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_AKCE\!!!5705 - Pohořelice - Intenzifikace ČOV\soupis prací\"/>
    </mc:Choice>
  </mc:AlternateContent>
  <bookViews>
    <workbookView xWindow="30735" yWindow="-120" windowWidth="29040" windowHeight="15840"/>
  </bookViews>
  <sheets>
    <sheet name="Stavba" sheetId="1" r:id="rId1"/>
    <sheet name="VzorPolozky" sheetId="10" state="hidden" r:id="rId2"/>
    <sheet name="Pokyny pro vyplnění" sheetId="11" r:id="rId3"/>
    <sheet name="VON 01 Naklady" sheetId="12" r:id="rId4"/>
    <sheet name="SO 301 1 Pol" sheetId="13" r:id="rId5"/>
    <sheet name="SO 302 01 Pol" sheetId="14" r:id="rId6"/>
    <sheet name="SO 303 01 Pol" sheetId="15" r:id="rId7"/>
    <sheet name="SO 303 02 Pol" sheetId="16" r:id="rId8"/>
    <sheet name="SO 304 01 Pol" sheetId="17" r:id="rId9"/>
    <sheet name="SO 304 02 Pol" sheetId="18" r:id="rId10"/>
    <sheet name="SO 304 03 Pol" sheetId="19" r:id="rId11"/>
    <sheet name="SO 305 01 Pol" sheetId="20" r:id="rId12"/>
    <sheet name="SO 306 01 Pol" sheetId="21" r:id="rId13"/>
    <sheet name="SO 307 1 Pol" sheetId="22" r:id="rId14"/>
    <sheet name="SO 401 1 Pol" sheetId="23" r:id="rId15"/>
    <sheet name="SO 402 01 Pol" sheetId="24" r:id="rId16"/>
    <sheet name="SO 402 02 Pol" sheetId="25" r:id="rId17"/>
    <sheet name="SO 403 01 Pol" sheetId="26" r:id="rId18"/>
    <sheet name="SO 404 01 Pol" sheetId="27" r:id="rId19"/>
    <sheet name="SO 405 1 Pol" sheetId="28" r:id="rId20"/>
    <sheet name="SO 406 01 Pol" sheetId="29" r:id="rId21"/>
    <sheet name="PS 301 01 Pol" sheetId="30" r:id="rId22"/>
    <sheet name="PS 302 01 Pol" sheetId="31" r:id="rId23"/>
    <sheet name="PS 401 01 Pol" sheetId="32" r:id="rId24"/>
    <sheet name="PS 402 01 Pol" sheetId="33" r:id="rId25"/>
  </sheets>
  <externalReferences>
    <externalReference r:id="rId26"/>
  </externalReferences>
  <definedNames>
    <definedName name="CelkemDPHVypocet" localSheetId="0">Stavba!$H$82</definedName>
    <definedName name="CenaCelkem">Stavba!$G$29</definedName>
    <definedName name="CenaCelkemBezDPH">Stavba!$G$28</definedName>
    <definedName name="CenaCelkemVypocet" localSheetId="0">Stavba!$I$82</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1">'PS 301 01 Pol'!$1:$7</definedName>
    <definedName name="_xlnm.Print_Titles" localSheetId="22">'PS 302 01 Pol'!$1:$7</definedName>
    <definedName name="_xlnm.Print_Titles" localSheetId="23">'PS 401 01 Pol'!$1:$7</definedName>
    <definedName name="_xlnm.Print_Titles" localSheetId="24">'PS 402 01 Pol'!$1:$7</definedName>
    <definedName name="_xlnm.Print_Titles" localSheetId="4">'SO 301 1 Pol'!$1:$7</definedName>
    <definedName name="_xlnm.Print_Titles" localSheetId="5">'SO 302 01 Pol'!$1:$7</definedName>
    <definedName name="_xlnm.Print_Titles" localSheetId="6">'SO 303 01 Pol'!$1:$7</definedName>
    <definedName name="_xlnm.Print_Titles" localSheetId="7">'SO 303 02 Pol'!$1:$7</definedName>
    <definedName name="_xlnm.Print_Titles" localSheetId="8">'SO 304 01 Pol'!$1:$7</definedName>
    <definedName name="_xlnm.Print_Titles" localSheetId="9">'SO 304 02 Pol'!$1:$7</definedName>
    <definedName name="_xlnm.Print_Titles" localSheetId="10">'SO 304 03 Pol'!$1:$7</definedName>
    <definedName name="_xlnm.Print_Titles" localSheetId="11">'SO 305 01 Pol'!$1:$7</definedName>
    <definedName name="_xlnm.Print_Titles" localSheetId="12">'SO 306 01 Pol'!$1:$7</definedName>
    <definedName name="_xlnm.Print_Titles" localSheetId="13">'SO 307 1 Pol'!$1:$7</definedName>
    <definedName name="_xlnm.Print_Titles" localSheetId="14">'SO 401 1 Pol'!$1:$7</definedName>
    <definedName name="_xlnm.Print_Titles" localSheetId="15">'SO 402 01 Pol'!$1:$7</definedName>
    <definedName name="_xlnm.Print_Titles" localSheetId="16">'SO 402 02 Pol'!$1:$7</definedName>
    <definedName name="_xlnm.Print_Titles" localSheetId="17">'SO 403 01 Pol'!$1:$7</definedName>
    <definedName name="_xlnm.Print_Titles" localSheetId="18">'SO 404 01 Pol'!$1:$7</definedName>
    <definedName name="_xlnm.Print_Titles" localSheetId="19">'SO 405 1 Pol'!$1:$7</definedName>
    <definedName name="_xlnm.Print_Titles" localSheetId="20">'SO 406 01 Pol'!$1:$7</definedName>
    <definedName name="_xlnm.Print_Titles" localSheetId="3">'VON 01 Naklady'!$1:$7</definedName>
    <definedName name="oadresa">Stavba!$D$6</definedName>
    <definedName name="Objednatel" localSheetId="0">Stavba!$D$5</definedName>
    <definedName name="Objekt" localSheetId="0">Stavba!$B$38</definedName>
    <definedName name="_xlnm.Print_Area" localSheetId="21">'PS 301 01 Pol'!$A$1:$X$27</definedName>
    <definedName name="_xlnm.Print_Area" localSheetId="22">'PS 302 01 Pol'!$A$1:$X$230</definedName>
    <definedName name="_xlnm.Print_Area" localSheetId="23">'PS 401 01 Pol'!$A$1:$X$16</definedName>
    <definedName name="_xlnm.Print_Area" localSheetId="24">'PS 402 01 Pol'!$A$1:$X$120</definedName>
    <definedName name="_xlnm.Print_Area" localSheetId="4">'SO 301 1 Pol'!$A$1:$X$151</definedName>
    <definedName name="_xlnm.Print_Area" localSheetId="5">'SO 302 01 Pol'!$A$1:$X$145</definedName>
    <definedName name="_xlnm.Print_Area" localSheetId="6">'SO 303 01 Pol'!$A$1:$X$267</definedName>
    <definedName name="_xlnm.Print_Area" localSheetId="7">'SO 303 02 Pol'!$A$1:$X$26</definedName>
    <definedName name="_xlnm.Print_Area" localSheetId="8">'SO 304 01 Pol'!$A$1:$X$166</definedName>
    <definedName name="_xlnm.Print_Area" localSheetId="9">'SO 304 02 Pol'!$A$1:$X$75</definedName>
    <definedName name="_xlnm.Print_Area" localSheetId="10">'SO 304 03 Pol'!$A$1:$X$38</definedName>
    <definedName name="_xlnm.Print_Area" localSheetId="11">'SO 305 01 Pol'!$A$1:$X$54</definedName>
    <definedName name="_xlnm.Print_Area" localSheetId="12">'SO 306 01 Pol'!$A$1:$X$50</definedName>
    <definedName name="_xlnm.Print_Area" localSheetId="13">'SO 307 1 Pol'!$A$1:$X$134</definedName>
    <definedName name="_xlnm.Print_Area" localSheetId="14">'SO 401 1 Pol'!$A$1:$X$120</definedName>
    <definedName name="_xlnm.Print_Area" localSheetId="15">'SO 402 01 Pol'!$A$1:$X$145</definedName>
    <definedName name="_xlnm.Print_Area" localSheetId="16">'SO 402 02 Pol'!$A$1:$X$64</definedName>
    <definedName name="_xlnm.Print_Area" localSheetId="17">'SO 403 01 Pol'!$A$1:$X$124</definedName>
    <definedName name="_xlnm.Print_Area" localSheetId="18">'SO 404 01 Pol'!$A$1:$X$164</definedName>
    <definedName name="_xlnm.Print_Area" localSheetId="19">'SO 405 1 Pol'!$A$1:$X$123</definedName>
    <definedName name="_xlnm.Print_Area" localSheetId="20">'SO 406 01 Pol'!$A$1:$X$53</definedName>
    <definedName name="_xlnm.Print_Area" localSheetId="0">Stavba!$A$1:$J$312</definedName>
    <definedName name="_xlnm.Print_Area" localSheetId="3">'VON 01 Naklady'!$A$1:$X$29</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Stavba!$F$82</definedName>
    <definedName name="ZakladDPHZakl">Stavba!$G$25</definedName>
    <definedName name="ZakladDPHZaklVypocet" localSheetId="0">Stavba!$G$82</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311" i="1" l="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G81" i="1"/>
  <c r="F81" i="1"/>
  <c r="G80" i="1"/>
  <c r="F80" i="1"/>
  <c r="G79" i="1"/>
  <c r="F79" i="1"/>
  <c r="G78" i="1"/>
  <c r="F78" i="1"/>
  <c r="G77" i="1"/>
  <c r="F77" i="1"/>
  <c r="G76" i="1"/>
  <c r="F76" i="1"/>
  <c r="G75" i="1"/>
  <c r="F75" i="1"/>
  <c r="G74" i="1"/>
  <c r="F74" i="1"/>
  <c r="G72" i="1"/>
  <c r="F72" i="1"/>
  <c r="G71" i="1"/>
  <c r="F71" i="1"/>
  <c r="G70" i="1"/>
  <c r="F70" i="1"/>
  <c r="G69" i="1"/>
  <c r="F69" i="1"/>
  <c r="G68" i="1"/>
  <c r="F68" i="1"/>
  <c r="G67" i="1"/>
  <c r="F67" i="1"/>
  <c r="G66" i="1"/>
  <c r="F66" i="1"/>
  <c r="G65" i="1"/>
  <c r="F65" i="1"/>
  <c r="G64" i="1"/>
  <c r="H64" i="1" s="1"/>
  <c r="I64" i="1" s="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19" i="33"/>
  <c r="BA96" i="33"/>
  <c r="BA94" i="33"/>
  <c r="BA68" i="33"/>
  <c r="BA52" i="33"/>
  <c r="BA51" i="33"/>
  <c r="BA41" i="33"/>
  <c r="BA36" i="33"/>
  <c r="BA32" i="33"/>
  <c r="BA30" i="33"/>
  <c r="BA25" i="33"/>
  <c r="BA23" i="33"/>
  <c r="BA21" i="33"/>
  <c r="BA15" i="33"/>
  <c r="BA13" i="33"/>
  <c r="BA10" i="33"/>
  <c r="G9" i="33"/>
  <c r="M9" i="33" s="1"/>
  <c r="I9" i="33"/>
  <c r="I8" i="33" s="1"/>
  <c r="K9" i="33"/>
  <c r="K8" i="33" s="1"/>
  <c r="O9" i="33"/>
  <c r="Q9" i="33"/>
  <c r="Q8" i="33" s="1"/>
  <c r="V9" i="33"/>
  <c r="V8" i="33" s="1"/>
  <c r="G11" i="33"/>
  <c r="I11" i="33"/>
  <c r="K11" i="33"/>
  <c r="M11" i="33"/>
  <c r="O11" i="33"/>
  <c r="Q11" i="33"/>
  <c r="V11" i="33"/>
  <c r="G12" i="33"/>
  <c r="G8" i="33" s="1"/>
  <c r="I12" i="33"/>
  <c r="K12" i="33"/>
  <c r="O12" i="33"/>
  <c r="O8" i="33" s="1"/>
  <c r="Q12" i="33"/>
  <c r="V12" i="33"/>
  <c r="G14" i="33"/>
  <c r="M14" i="33" s="1"/>
  <c r="I14" i="33"/>
  <c r="K14" i="33"/>
  <c r="O14" i="33"/>
  <c r="Q14" i="33"/>
  <c r="V14" i="33"/>
  <c r="G16" i="33"/>
  <c r="M16" i="33" s="1"/>
  <c r="I16" i="33"/>
  <c r="K16" i="33"/>
  <c r="O16" i="33"/>
  <c r="Q16" i="33"/>
  <c r="V16" i="33"/>
  <c r="G18" i="33"/>
  <c r="I18" i="33"/>
  <c r="K18" i="33"/>
  <c r="M18" i="33"/>
  <c r="O18" i="33"/>
  <c r="Q18" i="33"/>
  <c r="V18" i="33"/>
  <c r="G20" i="33"/>
  <c r="M20" i="33" s="1"/>
  <c r="I20" i="33"/>
  <c r="K20" i="33"/>
  <c r="O20" i="33"/>
  <c r="Q20" i="33"/>
  <c r="V20" i="33"/>
  <c r="G22" i="33"/>
  <c r="M22" i="33" s="1"/>
  <c r="I22" i="33"/>
  <c r="K22" i="33"/>
  <c r="O22" i="33"/>
  <c r="Q22" i="33"/>
  <c r="V22" i="33"/>
  <c r="G24" i="33"/>
  <c r="M24" i="33" s="1"/>
  <c r="I24" i="33"/>
  <c r="K24" i="33"/>
  <c r="O24" i="33"/>
  <c r="Q24" i="33"/>
  <c r="V24" i="33"/>
  <c r="G26" i="33"/>
  <c r="I26" i="33"/>
  <c r="K26" i="33"/>
  <c r="M26" i="33"/>
  <c r="O26" i="33"/>
  <c r="Q26" i="33"/>
  <c r="V26" i="33"/>
  <c r="G27" i="33"/>
  <c r="M27" i="33" s="1"/>
  <c r="I27" i="33"/>
  <c r="K27" i="33"/>
  <c r="O27" i="33"/>
  <c r="Q27" i="33"/>
  <c r="V27" i="33"/>
  <c r="G28" i="33"/>
  <c r="M28" i="33" s="1"/>
  <c r="I28" i="33"/>
  <c r="K28" i="33"/>
  <c r="O28" i="33"/>
  <c r="Q28" i="33"/>
  <c r="V28" i="33"/>
  <c r="G29" i="33"/>
  <c r="M29" i="33" s="1"/>
  <c r="I29" i="33"/>
  <c r="K29" i="33"/>
  <c r="O29" i="33"/>
  <c r="Q29" i="33"/>
  <c r="V29" i="33"/>
  <c r="G31" i="33"/>
  <c r="I31" i="33"/>
  <c r="K31" i="33"/>
  <c r="M31" i="33"/>
  <c r="O31" i="33"/>
  <c r="Q31" i="33"/>
  <c r="V31" i="33"/>
  <c r="G33" i="33"/>
  <c r="M33" i="33" s="1"/>
  <c r="I33" i="33"/>
  <c r="K33" i="33"/>
  <c r="O33" i="33"/>
  <c r="Q33" i="33"/>
  <c r="V33" i="33"/>
  <c r="G35" i="33"/>
  <c r="M35" i="33" s="1"/>
  <c r="I35" i="33"/>
  <c r="K35" i="33"/>
  <c r="O35" i="33"/>
  <c r="Q35" i="33"/>
  <c r="V35" i="33"/>
  <c r="G37" i="33"/>
  <c r="M37" i="33" s="1"/>
  <c r="I37" i="33"/>
  <c r="K37" i="33"/>
  <c r="O37" i="33"/>
  <c r="Q37" i="33"/>
  <c r="V37" i="33"/>
  <c r="G39" i="33"/>
  <c r="I39" i="33"/>
  <c r="K39" i="33"/>
  <c r="M39" i="33"/>
  <c r="O39" i="33"/>
  <c r="Q39" i="33"/>
  <c r="V39" i="33"/>
  <c r="G40" i="33"/>
  <c r="M40" i="33" s="1"/>
  <c r="I40" i="33"/>
  <c r="K40" i="33"/>
  <c r="O40" i="33"/>
  <c r="Q40" i="33"/>
  <c r="V40" i="33"/>
  <c r="G42" i="33"/>
  <c r="M42" i="33" s="1"/>
  <c r="I42" i="33"/>
  <c r="K42" i="33"/>
  <c r="O42" i="33"/>
  <c r="Q42" i="33"/>
  <c r="V42" i="33"/>
  <c r="G43" i="33"/>
  <c r="I43" i="33"/>
  <c r="K43" i="33"/>
  <c r="M43" i="33"/>
  <c r="O43" i="33"/>
  <c r="Q43" i="33"/>
  <c r="V43" i="33"/>
  <c r="G44" i="33"/>
  <c r="I44" i="33"/>
  <c r="K44" i="33"/>
  <c r="M44" i="33"/>
  <c r="O44" i="33"/>
  <c r="Q44" i="33"/>
  <c r="V44" i="33"/>
  <c r="G58" i="33"/>
  <c r="M58" i="33" s="1"/>
  <c r="I58" i="33"/>
  <c r="K58" i="33"/>
  <c r="O58" i="33"/>
  <c r="Q58" i="33"/>
  <c r="V58" i="33"/>
  <c r="G59" i="33"/>
  <c r="I59" i="33"/>
  <c r="K59" i="33"/>
  <c r="M59" i="33"/>
  <c r="O59" i="33"/>
  <c r="Q59" i="33"/>
  <c r="V59" i="33"/>
  <c r="G60" i="33"/>
  <c r="M60" i="33" s="1"/>
  <c r="I60" i="33"/>
  <c r="K60" i="33"/>
  <c r="O60" i="33"/>
  <c r="Q60" i="33"/>
  <c r="V60" i="33"/>
  <c r="G61" i="33"/>
  <c r="I61" i="33"/>
  <c r="K61" i="33"/>
  <c r="M61" i="33"/>
  <c r="O61" i="33"/>
  <c r="Q61" i="33"/>
  <c r="V61" i="33"/>
  <c r="G62" i="33"/>
  <c r="M62" i="33" s="1"/>
  <c r="I62" i="33"/>
  <c r="K62" i="33"/>
  <c r="O62" i="33"/>
  <c r="Q62" i="33"/>
  <c r="V62" i="33"/>
  <c r="G63" i="33"/>
  <c r="I63" i="33"/>
  <c r="K63" i="33"/>
  <c r="M63" i="33"/>
  <c r="O63" i="33"/>
  <c r="Q63" i="33"/>
  <c r="V63" i="33"/>
  <c r="G64" i="33"/>
  <c r="M64" i="33" s="1"/>
  <c r="I64" i="33"/>
  <c r="K64" i="33"/>
  <c r="O64" i="33"/>
  <c r="Q64" i="33"/>
  <c r="V64" i="33"/>
  <c r="G65" i="33"/>
  <c r="M65" i="33" s="1"/>
  <c r="I65" i="33"/>
  <c r="K65" i="33"/>
  <c r="O65" i="33"/>
  <c r="Q65" i="33"/>
  <c r="V65" i="33"/>
  <c r="G66" i="33"/>
  <c r="O66" i="33"/>
  <c r="G67" i="33"/>
  <c r="I67" i="33"/>
  <c r="I66" i="33" s="1"/>
  <c r="K67" i="33"/>
  <c r="K66" i="33" s="1"/>
  <c r="M67" i="33"/>
  <c r="M66" i="33" s="1"/>
  <c r="O67" i="33"/>
  <c r="Q67" i="33"/>
  <c r="Q66" i="33" s="1"/>
  <c r="V67" i="33"/>
  <c r="V66" i="33" s="1"/>
  <c r="G70" i="33"/>
  <c r="I70" i="33"/>
  <c r="I69" i="33" s="1"/>
  <c r="K70" i="33"/>
  <c r="M70" i="33"/>
  <c r="O70" i="33"/>
  <c r="Q70" i="33"/>
  <c r="Q69" i="33" s="1"/>
  <c r="V70" i="33"/>
  <c r="G71" i="33"/>
  <c r="G69" i="33" s="1"/>
  <c r="I71" i="33"/>
  <c r="K71" i="33"/>
  <c r="K69" i="33" s="1"/>
  <c r="O71" i="33"/>
  <c r="O69" i="33" s="1"/>
  <c r="Q71" i="33"/>
  <c r="V71" i="33"/>
  <c r="V69" i="33" s="1"/>
  <c r="G72" i="33"/>
  <c r="I72" i="33"/>
  <c r="K72" i="33"/>
  <c r="M72" i="33"/>
  <c r="O72" i="33"/>
  <c r="Q72" i="33"/>
  <c r="V72" i="33"/>
  <c r="G73" i="33"/>
  <c r="M73" i="33" s="1"/>
  <c r="I73" i="33"/>
  <c r="K73" i="33"/>
  <c r="O73" i="33"/>
  <c r="Q73" i="33"/>
  <c r="V73" i="33"/>
  <c r="G74" i="33"/>
  <c r="I74" i="33"/>
  <c r="K74" i="33"/>
  <c r="M74" i="33"/>
  <c r="O74" i="33"/>
  <c r="Q74" i="33"/>
  <c r="V74" i="33"/>
  <c r="G75" i="33"/>
  <c r="M75" i="33" s="1"/>
  <c r="I75" i="33"/>
  <c r="K75" i="33"/>
  <c r="O75" i="33"/>
  <c r="Q75" i="33"/>
  <c r="V75" i="33"/>
  <c r="G76" i="33"/>
  <c r="I76" i="33"/>
  <c r="K76" i="33"/>
  <c r="M76" i="33"/>
  <c r="O76" i="33"/>
  <c r="Q76" i="33"/>
  <c r="V76" i="33"/>
  <c r="G77" i="33"/>
  <c r="M77" i="33" s="1"/>
  <c r="I77" i="33"/>
  <c r="K77" i="33"/>
  <c r="O77" i="33"/>
  <c r="Q77" i="33"/>
  <c r="V77" i="33"/>
  <c r="G78" i="33"/>
  <c r="I78" i="33"/>
  <c r="K78" i="33"/>
  <c r="M78" i="33"/>
  <c r="O78" i="33"/>
  <c r="Q78" i="33"/>
  <c r="V78" i="33"/>
  <c r="G79" i="33"/>
  <c r="M79" i="33" s="1"/>
  <c r="I79" i="33"/>
  <c r="K79" i="33"/>
  <c r="O79" i="33"/>
  <c r="Q79" i="33"/>
  <c r="V79" i="33"/>
  <c r="G80" i="33"/>
  <c r="I80" i="33"/>
  <c r="K80" i="33"/>
  <c r="M80" i="33"/>
  <c r="O80" i="33"/>
  <c r="Q80" i="33"/>
  <c r="V80" i="33"/>
  <c r="G81" i="33"/>
  <c r="M81" i="33" s="1"/>
  <c r="I81" i="33"/>
  <c r="K81" i="33"/>
  <c r="O81" i="33"/>
  <c r="Q81" i="33"/>
  <c r="V81" i="33"/>
  <c r="G82" i="33"/>
  <c r="I82" i="33"/>
  <c r="K82" i="33"/>
  <c r="M82" i="33"/>
  <c r="O82" i="33"/>
  <c r="Q82" i="33"/>
  <c r="V82" i="33"/>
  <c r="G83" i="33"/>
  <c r="M83" i="33" s="1"/>
  <c r="I83" i="33"/>
  <c r="K83" i="33"/>
  <c r="O83" i="33"/>
  <c r="Q83" i="33"/>
  <c r="V83" i="33"/>
  <c r="G84" i="33"/>
  <c r="I84" i="33"/>
  <c r="K84" i="33"/>
  <c r="M84" i="33"/>
  <c r="O84" i="33"/>
  <c r="Q84" i="33"/>
  <c r="V84" i="33"/>
  <c r="G85" i="33"/>
  <c r="M85" i="33" s="1"/>
  <c r="I85" i="33"/>
  <c r="K85" i="33"/>
  <c r="O85" i="33"/>
  <c r="Q85" i="33"/>
  <c r="V85" i="33"/>
  <c r="G86" i="33"/>
  <c r="I86" i="33"/>
  <c r="K86" i="33"/>
  <c r="M86" i="33"/>
  <c r="O86" i="33"/>
  <c r="Q86" i="33"/>
  <c r="V86" i="33"/>
  <c r="G87" i="33"/>
  <c r="M87" i="33" s="1"/>
  <c r="I87" i="33"/>
  <c r="K87" i="33"/>
  <c r="O87" i="33"/>
  <c r="Q87" i="33"/>
  <c r="V87" i="33"/>
  <c r="G89" i="33"/>
  <c r="I89" i="33"/>
  <c r="K89" i="33"/>
  <c r="M89" i="33"/>
  <c r="O89" i="33"/>
  <c r="Q89" i="33"/>
  <c r="V89" i="33"/>
  <c r="G90" i="33"/>
  <c r="M90" i="33" s="1"/>
  <c r="I90" i="33"/>
  <c r="K90" i="33"/>
  <c r="O90" i="33"/>
  <c r="Q90" i="33"/>
  <c r="V90" i="33"/>
  <c r="G91" i="33"/>
  <c r="I91" i="33"/>
  <c r="K91" i="33"/>
  <c r="M91" i="33"/>
  <c r="O91" i="33"/>
  <c r="Q91" i="33"/>
  <c r="V91" i="33"/>
  <c r="G93" i="33"/>
  <c r="I93" i="33"/>
  <c r="I92" i="33" s="1"/>
  <c r="K93" i="33"/>
  <c r="M93" i="33"/>
  <c r="O93" i="33"/>
  <c r="Q93" i="33"/>
  <c r="Q92" i="33" s="1"/>
  <c r="V93" i="33"/>
  <c r="G95" i="33"/>
  <c r="G92" i="33" s="1"/>
  <c r="I95" i="33"/>
  <c r="K95" i="33"/>
  <c r="K92" i="33" s="1"/>
  <c r="O95" i="33"/>
  <c r="Q95" i="33"/>
  <c r="V95" i="33"/>
  <c r="V92" i="33" s="1"/>
  <c r="G97" i="33"/>
  <c r="I97" i="33"/>
  <c r="K97" i="33"/>
  <c r="M97" i="33"/>
  <c r="O97" i="33"/>
  <c r="Q97" i="33"/>
  <c r="V97" i="33"/>
  <c r="G98" i="33"/>
  <c r="M98" i="33" s="1"/>
  <c r="I98" i="33"/>
  <c r="K98" i="33"/>
  <c r="O98" i="33"/>
  <c r="O92" i="33" s="1"/>
  <c r="Q98" i="33"/>
  <c r="V98" i="33"/>
  <c r="G100" i="33"/>
  <c r="I100" i="33"/>
  <c r="K100" i="33"/>
  <c r="M100" i="33"/>
  <c r="O100" i="33"/>
  <c r="Q100" i="33"/>
  <c r="V100" i="33"/>
  <c r="G101" i="33"/>
  <c r="M101" i="33" s="1"/>
  <c r="I101" i="33"/>
  <c r="K101" i="33"/>
  <c r="O101" i="33"/>
  <c r="Q101" i="33"/>
  <c r="V101" i="33"/>
  <c r="G103" i="33"/>
  <c r="M103" i="33" s="1"/>
  <c r="I103" i="33"/>
  <c r="I102" i="33" s="1"/>
  <c r="K103" i="33"/>
  <c r="K102" i="33" s="1"/>
  <c r="O103" i="33"/>
  <c r="Q103" i="33"/>
  <c r="Q102" i="33" s="1"/>
  <c r="V103" i="33"/>
  <c r="V102" i="33" s="1"/>
  <c r="G104" i="33"/>
  <c r="I104" i="33"/>
  <c r="K104" i="33"/>
  <c r="M104" i="33"/>
  <c r="O104" i="33"/>
  <c r="Q104" i="33"/>
  <c r="V104" i="33"/>
  <c r="G105" i="33"/>
  <c r="I105" i="33"/>
  <c r="K105" i="33"/>
  <c r="M105" i="33"/>
  <c r="O105" i="33"/>
  <c r="Q105" i="33"/>
  <c r="V105" i="33"/>
  <c r="G106" i="33"/>
  <c r="M106" i="33" s="1"/>
  <c r="I106" i="33"/>
  <c r="K106" i="33"/>
  <c r="O106" i="33"/>
  <c r="O102" i="33" s="1"/>
  <c r="Q106" i="33"/>
  <c r="V106" i="33"/>
  <c r="G107" i="33"/>
  <c r="M107" i="33" s="1"/>
  <c r="I107" i="33"/>
  <c r="K107" i="33"/>
  <c r="O107" i="33"/>
  <c r="Q107" i="33"/>
  <c r="V107" i="33"/>
  <c r="G108" i="33"/>
  <c r="I108" i="33"/>
  <c r="K108" i="33"/>
  <c r="M108" i="33"/>
  <c r="O108" i="33"/>
  <c r="Q108" i="33"/>
  <c r="V108" i="33"/>
  <c r="G109" i="33"/>
  <c r="I109" i="33"/>
  <c r="K109" i="33"/>
  <c r="M109" i="33"/>
  <c r="O109" i="33"/>
  <c r="Q109" i="33"/>
  <c r="V109" i="33"/>
  <c r="G110" i="33"/>
  <c r="M110" i="33" s="1"/>
  <c r="I110" i="33"/>
  <c r="K110" i="33"/>
  <c r="O110" i="33"/>
  <c r="Q110" i="33"/>
  <c r="V110" i="33"/>
  <c r="G111" i="33"/>
  <c r="M111" i="33" s="1"/>
  <c r="I111" i="33"/>
  <c r="K111" i="33"/>
  <c r="O111" i="33"/>
  <c r="Q111" i="33"/>
  <c r="V111" i="33"/>
  <c r="K112" i="33"/>
  <c r="V112" i="33"/>
  <c r="G113" i="33"/>
  <c r="G112" i="33" s="1"/>
  <c r="I113" i="33"/>
  <c r="K113" i="33"/>
  <c r="M113" i="33"/>
  <c r="O113" i="33"/>
  <c r="O112" i="33" s="1"/>
  <c r="Q113" i="33"/>
  <c r="V113" i="33"/>
  <c r="G114" i="33"/>
  <c r="M114" i="33" s="1"/>
  <c r="I114" i="33"/>
  <c r="I112" i="33" s="1"/>
  <c r="K114" i="33"/>
  <c r="O114" i="33"/>
  <c r="Q114" i="33"/>
  <c r="Q112" i="33" s="1"/>
  <c r="V114" i="33"/>
  <c r="G115" i="33"/>
  <c r="I115" i="33"/>
  <c r="O115" i="33"/>
  <c r="Q115" i="33"/>
  <c r="G116" i="33"/>
  <c r="I116" i="33"/>
  <c r="K116" i="33"/>
  <c r="K115" i="33" s="1"/>
  <c r="M116" i="33"/>
  <c r="M115" i="33" s="1"/>
  <c r="O116" i="33"/>
  <c r="Q116" i="33"/>
  <c r="V116" i="33"/>
  <c r="V115" i="33" s="1"/>
  <c r="AE119" i="33"/>
  <c r="AF119" i="33"/>
  <c r="G15" i="32"/>
  <c r="G9" i="32"/>
  <c r="M9" i="32" s="1"/>
  <c r="I9" i="32"/>
  <c r="I8" i="32" s="1"/>
  <c r="K9" i="32"/>
  <c r="K8" i="32" s="1"/>
  <c r="O9" i="32"/>
  <c r="Q9" i="32"/>
  <c r="Q8" i="32" s="1"/>
  <c r="V9" i="32"/>
  <c r="V8" i="32" s="1"/>
  <c r="G10" i="32"/>
  <c r="I10" i="32"/>
  <c r="K10" i="32"/>
  <c r="M10" i="32"/>
  <c r="O10" i="32"/>
  <c r="Q10" i="32"/>
  <c r="V10" i="32"/>
  <c r="G11" i="32"/>
  <c r="I11" i="32"/>
  <c r="K11" i="32"/>
  <c r="M11" i="32"/>
  <c r="O11" i="32"/>
  <c r="Q11" i="32"/>
  <c r="V11" i="32"/>
  <c r="G12" i="32"/>
  <c r="G8" i="32" s="1"/>
  <c r="I12" i="32"/>
  <c r="K12" i="32"/>
  <c r="O12" i="32"/>
  <c r="O8" i="32" s="1"/>
  <c r="Q12" i="32"/>
  <c r="V12" i="32"/>
  <c r="G13" i="32"/>
  <c r="I13" i="32"/>
  <c r="K13" i="32"/>
  <c r="M13" i="32"/>
  <c r="O13" i="32"/>
  <c r="Q13" i="32"/>
  <c r="V13" i="32"/>
  <c r="AE15" i="32"/>
  <c r="G229" i="31"/>
  <c r="BA224" i="31"/>
  <c r="BA203" i="31"/>
  <c r="BA201" i="31"/>
  <c r="BA199" i="31"/>
  <c r="BA197" i="31"/>
  <c r="BA195" i="31"/>
  <c r="BA185" i="31"/>
  <c r="BA147" i="31"/>
  <c r="BA144" i="31"/>
  <c r="BA141" i="31"/>
  <c r="BA138" i="31"/>
  <c r="BA118" i="31"/>
  <c r="BA113" i="31"/>
  <c r="BA103" i="31"/>
  <c r="BA101" i="31"/>
  <c r="BA99" i="31"/>
  <c r="BA80" i="31"/>
  <c r="BA76" i="31"/>
  <c r="BA29" i="31"/>
  <c r="BA16" i="31"/>
  <c r="BA14" i="31"/>
  <c r="BA10" i="31"/>
  <c r="G9" i="31"/>
  <c r="I9" i="31"/>
  <c r="I8" i="31" s="1"/>
  <c r="K9" i="31"/>
  <c r="K8" i="31" s="1"/>
  <c r="M9" i="31"/>
  <c r="O9" i="31"/>
  <c r="Q9" i="31"/>
  <c r="Q8" i="31" s="1"/>
  <c r="V9" i="31"/>
  <c r="V8" i="31" s="1"/>
  <c r="G11" i="31"/>
  <c r="I11" i="31"/>
  <c r="K11" i="31"/>
  <c r="M11" i="31"/>
  <c r="O11" i="31"/>
  <c r="Q11" i="31"/>
  <c r="V11" i="31"/>
  <c r="G13" i="31"/>
  <c r="I13" i="31"/>
  <c r="K13" i="31"/>
  <c r="M13" i="31"/>
  <c r="O13" i="31"/>
  <c r="Q13" i="31"/>
  <c r="V13" i="31"/>
  <c r="G15" i="31"/>
  <c r="M15" i="31" s="1"/>
  <c r="I15" i="31"/>
  <c r="K15" i="31"/>
  <c r="O15" i="31"/>
  <c r="O8" i="31" s="1"/>
  <c r="Q15" i="31"/>
  <c r="V15" i="31"/>
  <c r="G17" i="31"/>
  <c r="I17" i="31"/>
  <c r="K17" i="31"/>
  <c r="M17" i="31"/>
  <c r="O17" i="31"/>
  <c r="Q17" i="31"/>
  <c r="V17" i="31"/>
  <c r="G19" i="31"/>
  <c r="I19" i="31"/>
  <c r="K19" i="31"/>
  <c r="M19" i="31"/>
  <c r="O19" i="31"/>
  <c r="Q19" i="31"/>
  <c r="V19" i="31"/>
  <c r="G21" i="31"/>
  <c r="I21" i="31"/>
  <c r="K21" i="31"/>
  <c r="M21" i="31"/>
  <c r="O21" i="31"/>
  <c r="Q21" i="31"/>
  <c r="V21" i="31"/>
  <c r="G23" i="31"/>
  <c r="M23" i="31" s="1"/>
  <c r="I23" i="31"/>
  <c r="K23" i="31"/>
  <c r="O23" i="31"/>
  <c r="Q23" i="31"/>
  <c r="V23" i="31"/>
  <c r="G25" i="31"/>
  <c r="I25" i="31"/>
  <c r="K25" i="31"/>
  <c r="M25" i="31"/>
  <c r="O25" i="31"/>
  <c r="Q25" i="31"/>
  <c r="V25" i="31"/>
  <c r="G26" i="31"/>
  <c r="I26" i="31"/>
  <c r="K26" i="31"/>
  <c r="M26" i="31"/>
  <c r="O26" i="31"/>
  <c r="Q26" i="31"/>
  <c r="V26" i="31"/>
  <c r="G27" i="31"/>
  <c r="I27" i="31"/>
  <c r="K27" i="31"/>
  <c r="M27" i="31"/>
  <c r="O27" i="31"/>
  <c r="Q27" i="31"/>
  <c r="V27" i="31"/>
  <c r="G28" i="31"/>
  <c r="M28" i="31" s="1"/>
  <c r="I28" i="31"/>
  <c r="K28" i="31"/>
  <c r="O28" i="31"/>
  <c r="Q28" i="31"/>
  <c r="V28" i="31"/>
  <c r="G30" i="31"/>
  <c r="I30" i="31"/>
  <c r="K30" i="31"/>
  <c r="M30" i="31"/>
  <c r="O30" i="31"/>
  <c r="Q30" i="31"/>
  <c r="V30" i="31"/>
  <c r="G31" i="31"/>
  <c r="I31" i="31"/>
  <c r="K31" i="31"/>
  <c r="M31" i="31"/>
  <c r="O31" i="31"/>
  <c r="Q31" i="31"/>
  <c r="V31" i="31"/>
  <c r="G32" i="31"/>
  <c r="I32" i="31"/>
  <c r="K32" i="31"/>
  <c r="M32" i="31"/>
  <c r="O32" i="31"/>
  <c r="Q32" i="31"/>
  <c r="V32" i="31"/>
  <c r="G33" i="31"/>
  <c r="M33" i="31" s="1"/>
  <c r="I33" i="31"/>
  <c r="K33" i="31"/>
  <c r="O33" i="31"/>
  <c r="Q33" i="31"/>
  <c r="V33" i="31"/>
  <c r="G34" i="31"/>
  <c r="I34" i="31"/>
  <c r="K34" i="31"/>
  <c r="M34" i="31"/>
  <c r="O34" i="31"/>
  <c r="Q34" i="31"/>
  <c r="V34" i="31"/>
  <c r="G35" i="31"/>
  <c r="I35" i="31"/>
  <c r="K35" i="31"/>
  <c r="M35" i="31"/>
  <c r="O35" i="31"/>
  <c r="Q35" i="31"/>
  <c r="V35" i="31"/>
  <c r="G36" i="31"/>
  <c r="I36" i="31"/>
  <c r="K36" i="31"/>
  <c r="M36" i="31"/>
  <c r="O36" i="31"/>
  <c r="Q36" i="31"/>
  <c r="V36" i="31"/>
  <c r="G37" i="31"/>
  <c r="M37" i="31" s="1"/>
  <c r="I37" i="31"/>
  <c r="K37" i="31"/>
  <c r="O37" i="31"/>
  <c r="Q37" i="31"/>
  <c r="V37" i="31"/>
  <c r="G38" i="31"/>
  <c r="I38" i="31"/>
  <c r="K38" i="31"/>
  <c r="M38" i="31"/>
  <c r="O38" i="31"/>
  <c r="Q38" i="31"/>
  <c r="V38" i="31"/>
  <c r="G39" i="31"/>
  <c r="I39" i="31"/>
  <c r="K39" i="31"/>
  <c r="M39" i="31"/>
  <c r="O39" i="31"/>
  <c r="Q39" i="31"/>
  <c r="V39" i="31"/>
  <c r="G40" i="31"/>
  <c r="I40" i="31"/>
  <c r="K40" i="31"/>
  <c r="M40" i="31"/>
  <c r="O40" i="31"/>
  <c r="Q40" i="31"/>
  <c r="V40" i="31"/>
  <c r="G41" i="31"/>
  <c r="M41" i="31" s="1"/>
  <c r="I41" i="31"/>
  <c r="K41" i="31"/>
  <c r="O41" i="31"/>
  <c r="Q41" i="31"/>
  <c r="V41" i="31"/>
  <c r="G42" i="31"/>
  <c r="I42" i="31"/>
  <c r="K42" i="31"/>
  <c r="M42" i="31"/>
  <c r="O42" i="31"/>
  <c r="Q42" i="31"/>
  <c r="V42" i="31"/>
  <c r="G43" i="31"/>
  <c r="I43" i="31"/>
  <c r="K43" i="31"/>
  <c r="M43" i="31"/>
  <c r="O43" i="31"/>
  <c r="Q43" i="31"/>
  <c r="V43" i="31"/>
  <c r="G44" i="31"/>
  <c r="I44" i="31"/>
  <c r="K44" i="31"/>
  <c r="M44" i="31"/>
  <c r="O44" i="31"/>
  <c r="Q44" i="31"/>
  <c r="V44" i="31"/>
  <c r="G45" i="31"/>
  <c r="M45" i="31" s="1"/>
  <c r="I45" i="31"/>
  <c r="K45" i="31"/>
  <c r="O45" i="31"/>
  <c r="Q45" i="31"/>
  <c r="V45" i="31"/>
  <c r="G46" i="31"/>
  <c r="I46" i="31"/>
  <c r="K46" i="31"/>
  <c r="M46" i="31"/>
  <c r="O46" i="31"/>
  <c r="Q46" i="31"/>
  <c r="V46" i="31"/>
  <c r="G47" i="31"/>
  <c r="I47" i="31"/>
  <c r="K47" i="31"/>
  <c r="M47" i="31"/>
  <c r="O47" i="31"/>
  <c r="Q47" i="31"/>
  <c r="V47" i="31"/>
  <c r="G48" i="31"/>
  <c r="I48" i="31"/>
  <c r="K48" i="31"/>
  <c r="M48" i="31"/>
  <c r="O48" i="31"/>
  <c r="Q48" i="31"/>
  <c r="V48" i="31"/>
  <c r="G49" i="31"/>
  <c r="M49" i="31" s="1"/>
  <c r="I49" i="31"/>
  <c r="K49" i="31"/>
  <c r="O49" i="31"/>
  <c r="Q49" i="31"/>
  <c r="V49" i="31"/>
  <c r="G50" i="31"/>
  <c r="I50" i="31"/>
  <c r="K50" i="31"/>
  <c r="M50" i="31"/>
  <c r="O50" i="31"/>
  <c r="Q50" i="31"/>
  <c r="V50" i="31"/>
  <c r="G51" i="31"/>
  <c r="I51" i="31"/>
  <c r="K51" i="31"/>
  <c r="M51" i="31"/>
  <c r="O51" i="31"/>
  <c r="Q51" i="31"/>
  <c r="V51" i="31"/>
  <c r="G52" i="31"/>
  <c r="I52" i="31"/>
  <c r="K52" i="31"/>
  <c r="M52" i="31"/>
  <c r="O52" i="31"/>
  <c r="Q52" i="31"/>
  <c r="V52" i="31"/>
  <c r="G53" i="31"/>
  <c r="M53" i="31" s="1"/>
  <c r="I53" i="31"/>
  <c r="K53" i="31"/>
  <c r="O53" i="31"/>
  <c r="Q53" i="31"/>
  <c r="V53" i="31"/>
  <c r="G54" i="31"/>
  <c r="I54" i="31"/>
  <c r="K54" i="31"/>
  <c r="M54" i="31"/>
  <c r="O54" i="31"/>
  <c r="Q54" i="31"/>
  <c r="V54" i="31"/>
  <c r="G55" i="31"/>
  <c r="I55" i="31"/>
  <c r="K55" i="31"/>
  <c r="M55" i="31"/>
  <c r="O55" i="31"/>
  <c r="Q55" i="31"/>
  <c r="V55" i="31"/>
  <c r="G56" i="31"/>
  <c r="I56" i="31"/>
  <c r="K56" i="31"/>
  <c r="M56" i="31"/>
  <c r="O56" i="31"/>
  <c r="Q56" i="31"/>
  <c r="V56" i="31"/>
  <c r="G57" i="31"/>
  <c r="M57" i="31" s="1"/>
  <c r="I57" i="31"/>
  <c r="K57" i="31"/>
  <c r="O57" i="31"/>
  <c r="Q57" i="31"/>
  <c r="V57" i="31"/>
  <c r="G58" i="31"/>
  <c r="I58" i="31"/>
  <c r="K58" i="31"/>
  <c r="M58" i="31"/>
  <c r="O58" i="31"/>
  <c r="Q58" i="31"/>
  <c r="V58" i="31"/>
  <c r="G59" i="31"/>
  <c r="M59" i="31" s="1"/>
  <c r="I59" i="31"/>
  <c r="K59" i="31"/>
  <c r="O59" i="31"/>
  <c r="Q59" i="31"/>
  <c r="V59" i="31"/>
  <c r="G60" i="31"/>
  <c r="I60" i="31"/>
  <c r="K60" i="31"/>
  <c r="M60" i="31"/>
  <c r="O60" i="31"/>
  <c r="Q60" i="31"/>
  <c r="V60" i="31"/>
  <c r="G61" i="31"/>
  <c r="M61" i="31" s="1"/>
  <c r="I61" i="31"/>
  <c r="K61" i="31"/>
  <c r="O61" i="31"/>
  <c r="Q61" i="31"/>
  <c r="V61" i="31"/>
  <c r="G62" i="31"/>
  <c r="I62" i="31"/>
  <c r="K62" i="31"/>
  <c r="M62" i="31"/>
  <c r="O62" i="31"/>
  <c r="Q62" i="31"/>
  <c r="V62" i="31"/>
  <c r="G63" i="31"/>
  <c r="M63" i="31" s="1"/>
  <c r="I63" i="31"/>
  <c r="K63" i="31"/>
  <c r="O63" i="31"/>
  <c r="Q63" i="31"/>
  <c r="V63" i="31"/>
  <c r="G65" i="31"/>
  <c r="I65" i="31"/>
  <c r="K65" i="31"/>
  <c r="M65" i="31"/>
  <c r="O65" i="31"/>
  <c r="Q65" i="31"/>
  <c r="V65" i="31"/>
  <c r="G66" i="31"/>
  <c r="M66" i="31" s="1"/>
  <c r="I66" i="31"/>
  <c r="K66" i="31"/>
  <c r="O66" i="31"/>
  <c r="Q66" i="31"/>
  <c r="V66" i="31"/>
  <c r="G67" i="31"/>
  <c r="M67" i="31" s="1"/>
  <c r="I67" i="31"/>
  <c r="K67" i="31"/>
  <c r="O67" i="31"/>
  <c r="Q67" i="31"/>
  <c r="V67" i="31"/>
  <c r="G68" i="31"/>
  <c r="I68" i="31"/>
  <c r="K68" i="31"/>
  <c r="M68" i="31"/>
  <c r="O68" i="31"/>
  <c r="Q68" i="31"/>
  <c r="V68" i="31"/>
  <c r="G69" i="31"/>
  <c r="I69" i="31"/>
  <c r="K69" i="31"/>
  <c r="M69" i="31"/>
  <c r="O69" i="31"/>
  <c r="Q69" i="31"/>
  <c r="V69" i="31"/>
  <c r="G70" i="31"/>
  <c r="M70" i="31" s="1"/>
  <c r="I70" i="31"/>
  <c r="K70" i="31"/>
  <c r="O70" i="31"/>
  <c r="Q70" i="31"/>
  <c r="V70" i="31"/>
  <c r="G71" i="31"/>
  <c r="I71" i="31"/>
  <c r="K71" i="31"/>
  <c r="M71" i="31"/>
  <c r="O71" i="31"/>
  <c r="Q71" i="31"/>
  <c r="V71" i="31"/>
  <c r="G72" i="31"/>
  <c r="M72" i="31" s="1"/>
  <c r="I72" i="31"/>
  <c r="K72" i="31"/>
  <c r="O72" i="31"/>
  <c r="Q72" i="31"/>
  <c r="V72" i="31"/>
  <c r="G73" i="31"/>
  <c r="I73" i="31"/>
  <c r="K73" i="31"/>
  <c r="M73" i="31"/>
  <c r="O73" i="31"/>
  <c r="Q73" i="31"/>
  <c r="V73" i="31"/>
  <c r="G75" i="31"/>
  <c r="M75" i="31" s="1"/>
  <c r="I75" i="31"/>
  <c r="I74" i="31" s="1"/>
  <c r="K75" i="31"/>
  <c r="K74" i="31" s="1"/>
  <c r="O75" i="31"/>
  <c r="Q75" i="31"/>
  <c r="Q74" i="31" s="1"/>
  <c r="V75" i="31"/>
  <c r="V74" i="31" s="1"/>
  <c r="G77" i="31"/>
  <c r="I77" i="31"/>
  <c r="K77" i="31"/>
  <c r="M77" i="31"/>
  <c r="O77" i="31"/>
  <c r="Q77" i="31"/>
  <c r="V77" i="31"/>
  <c r="G79" i="31"/>
  <c r="I79" i="31"/>
  <c r="K79" i="31"/>
  <c r="M79" i="31"/>
  <c r="O79" i="31"/>
  <c r="Q79" i="31"/>
  <c r="V79" i="31"/>
  <c r="G81" i="31"/>
  <c r="M81" i="31" s="1"/>
  <c r="I81" i="31"/>
  <c r="K81" i="31"/>
  <c r="O81" i="31"/>
  <c r="O74" i="31" s="1"/>
  <c r="Q81" i="31"/>
  <c r="V81" i="31"/>
  <c r="G83" i="31"/>
  <c r="I83" i="31"/>
  <c r="K83" i="31"/>
  <c r="M83" i="31"/>
  <c r="O83" i="31"/>
  <c r="Q83" i="31"/>
  <c r="V83" i="31"/>
  <c r="G84" i="31"/>
  <c r="I84" i="31"/>
  <c r="K84" i="31"/>
  <c r="M84" i="31"/>
  <c r="O84" i="31"/>
  <c r="Q84" i="31"/>
  <c r="V84" i="31"/>
  <c r="G85" i="31"/>
  <c r="I85" i="31"/>
  <c r="K85" i="31"/>
  <c r="M85" i="31"/>
  <c r="O85" i="31"/>
  <c r="Q85" i="31"/>
  <c r="V85" i="31"/>
  <c r="G86" i="31"/>
  <c r="M86" i="31" s="1"/>
  <c r="I86" i="31"/>
  <c r="K86" i="31"/>
  <c r="O86" i="31"/>
  <c r="Q86" i="31"/>
  <c r="V86" i="31"/>
  <c r="G87" i="31"/>
  <c r="I87" i="31"/>
  <c r="K87" i="31"/>
  <c r="M87" i="31"/>
  <c r="O87" i="31"/>
  <c r="Q87" i="31"/>
  <c r="V87" i="31"/>
  <c r="G88" i="31"/>
  <c r="M88" i="31" s="1"/>
  <c r="I88" i="31"/>
  <c r="K88" i="31"/>
  <c r="O88" i="31"/>
  <c r="Q88" i="31"/>
  <c r="V88" i="31"/>
  <c r="G89" i="31"/>
  <c r="I89" i="31"/>
  <c r="K89" i="31"/>
  <c r="M89" i="31"/>
  <c r="O89" i="31"/>
  <c r="Q89" i="31"/>
  <c r="V89" i="31"/>
  <c r="G91" i="31"/>
  <c r="M91" i="31" s="1"/>
  <c r="I91" i="31"/>
  <c r="K91" i="31"/>
  <c r="O91" i="31"/>
  <c r="Q91" i="31"/>
  <c r="V91" i="31"/>
  <c r="G92" i="31"/>
  <c r="I92" i="31"/>
  <c r="K92" i="31"/>
  <c r="M92" i="31"/>
  <c r="O92" i="31"/>
  <c r="Q92" i="31"/>
  <c r="V92" i="31"/>
  <c r="G93" i="31"/>
  <c r="M93" i="31" s="1"/>
  <c r="I93" i="31"/>
  <c r="K93" i="31"/>
  <c r="O93" i="31"/>
  <c r="Q93" i="31"/>
  <c r="V93" i="31"/>
  <c r="G94" i="31"/>
  <c r="I94" i="31"/>
  <c r="K94" i="31"/>
  <c r="M94" i="31"/>
  <c r="O94" i="31"/>
  <c r="Q94" i="31"/>
  <c r="V94" i="31"/>
  <c r="G95" i="31"/>
  <c r="M95" i="31" s="1"/>
  <c r="I95" i="31"/>
  <c r="K95" i="31"/>
  <c r="O95" i="31"/>
  <c r="Q95" i="31"/>
  <c r="V95" i="31"/>
  <c r="G96" i="31"/>
  <c r="I96" i="31"/>
  <c r="K96" i="31"/>
  <c r="M96" i="31"/>
  <c r="O96" i="31"/>
  <c r="Q96" i="31"/>
  <c r="V96" i="31"/>
  <c r="G97" i="31"/>
  <c r="M97" i="31" s="1"/>
  <c r="I97" i="31"/>
  <c r="K97" i="31"/>
  <c r="O97" i="31"/>
  <c r="Q97" i="31"/>
  <c r="V97" i="31"/>
  <c r="G98" i="31"/>
  <c r="I98" i="31"/>
  <c r="K98" i="31"/>
  <c r="M98" i="31"/>
  <c r="O98" i="31"/>
  <c r="Q98" i="31"/>
  <c r="V98" i="31"/>
  <c r="G100" i="31"/>
  <c r="M100" i="31" s="1"/>
  <c r="I100" i="31"/>
  <c r="K100" i="31"/>
  <c r="O100" i="31"/>
  <c r="Q100" i="31"/>
  <c r="V100" i="31"/>
  <c r="G102" i="31"/>
  <c r="M102" i="31" s="1"/>
  <c r="I102" i="31"/>
  <c r="K102" i="31"/>
  <c r="O102" i="31"/>
  <c r="Q102" i="31"/>
  <c r="V102" i="31"/>
  <c r="G104" i="31"/>
  <c r="M104" i="31" s="1"/>
  <c r="I104" i="31"/>
  <c r="K104" i="31"/>
  <c r="O104" i="31"/>
  <c r="Q104" i="31"/>
  <c r="V104" i="31"/>
  <c r="G105" i="31"/>
  <c r="I105" i="31"/>
  <c r="K105" i="31"/>
  <c r="M105" i="31"/>
  <c r="O105" i="31"/>
  <c r="Q105" i="31"/>
  <c r="V105" i="31"/>
  <c r="G106" i="31"/>
  <c r="M106" i="31" s="1"/>
  <c r="I106" i="31"/>
  <c r="K106" i="31"/>
  <c r="O106" i="31"/>
  <c r="Q106" i="31"/>
  <c r="V106" i="31"/>
  <c r="G117" i="31"/>
  <c r="M117" i="31" s="1"/>
  <c r="I117" i="31"/>
  <c r="K117" i="31"/>
  <c r="O117" i="31"/>
  <c r="Q117" i="31"/>
  <c r="V117" i="31"/>
  <c r="G119" i="31"/>
  <c r="M119" i="31" s="1"/>
  <c r="I119" i="31"/>
  <c r="K119" i="31"/>
  <c r="O119" i="31"/>
  <c r="Q119" i="31"/>
  <c r="V119" i="31"/>
  <c r="G121" i="31"/>
  <c r="I121" i="31"/>
  <c r="K121" i="31"/>
  <c r="M121" i="31"/>
  <c r="O121" i="31"/>
  <c r="Q121" i="31"/>
  <c r="V121" i="31"/>
  <c r="G122" i="31"/>
  <c r="M122" i="31" s="1"/>
  <c r="I122" i="31"/>
  <c r="K122" i="31"/>
  <c r="O122" i="31"/>
  <c r="Q122" i="31"/>
  <c r="V122" i="31"/>
  <c r="G123" i="31"/>
  <c r="I123" i="31"/>
  <c r="K123" i="31"/>
  <c r="M123" i="31"/>
  <c r="O123" i="31"/>
  <c r="Q123" i="31"/>
  <c r="V123" i="31"/>
  <c r="G124" i="31"/>
  <c r="M124" i="31" s="1"/>
  <c r="I124" i="31"/>
  <c r="K124" i="31"/>
  <c r="O124" i="31"/>
  <c r="Q124" i="31"/>
  <c r="V124" i="31"/>
  <c r="G125" i="31"/>
  <c r="I125" i="31"/>
  <c r="K125" i="31"/>
  <c r="M125" i="31"/>
  <c r="O125" i="31"/>
  <c r="Q125" i="31"/>
  <c r="V125" i="31"/>
  <c r="G127" i="31"/>
  <c r="M127" i="31" s="1"/>
  <c r="I127" i="31"/>
  <c r="I126" i="31" s="1"/>
  <c r="K127" i="31"/>
  <c r="K126" i="31" s="1"/>
  <c r="O127" i="31"/>
  <c r="Q127" i="31"/>
  <c r="Q126" i="31" s="1"/>
  <c r="V127" i="31"/>
  <c r="V126" i="31" s="1"/>
  <c r="G130" i="31"/>
  <c r="M130" i="31" s="1"/>
  <c r="I130" i="31"/>
  <c r="K130" i="31"/>
  <c r="O130" i="31"/>
  <c r="Q130" i="31"/>
  <c r="V130" i="31"/>
  <c r="G133" i="31"/>
  <c r="I133" i="31"/>
  <c r="K133" i="31"/>
  <c r="M133" i="31"/>
  <c r="O133" i="31"/>
  <c r="Q133" i="31"/>
  <c r="V133" i="31"/>
  <c r="G136" i="31"/>
  <c r="M136" i="31" s="1"/>
  <c r="I136" i="31"/>
  <c r="K136" i="31"/>
  <c r="O136" i="31"/>
  <c r="O126" i="31" s="1"/>
  <c r="Q136" i="31"/>
  <c r="V136" i="31"/>
  <c r="G139" i="31"/>
  <c r="M139" i="31" s="1"/>
  <c r="I139" i="31"/>
  <c r="K139" i="31"/>
  <c r="O139" i="31"/>
  <c r="Q139" i="31"/>
  <c r="V139" i="31"/>
  <c r="G142" i="31"/>
  <c r="M142" i="31" s="1"/>
  <c r="I142" i="31"/>
  <c r="K142" i="31"/>
  <c r="O142" i="31"/>
  <c r="Q142" i="31"/>
  <c r="V142" i="31"/>
  <c r="G145" i="31"/>
  <c r="I145" i="31"/>
  <c r="K145" i="31"/>
  <c r="M145" i="31"/>
  <c r="O145" i="31"/>
  <c r="Q145" i="31"/>
  <c r="V145" i="31"/>
  <c r="G148" i="31"/>
  <c r="M148" i="31" s="1"/>
  <c r="I148" i="31"/>
  <c r="K148" i="31"/>
  <c r="O148" i="31"/>
  <c r="Q148" i="31"/>
  <c r="V148" i="31"/>
  <c r="G149" i="31"/>
  <c r="M149" i="31" s="1"/>
  <c r="I149" i="31"/>
  <c r="K149" i="31"/>
  <c r="O149" i="31"/>
  <c r="Q149" i="31"/>
  <c r="V149" i="31"/>
  <c r="G150" i="31"/>
  <c r="I150" i="31"/>
  <c r="K150" i="31"/>
  <c r="M150" i="31"/>
  <c r="O150" i="31"/>
  <c r="Q150" i="31"/>
  <c r="V150" i="31"/>
  <c r="G151" i="31"/>
  <c r="I151" i="31"/>
  <c r="K151" i="31"/>
  <c r="M151" i="31"/>
  <c r="O151" i="31"/>
  <c r="Q151" i="31"/>
  <c r="V151" i="31"/>
  <c r="G152" i="31"/>
  <c r="M152" i="31" s="1"/>
  <c r="I152" i="31"/>
  <c r="K152" i="31"/>
  <c r="O152" i="31"/>
  <c r="Q152" i="31"/>
  <c r="V152" i="31"/>
  <c r="G153" i="31"/>
  <c r="M153" i="31" s="1"/>
  <c r="I153" i="31"/>
  <c r="K153" i="31"/>
  <c r="O153" i="31"/>
  <c r="Q153" i="31"/>
  <c r="V153" i="31"/>
  <c r="G154" i="31"/>
  <c r="I154" i="31"/>
  <c r="K154" i="31"/>
  <c r="M154" i="31"/>
  <c r="O154" i="31"/>
  <c r="Q154" i="31"/>
  <c r="V154" i="31"/>
  <c r="G155" i="31"/>
  <c r="I155" i="31"/>
  <c r="K155" i="31"/>
  <c r="M155" i="31"/>
  <c r="O155" i="31"/>
  <c r="Q155" i="31"/>
  <c r="V155" i="31"/>
  <c r="G156" i="31"/>
  <c r="M156" i="31" s="1"/>
  <c r="I156" i="31"/>
  <c r="K156" i="31"/>
  <c r="O156" i="31"/>
  <c r="Q156" i="31"/>
  <c r="V156" i="31"/>
  <c r="G157" i="31"/>
  <c r="M157" i="31" s="1"/>
  <c r="I157" i="31"/>
  <c r="K157" i="31"/>
  <c r="O157" i="31"/>
  <c r="Q157" i="31"/>
  <c r="V157" i="31"/>
  <c r="G158" i="31"/>
  <c r="I158" i="31"/>
  <c r="K158" i="31"/>
  <c r="M158" i="31"/>
  <c r="O158" i="31"/>
  <c r="Q158" i="31"/>
  <c r="V158" i="31"/>
  <c r="G159" i="31"/>
  <c r="I159" i="31"/>
  <c r="K159" i="31"/>
  <c r="M159" i="31"/>
  <c r="O159" i="31"/>
  <c r="Q159" i="31"/>
  <c r="V159" i="31"/>
  <c r="G160" i="31"/>
  <c r="M160" i="31" s="1"/>
  <c r="I160" i="31"/>
  <c r="K160" i="31"/>
  <c r="O160" i="31"/>
  <c r="Q160" i="31"/>
  <c r="V160" i="31"/>
  <c r="G161" i="31"/>
  <c r="M161" i="31" s="1"/>
  <c r="I161" i="31"/>
  <c r="K161" i="31"/>
  <c r="O161" i="31"/>
  <c r="Q161" i="31"/>
  <c r="V161" i="31"/>
  <c r="G162" i="31"/>
  <c r="I162" i="31"/>
  <c r="K162" i="31"/>
  <c r="M162" i="31"/>
  <c r="O162" i="31"/>
  <c r="Q162" i="31"/>
  <c r="V162" i="31"/>
  <c r="G163" i="31"/>
  <c r="I163" i="31"/>
  <c r="K163" i="31"/>
  <c r="M163" i="31"/>
  <c r="O163" i="31"/>
  <c r="Q163" i="31"/>
  <c r="V163" i="31"/>
  <c r="G164" i="31"/>
  <c r="M164" i="31" s="1"/>
  <c r="I164" i="31"/>
  <c r="K164" i="31"/>
  <c r="O164" i="31"/>
  <c r="Q164" i="31"/>
  <c r="V164" i="31"/>
  <c r="G165" i="31"/>
  <c r="M165" i="31" s="1"/>
  <c r="I165" i="31"/>
  <c r="K165" i="31"/>
  <c r="O165" i="31"/>
  <c r="Q165" i="31"/>
  <c r="V165" i="31"/>
  <c r="G166" i="31"/>
  <c r="I166" i="31"/>
  <c r="K166" i="31"/>
  <c r="M166" i="31"/>
  <c r="O166" i="31"/>
  <c r="Q166" i="31"/>
  <c r="V166" i="31"/>
  <c r="G167" i="31"/>
  <c r="I167" i="31"/>
  <c r="K167" i="31"/>
  <c r="M167" i="31"/>
  <c r="O167" i="31"/>
  <c r="Q167" i="31"/>
  <c r="V167" i="31"/>
  <c r="G168" i="31"/>
  <c r="M168" i="31" s="1"/>
  <c r="I168" i="31"/>
  <c r="K168" i="31"/>
  <c r="O168" i="31"/>
  <c r="Q168" i="31"/>
  <c r="V168" i="31"/>
  <c r="G170" i="31"/>
  <c r="I170" i="31"/>
  <c r="K170" i="31"/>
  <c r="M170" i="31"/>
  <c r="O170" i="31"/>
  <c r="Q170" i="31"/>
  <c r="V170" i="31"/>
  <c r="G172" i="31"/>
  <c r="M172" i="31" s="1"/>
  <c r="I172" i="31"/>
  <c r="K172" i="31"/>
  <c r="O172" i="31"/>
  <c r="Q172" i="31"/>
  <c r="V172" i="31"/>
  <c r="G174" i="31"/>
  <c r="M174" i="31" s="1"/>
  <c r="I174" i="31"/>
  <c r="K174" i="31"/>
  <c r="O174" i="31"/>
  <c r="Q174" i="31"/>
  <c r="V174" i="31"/>
  <c r="G176" i="31"/>
  <c r="M176" i="31" s="1"/>
  <c r="I176" i="31"/>
  <c r="K176" i="31"/>
  <c r="O176" i="31"/>
  <c r="Q176" i="31"/>
  <c r="V176" i="31"/>
  <c r="G178" i="31"/>
  <c r="I178" i="31"/>
  <c r="K178" i="31"/>
  <c r="M178" i="31"/>
  <c r="O178" i="31"/>
  <c r="Q178" i="31"/>
  <c r="V178" i="31"/>
  <c r="G179" i="31"/>
  <c r="M179" i="31" s="1"/>
  <c r="I179" i="31"/>
  <c r="K179" i="31"/>
  <c r="O179" i="31"/>
  <c r="Q179" i="31"/>
  <c r="V179" i="31"/>
  <c r="G180" i="31"/>
  <c r="I180" i="31"/>
  <c r="K180" i="31"/>
  <c r="M180" i="31"/>
  <c r="O180" i="31"/>
  <c r="Q180" i="31"/>
  <c r="V180" i="31"/>
  <c r="G181" i="31"/>
  <c r="M181" i="31" s="1"/>
  <c r="I181" i="31"/>
  <c r="K181" i="31"/>
  <c r="O181" i="31"/>
  <c r="Q181" i="31"/>
  <c r="V181" i="31"/>
  <c r="G182" i="31"/>
  <c r="I182" i="31"/>
  <c r="K182" i="31"/>
  <c r="M182" i="31"/>
  <c r="O182" i="31"/>
  <c r="Q182" i="31"/>
  <c r="V182" i="31"/>
  <c r="G183" i="31"/>
  <c r="M183" i="31" s="1"/>
  <c r="I183" i="31"/>
  <c r="K183" i="31"/>
  <c r="O183" i="31"/>
  <c r="Q183" i="31"/>
  <c r="V183" i="31"/>
  <c r="G184" i="31"/>
  <c r="I184" i="31"/>
  <c r="K184" i="31"/>
  <c r="M184" i="31"/>
  <c r="O184" i="31"/>
  <c r="Q184" i="31"/>
  <c r="V184" i="31"/>
  <c r="G186" i="31"/>
  <c r="M186" i="31" s="1"/>
  <c r="I186" i="31"/>
  <c r="K186" i="31"/>
  <c r="O186" i="31"/>
  <c r="Q186" i="31"/>
  <c r="V186" i="31"/>
  <c r="G187" i="31"/>
  <c r="I187" i="31"/>
  <c r="K187" i="31"/>
  <c r="M187" i="31"/>
  <c r="O187" i="31"/>
  <c r="Q187" i="31"/>
  <c r="V187" i="31"/>
  <c r="G188" i="31"/>
  <c r="M188" i="31" s="1"/>
  <c r="I188" i="31"/>
  <c r="K188" i="31"/>
  <c r="O188" i="31"/>
  <c r="Q188" i="31"/>
  <c r="V188" i="31"/>
  <c r="G189" i="31"/>
  <c r="I189" i="31"/>
  <c r="K189" i="31"/>
  <c r="M189" i="31"/>
  <c r="O189" i="31"/>
  <c r="Q189" i="31"/>
  <c r="V189" i="31"/>
  <c r="G190" i="31"/>
  <c r="M190" i="31" s="1"/>
  <c r="I190" i="31"/>
  <c r="K190" i="31"/>
  <c r="O190" i="31"/>
  <c r="Q190" i="31"/>
  <c r="V190" i="31"/>
  <c r="G191" i="31"/>
  <c r="I191" i="31"/>
  <c r="K191" i="31"/>
  <c r="M191" i="31"/>
  <c r="O191" i="31"/>
  <c r="Q191" i="31"/>
  <c r="V191" i="31"/>
  <c r="G192" i="31"/>
  <c r="M192" i="31" s="1"/>
  <c r="I192" i="31"/>
  <c r="K192" i="31"/>
  <c r="O192" i="31"/>
  <c r="Q192" i="31"/>
  <c r="V192" i="31"/>
  <c r="G194" i="31"/>
  <c r="M194" i="31" s="1"/>
  <c r="I194" i="31"/>
  <c r="I193" i="31" s="1"/>
  <c r="K194" i="31"/>
  <c r="K193" i="31" s="1"/>
  <c r="O194" i="31"/>
  <c r="Q194" i="31"/>
  <c r="Q193" i="31" s="1"/>
  <c r="V194" i="31"/>
  <c r="V193" i="31" s="1"/>
  <c r="G196" i="31"/>
  <c r="I196" i="31"/>
  <c r="K196" i="31"/>
  <c r="M196" i="31"/>
  <c r="O196" i="31"/>
  <c r="Q196" i="31"/>
  <c r="V196" i="31"/>
  <c r="G198" i="31"/>
  <c r="I198" i="31"/>
  <c r="K198" i="31"/>
  <c r="M198" i="31"/>
  <c r="O198" i="31"/>
  <c r="Q198" i="31"/>
  <c r="V198" i="31"/>
  <c r="G200" i="31"/>
  <c r="M200" i="31" s="1"/>
  <c r="I200" i="31"/>
  <c r="K200" i="31"/>
  <c r="O200" i="31"/>
  <c r="O193" i="31" s="1"/>
  <c r="Q200" i="31"/>
  <c r="V200" i="31"/>
  <c r="G202" i="31"/>
  <c r="I202" i="31"/>
  <c r="K202" i="31"/>
  <c r="M202" i="31"/>
  <c r="O202" i="31"/>
  <c r="Q202" i="31"/>
  <c r="V202" i="31"/>
  <c r="G205" i="31"/>
  <c r="I205" i="31"/>
  <c r="I204" i="31" s="1"/>
  <c r="K205" i="31"/>
  <c r="M205" i="31"/>
  <c r="O205" i="31"/>
  <c r="Q205" i="31"/>
  <c r="Q204" i="31" s="1"/>
  <c r="V205" i="31"/>
  <c r="G206" i="31"/>
  <c r="G204" i="31" s="1"/>
  <c r="I206" i="31"/>
  <c r="K206" i="31"/>
  <c r="K204" i="31" s="1"/>
  <c r="O206" i="31"/>
  <c r="Q206" i="31"/>
  <c r="V206" i="31"/>
  <c r="V204" i="31" s="1"/>
  <c r="G207" i="31"/>
  <c r="I207" i="31"/>
  <c r="K207" i="31"/>
  <c r="M207" i="31"/>
  <c r="O207" i="31"/>
  <c r="Q207" i="31"/>
  <c r="V207" i="31"/>
  <c r="G208" i="31"/>
  <c r="M208" i="31" s="1"/>
  <c r="I208" i="31"/>
  <c r="K208" i="31"/>
  <c r="O208" i="31"/>
  <c r="O204" i="31" s="1"/>
  <c r="Q208" i="31"/>
  <c r="V208" i="31"/>
  <c r="G209" i="31"/>
  <c r="I209" i="31"/>
  <c r="K209" i="31"/>
  <c r="M209" i="31"/>
  <c r="O209" i="31"/>
  <c r="Q209" i="31"/>
  <c r="V209" i="31"/>
  <c r="G210" i="31"/>
  <c r="M210" i="31" s="1"/>
  <c r="I210" i="31"/>
  <c r="K210" i="31"/>
  <c r="O210" i="31"/>
  <c r="Q210" i="31"/>
  <c r="V210" i="31"/>
  <c r="G211" i="31"/>
  <c r="I211" i="31"/>
  <c r="K211" i="31"/>
  <c r="M211" i="31"/>
  <c r="O211" i="31"/>
  <c r="Q211" i="31"/>
  <c r="V211" i="31"/>
  <c r="G212" i="31"/>
  <c r="M212" i="31" s="1"/>
  <c r="I212" i="31"/>
  <c r="K212" i="31"/>
  <c r="O212" i="31"/>
  <c r="Q212" i="31"/>
  <c r="V212" i="31"/>
  <c r="G214" i="31"/>
  <c r="I214" i="31"/>
  <c r="K214" i="31"/>
  <c r="M214" i="31"/>
  <c r="O214" i="31"/>
  <c r="Q214" i="31"/>
  <c r="V214" i="31"/>
  <c r="G215" i="31"/>
  <c r="M215" i="31" s="1"/>
  <c r="I215" i="31"/>
  <c r="K215" i="31"/>
  <c r="O215" i="31"/>
  <c r="Q215" i="31"/>
  <c r="V215" i="31"/>
  <c r="G216" i="31"/>
  <c r="I216" i="31"/>
  <c r="K216" i="31"/>
  <c r="M216" i="31"/>
  <c r="O216" i="31"/>
  <c r="Q216" i="31"/>
  <c r="V216" i="31"/>
  <c r="G217" i="31"/>
  <c r="M217" i="31" s="1"/>
  <c r="I217" i="31"/>
  <c r="K217" i="31"/>
  <c r="O217" i="31"/>
  <c r="Q217" i="31"/>
  <c r="V217" i="31"/>
  <c r="G218" i="31"/>
  <c r="O218" i="31"/>
  <c r="G219" i="31"/>
  <c r="M219" i="31" s="1"/>
  <c r="M218" i="31" s="1"/>
  <c r="I219" i="31"/>
  <c r="I218" i="31" s="1"/>
  <c r="K219" i="31"/>
  <c r="K218" i="31" s="1"/>
  <c r="O219" i="31"/>
  <c r="Q219" i="31"/>
  <c r="Q218" i="31" s="1"/>
  <c r="V219" i="31"/>
  <c r="V218" i="31" s="1"/>
  <c r="G220" i="31"/>
  <c r="I220" i="31"/>
  <c r="K220" i="31"/>
  <c r="M220" i="31"/>
  <c r="O220" i="31"/>
  <c r="Q220" i="31"/>
  <c r="V220" i="31"/>
  <c r="G221" i="31"/>
  <c r="O221" i="31"/>
  <c r="G222" i="31"/>
  <c r="M222" i="31" s="1"/>
  <c r="I222" i="31"/>
  <c r="I221" i="31" s="1"/>
  <c r="K222" i="31"/>
  <c r="O222" i="31"/>
  <c r="Q222" i="31"/>
  <c r="Q221" i="31" s="1"/>
  <c r="V222" i="31"/>
  <c r="G223" i="31"/>
  <c r="M223" i="31" s="1"/>
  <c r="I223" i="31"/>
  <c r="K223" i="31"/>
  <c r="K221" i="31" s="1"/>
  <c r="O223" i="31"/>
  <c r="Q223" i="31"/>
  <c r="V223" i="31"/>
  <c r="V221" i="31" s="1"/>
  <c r="G225" i="31"/>
  <c r="I225" i="31"/>
  <c r="K225" i="31"/>
  <c r="M225" i="31"/>
  <c r="O225" i="31"/>
  <c r="Q225" i="31"/>
  <c r="V225" i="31"/>
  <c r="AE229" i="31"/>
  <c r="AF229" i="31"/>
  <c r="G26" i="30"/>
  <c r="G9" i="30"/>
  <c r="M9" i="30" s="1"/>
  <c r="I9" i="30"/>
  <c r="I8" i="30" s="1"/>
  <c r="K9" i="30"/>
  <c r="K8" i="30" s="1"/>
  <c r="O9" i="30"/>
  <c r="Q9" i="30"/>
  <c r="Q8" i="30" s="1"/>
  <c r="V9" i="30"/>
  <c r="V8" i="30" s="1"/>
  <c r="G10" i="30"/>
  <c r="I10" i="30"/>
  <c r="K10" i="30"/>
  <c r="M10" i="30"/>
  <c r="O10" i="30"/>
  <c r="Q10" i="30"/>
  <c r="V10" i="30"/>
  <c r="G11" i="30"/>
  <c r="G8" i="30" s="1"/>
  <c r="I11" i="30"/>
  <c r="K11" i="30"/>
  <c r="M11" i="30"/>
  <c r="O11" i="30"/>
  <c r="Q11" i="30"/>
  <c r="V11" i="30"/>
  <c r="G12" i="30"/>
  <c r="M12" i="30" s="1"/>
  <c r="I12" i="30"/>
  <c r="K12" i="30"/>
  <c r="O12" i="30"/>
  <c r="O8" i="30" s="1"/>
  <c r="Q12" i="30"/>
  <c r="V12" i="30"/>
  <c r="G13" i="30"/>
  <c r="M13" i="30" s="1"/>
  <c r="I13" i="30"/>
  <c r="K13" i="30"/>
  <c r="O13" i="30"/>
  <c r="Q13" i="30"/>
  <c r="V13" i="30"/>
  <c r="G14" i="30"/>
  <c r="I14" i="30"/>
  <c r="K14" i="30"/>
  <c r="M14" i="30"/>
  <c r="O14" i="30"/>
  <c r="Q14" i="30"/>
  <c r="V14" i="30"/>
  <c r="G15" i="30"/>
  <c r="I15" i="30"/>
  <c r="K15" i="30"/>
  <c r="M15" i="30"/>
  <c r="O15" i="30"/>
  <c r="Q15" i="30"/>
  <c r="V15" i="30"/>
  <c r="G16" i="30"/>
  <c r="M16" i="30" s="1"/>
  <c r="I16" i="30"/>
  <c r="K16" i="30"/>
  <c r="O16" i="30"/>
  <c r="Q16" i="30"/>
  <c r="V16" i="30"/>
  <c r="G17" i="30"/>
  <c r="M17" i="30" s="1"/>
  <c r="I17" i="30"/>
  <c r="K17" i="30"/>
  <c r="O17" i="30"/>
  <c r="Q17" i="30"/>
  <c r="V17" i="30"/>
  <c r="G18" i="30"/>
  <c r="I18" i="30"/>
  <c r="K18" i="30"/>
  <c r="M18" i="30"/>
  <c r="O18" i="30"/>
  <c r="Q18" i="30"/>
  <c r="V18" i="30"/>
  <c r="G19" i="30"/>
  <c r="I19" i="30"/>
  <c r="K19" i="30"/>
  <c r="M19" i="30"/>
  <c r="O19" i="30"/>
  <c r="Q19" i="30"/>
  <c r="V19" i="30"/>
  <c r="G20" i="30"/>
  <c r="M20" i="30" s="1"/>
  <c r="I20" i="30"/>
  <c r="K20" i="30"/>
  <c r="O20" i="30"/>
  <c r="Q20" i="30"/>
  <c r="V20" i="30"/>
  <c r="G21" i="30"/>
  <c r="I21" i="30"/>
  <c r="K21" i="30"/>
  <c r="M21" i="30"/>
  <c r="O21" i="30"/>
  <c r="Q21" i="30"/>
  <c r="V21" i="30"/>
  <c r="G22" i="30"/>
  <c r="I22" i="30"/>
  <c r="K22" i="30"/>
  <c r="M22" i="30"/>
  <c r="O22" i="30"/>
  <c r="Q22" i="30"/>
  <c r="V22" i="30"/>
  <c r="G23" i="30"/>
  <c r="I23" i="30"/>
  <c r="K23" i="30"/>
  <c r="M23" i="30"/>
  <c r="O23" i="30"/>
  <c r="Q23" i="30"/>
  <c r="V23" i="30"/>
  <c r="G24" i="30"/>
  <c r="M24" i="30" s="1"/>
  <c r="I24" i="30"/>
  <c r="K24" i="30"/>
  <c r="O24" i="30"/>
  <c r="Q24" i="30"/>
  <c r="V24" i="30"/>
  <c r="AE26" i="30"/>
  <c r="AF26" i="30"/>
  <c r="G52" i="29"/>
  <c r="G9" i="29"/>
  <c r="M9" i="29" s="1"/>
  <c r="I9" i="29"/>
  <c r="I8" i="29" s="1"/>
  <c r="K9" i="29"/>
  <c r="K8" i="29" s="1"/>
  <c r="O9" i="29"/>
  <c r="Q9" i="29"/>
  <c r="Q8" i="29" s="1"/>
  <c r="V9" i="29"/>
  <c r="V8" i="29" s="1"/>
  <c r="G12" i="29"/>
  <c r="I12" i="29"/>
  <c r="K12" i="29"/>
  <c r="M12" i="29"/>
  <c r="O12" i="29"/>
  <c r="Q12" i="29"/>
  <c r="V12" i="29"/>
  <c r="G14" i="29"/>
  <c r="I14" i="29"/>
  <c r="K14" i="29"/>
  <c r="M14" i="29"/>
  <c r="O14" i="29"/>
  <c r="Q14" i="29"/>
  <c r="V14" i="29"/>
  <c r="G16" i="29"/>
  <c r="G8" i="29" s="1"/>
  <c r="I16" i="29"/>
  <c r="K16" i="29"/>
  <c r="O16" i="29"/>
  <c r="O8" i="29" s="1"/>
  <c r="Q16" i="29"/>
  <c r="V16" i="29"/>
  <c r="I17" i="29"/>
  <c r="Q17" i="29"/>
  <c r="G18" i="29"/>
  <c r="I18" i="29"/>
  <c r="K18" i="29"/>
  <c r="K17" i="29" s="1"/>
  <c r="M18" i="29"/>
  <c r="O18" i="29"/>
  <c r="Q18" i="29"/>
  <c r="V18" i="29"/>
  <c r="V17" i="29" s="1"/>
  <c r="G21" i="29"/>
  <c r="I21" i="29"/>
  <c r="K21" i="29"/>
  <c r="M21" i="29"/>
  <c r="O21" i="29"/>
  <c r="Q21" i="29"/>
  <c r="V21" i="29"/>
  <c r="G24" i="29"/>
  <c r="G17" i="29" s="1"/>
  <c r="I24" i="29"/>
  <c r="K24" i="29"/>
  <c r="O24" i="29"/>
  <c r="O17" i="29" s="1"/>
  <c r="Q24" i="29"/>
  <c r="V24" i="29"/>
  <c r="I26" i="29"/>
  <c r="Q26" i="29"/>
  <c r="G27" i="29"/>
  <c r="M27" i="29" s="1"/>
  <c r="I27" i="29"/>
  <c r="K27" i="29"/>
  <c r="K26" i="29" s="1"/>
  <c r="O27" i="29"/>
  <c r="Q27" i="29"/>
  <c r="V27" i="29"/>
  <c r="V26" i="29" s="1"/>
  <c r="G30" i="29"/>
  <c r="I30" i="29"/>
  <c r="K30" i="29"/>
  <c r="M30" i="29"/>
  <c r="O30" i="29"/>
  <c r="Q30" i="29"/>
  <c r="V30" i="29"/>
  <c r="G31" i="29"/>
  <c r="AF52" i="29" s="1"/>
  <c r="I31" i="29"/>
  <c r="K31" i="29"/>
  <c r="O31" i="29"/>
  <c r="O26" i="29" s="1"/>
  <c r="Q31" i="29"/>
  <c r="V31" i="29"/>
  <c r="G32" i="29"/>
  <c r="O32" i="29"/>
  <c r="G33" i="29"/>
  <c r="I33" i="29"/>
  <c r="I32" i="29" s="1"/>
  <c r="K33" i="29"/>
  <c r="K32" i="29" s="1"/>
  <c r="M33" i="29"/>
  <c r="M32" i="29" s="1"/>
  <c r="O33" i="29"/>
  <c r="Q33" i="29"/>
  <c r="Q32" i="29" s="1"/>
  <c r="V33" i="29"/>
  <c r="V32" i="29" s="1"/>
  <c r="K35" i="29"/>
  <c r="V35" i="29"/>
  <c r="G36" i="29"/>
  <c r="G35" i="29" s="1"/>
  <c r="I36" i="29"/>
  <c r="I35" i="29" s="1"/>
  <c r="K36" i="29"/>
  <c r="O36" i="29"/>
  <c r="O35" i="29" s="1"/>
  <c r="Q36" i="29"/>
  <c r="Q35" i="29" s="1"/>
  <c r="V36" i="29"/>
  <c r="G39" i="29"/>
  <c r="O39" i="29"/>
  <c r="G40" i="29"/>
  <c r="I40" i="29"/>
  <c r="I39" i="29" s="1"/>
  <c r="K40" i="29"/>
  <c r="K39" i="29" s="1"/>
  <c r="M40" i="29"/>
  <c r="M39" i="29" s="1"/>
  <c r="O40" i="29"/>
  <c r="Q40" i="29"/>
  <c r="Q39" i="29" s="1"/>
  <c r="V40" i="29"/>
  <c r="V39" i="29" s="1"/>
  <c r="G45" i="29"/>
  <c r="G44" i="29" s="1"/>
  <c r="I45" i="29"/>
  <c r="I44" i="29" s="1"/>
  <c r="K45" i="29"/>
  <c r="M45" i="29"/>
  <c r="O45" i="29"/>
  <c r="O44" i="29" s="1"/>
  <c r="Q45" i="29"/>
  <c r="Q44" i="29" s="1"/>
  <c r="V45" i="29"/>
  <c r="G46" i="29"/>
  <c r="M46" i="29" s="1"/>
  <c r="I46" i="29"/>
  <c r="K46" i="29"/>
  <c r="O46" i="29"/>
  <c r="Q46" i="29"/>
  <c r="V46" i="29"/>
  <c r="G47" i="29"/>
  <c r="I47" i="29"/>
  <c r="K47" i="29"/>
  <c r="K44" i="29" s="1"/>
  <c r="M47" i="29"/>
  <c r="O47" i="29"/>
  <c r="Q47" i="29"/>
  <c r="V47" i="29"/>
  <c r="V44" i="29" s="1"/>
  <c r="AE52" i="29"/>
  <c r="G122" i="28"/>
  <c r="BA102" i="28"/>
  <c r="BA100" i="28"/>
  <c r="BA73" i="28"/>
  <c r="BA17" i="28"/>
  <c r="BA14" i="28"/>
  <c r="BA10" i="28"/>
  <c r="G9" i="28"/>
  <c r="I9" i="28"/>
  <c r="I8" i="28" s="1"/>
  <c r="K9" i="28"/>
  <c r="K8" i="28" s="1"/>
  <c r="M9" i="28"/>
  <c r="O9" i="28"/>
  <c r="Q9" i="28"/>
  <c r="Q8" i="28" s="1"/>
  <c r="V9" i="28"/>
  <c r="V8" i="28" s="1"/>
  <c r="G13" i="28"/>
  <c r="I13" i="28"/>
  <c r="K13" i="28"/>
  <c r="M13" i="28"/>
  <c r="O13" i="28"/>
  <c r="Q13" i="28"/>
  <c r="V13" i="28"/>
  <c r="G16" i="28"/>
  <c r="I16" i="28"/>
  <c r="K16" i="28"/>
  <c r="M16" i="28"/>
  <c r="O16" i="28"/>
  <c r="Q16" i="28"/>
  <c r="V16" i="28"/>
  <c r="G19" i="28"/>
  <c r="M19" i="28" s="1"/>
  <c r="I19" i="28"/>
  <c r="K19" i="28"/>
  <c r="O19" i="28"/>
  <c r="O8" i="28" s="1"/>
  <c r="Q19" i="28"/>
  <c r="V19" i="28"/>
  <c r="G26" i="28"/>
  <c r="I26" i="28"/>
  <c r="K26" i="28"/>
  <c r="M26" i="28"/>
  <c r="O26" i="28"/>
  <c r="Q26" i="28"/>
  <c r="V26" i="28"/>
  <c r="G30" i="28"/>
  <c r="M30" i="28" s="1"/>
  <c r="I30" i="28"/>
  <c r="K30" i="28"/>
  <c r="O30" i="28"/>
  <c r="Q30" i="28"/>
  <c r="V30" i="28"/>
  <c r="G34" i="28"/>
  <c r="I34" i="28"/>
  <c r="K34" i="28"/>
  <c r="M34" i="28"/>
  <c r="O34" i="28"/>
  <c r="Q34" i="28"/>
  <c r="V34" i="28"/>
  <c r="G36" i="28"/>
  <c r="M36" i="28" s="1"/>
  <c r="I36" i="28"/>
  <c r="K36" i="28"/>
  <c r="O36" i="28"/>
  <c r="Q36" i="28"/>
  <c r="V36" i="28"/>
  <c r="I39" i="28"/>
  <c r="Q39" i="28"/>
  <c r="G40" i="28"/>
  <c r="M40" i="28" s="1"/>
  <c r="I40" i="28"/>
  <c r="K40" i="28"/>
  <c r="K39" i="28" s="1"/>
  <c r="O40" i="28"/>
  <c r="Q40" i="28"/>
  <c r="V40" i="28"/>
  <c r="V39" i="28" s="1"/>
  <c r="G43" i="28"/>
  <c r="I43" i="28"/>
  <c r="K43" i="28"/>
  <c r="M43" i="28"/>
  <c r="O43" i="28"/>
  <c r="Q43" i="28"/>
  <c r="V43" i="28"/>
  <c r="G46" i="28"/>
  <c r="G39" i="28" s="1"/>
  <c r="I46" i="28"/>
  <c r="K46" i="28"/>
  <c r="O46" i="28"/>
  <c r="O39" i="28" s="1"/>
  <c r="Q46" i="28"/>
  <c r="V46" i="28"/>
  <c r="G50" i="28"/>
  <c r="M50" i="28" s="1"/>
  <c r="I50" i="28"/>
  <c r="I49" i="28" s="1"/>
  <c r="K50" i="28"/>
  <c r="K49" i="28" s="1"/>
  <c r="O50" i="28"/>
  <c r="Q50" i="28"/>
  <c r="Q49" i="28" s="1"/>
  <c r="V50" i="28"/>
  <c r="V49" i="28" s="1"/>
  <c r="G55" i="28"/>
  <c r="I55" i="28"/>
  <c r="K55" i="28"/>
  <c r="M55" i="28"/>
  <c r="O55" i="28"/>
  <c r="Q55" i="28"/>
  <c r="V55" i="28"/>
  <c r="G59" i="28"/>
  <c r="I59" i="28"/>
  <c r="K59" i="28"/>
  <c r="M59" i="28"/>
  <c r="O59" i="28"/>
  <c r="Q59" i="28"/>
  <c r="V59" i="28"/>
  <c r="G63" i="28"/>
  <c r="M63" i="28" s="1"/>
  <c r="I63" i="28"/>
  <c r="K63" i="28"/>
  <c r="O63" i="28"/>
  <c r="O49" i="28" s="1"/>
  <c r="Q63" i="28"/>
  <c r="V63" i="28"/>
  <c r="G67" i="28"/>
  <c r="I67" i="28"/>
  <c r="K67" i="28"/>
  <c r="M67" i="28"/>
  <c r="O67" i="28"/>
  <c r="Q67" i="28"/>
  <c r="V67" i="28"/>
  <c r="G70" i="28"/>
  <c r="I70" i="28"/>
  <c r="K70" i="28"/>
  <c r="M70" i="28"/>
  <c r="O70" i="28"/>
  <c r="Q70" i="28"/>
  <c r="V70" i="28"/>
  <c r="G72" i="28"/>
  <c r="I72" i="28"/>
  <c r="K72" i="28"/>
  <c r="M72" i="28"/>
  <c r="O72" i="28"/>
  <c r="Q72" i="28"/>
  <c r="V72" i="28"/>
  <c r="G75" i="28"/>
  <c r="M75" i="28" s="1"/>
  <c r="I75" i="28"/>
  <c r="K75" i="28"/>
  <c r="O75" i="28"/>
  <c r="Q75" i="28"/>
  <c r="V75" i="28"/>
  <c r="G77" i="28"/>
  <c r="I77" i="28"/>
  <c r="K77" i="28"/>
  <c r="M77" i="28"/>
  <c r="O77" i="28"/>
  <c r="Q77" i="28"/>
  <c r="V77" i="28"/>
  <c r="G80" i="28"/>
  <c r="G79" i="28" s="1"/>
  <c r="I80" i="28"/>
  <c r="I79" i="28" s="1"/>
  <c r="K80" i="28"/>
  <c r="M80" i="28"/>
  <c r="O80" i="28"/>
  <c r="O79" i="28" s="1"/>
  <c r="Q80" i="28"/>
  <c r="Q79" i="28" s="1"/>
  <c r="V80" i="28"/>
  <c r="G82" i="28"/>
  <c r="M82" i="28" s="1"/>
  <c r="I82" i="28"/>
  <c r="K82" i="28"/>
  <c r="O82" i="28"/>
  <c r="Q82" i="28"/>
  <c r="V82" i="28"/>
  <c r="G84" i="28"/>
  <c r="I84" i="28"/>
  <c r="K84" i="28"/>
  <c r="M84" i="28"/>
  <c r="O84" i="28"/>
  <c r="Q84" i="28"/>
  <c r="V84" i="28"/>
  <c r="G87" i="28"/>
  <c r="I87" i="28"/>
  <c r="K87" i="28"/>
  <c r="K79" i="28" s="1"/>
  <c r="M87" i="28"/>
  <c r="O87" i="28"/>
  <c r="Q87" i="28"/>
  <c r="V87" i="28"/>
  <c r="V79" i="28" s="1"/>
  <c r="G89" i="28"/>
  <c r="I89" i="28"/>
  <c r="K89" i="28"/>
  <c r="M89" i="28"/>
  <c r="O89" i="28"/>
  <c r="Q89" i="28"/>
  <c r="V89" i="28"/>
  <c r="G92" i="28"/>
  <c r="I92" i="28"/>
  <c r="I91" i="28" s="1"/>
  <c r="K92" i="28"/>
  <c r="K91" i="28" s="1"/>
  <c r="M92" i="28"/>
  <c r="O92" i="28"/>
  <c r="Q92" i="28"/>
  <c r="Q91" i="28" s="1"/>
  <c r="V92" i="28"/>
  <c r="V91" i="28" s="1"/>
  <c r="G97" i="28"/>
  <c r="I97" i="28"/>
  <c r="K97" i="28"/>
  <c r="M97" i="28"/>
  <c r="O97" i="28"/>
  <c r="Q97" i="28"/>
  <c r="V97" i="28"/>
  <c r="G98" i="28"/>
  <c r="I98" i="28"/>
  <c r="K98" i="28"/>
  <c r="M98" i="28"/>
  <c r="O98" i="28"/>
  <c r="Q98" i="28"/>
  <c r="V98" i="28"/>
  <c r="G99" i="28"/>
  <c r="M99" i="28" s="1"/>
  <c r="I99" i="28"/>
  <c r="K99" i="28"/>
  <c r="O99" i="28"/>
  <c r="O91" i="28" s="1"/>
  <c r="Q99" i="28"/>
  <c r="V99" i="28"/>
  <c r="G101" i="28"/>
  <c r="I101" i="28"/>
  <c r="K101" i="28"/>
  <c r="M101" i="28"/>
  <c r="O101" i="28"/>
  <c r="Q101" i="28"/>
  <c r="V101" i="28"/>
  <c r="G103" i="28"/>
  <c r="I103" i="28"/>
  <c r="K103" i="28"/>
  <c r="M103" i="28"/>
  <c r="O103" i="28"/>
  <c r="Q103" i="28"/>
  <c r="V103" i="28"/>
  <c r="G105" i="28"/>
  <c r="I105" i="28"/>
  <c r="K105" i="28"/>
  <c r="M105" i="28"/>
  <c r="O105" i="28"/>
  <c r="Q105" i="28"/>
  <c r="V105" i="28"/>
  <c r="G107" i="28"/>
  <c r="O107" i="28"/>
  <c r="G108" i="28"/>
  <c r="I108" i="28"/>
  <c r="I107" i="28" s="1"/>
  <c r="K108" i="28"/>
  <c r="K107" i="28" s="1"/>
  <c r="M108" i="28"/>
  <c r="M107" i="28" s="1"/>
  <c r="O108" i="28"/>
  <c r="Q108" i="28"/>
  <c r="Q107" i="28" s="1"/>
  <c r="V108" i="28"/>
  <c r="V107" i="28" s="1"/>
  <c r="K113" i="28"/>
  <c r="V113" i="28"/>
  <c r="G114" i="28"/>
  <c r="G113" i="28" s="1"/>
  <c r="I114" i="28"/>
  <c r="I113" i="28" s="1"/>
  <c r="K114" i="28"/>
  <c r="M114" i="28"/>
  <c r="O114" i="28"/>
  <c r="O113" i="28" s="1"/>
  <c r="Q114" i="28"/>
  <c r="Q113" i="28" s="1"/>
  <c r="V114" i="28"/>
  <c r="G116" i="28"/>
  <c r="M116" i="28" s="1"/>
  <c r="I116" i="28"/>
  <c r="K116" i="28"/>
  <c r="O116" i="28"/>
  <c r="Q116" i="28"/>
  <c r="V116" i="28"/>
  <c r="G119" i="28"/>
  <c r="I119" i="28"/>
  <c r="K119" i="28"/>
  <c r="M119" i="28"/>
  <c r="O119" i="28"/>
  <c r="Q119" i="28"/>
  <c r="V119" i="28"/>
  <c r="AE122" i="28"/>
  <c r="G163" i="27"/>
  <c r="G9" i="27"/>
  <c r="M9" i="27" s="1"/>
  <c r="I9" i="27"/>
  <c r="I8" i="27" s="1"/>
  <c r="K9" i="27"/>
  <c r="K8" i="27" s="1"/>
  <c r="O9" i="27"/>
  <c r="Q9" i="27"/>
  <c r="Q8" i="27" s="1"/>
  <c r="V9" i="27"/>
  <c r="V8" i="27" s="1"/>
  <c r="G11" i="27"/>
  <c r="I11" i="27"/>
  <c r="K11" i="27"/>
  <c r="M11" i="27"/>
  <c r="O11" i="27"/>
  <c r="Q11" i="27"/>
  <c r="V11" i="27"/>
  <c r="G20" i="27"/>
  <c r="I20" i="27"/>
  <c r="K20" i="27"/>
  <c r="M20" i="27"/>
  <c r="O20" i="27"/>
  <c r="Q20" i="27"/>
  <c r="V20" i="27"/>
  <c r="G22" i="27"/>
  <c r="G8" i="27" s="1"/>
  <c r="I22" i="27"/>
  <c r="K22" i="27"/>
  <c r="O22" i="27"/>
  <c r="O8" i="27" s="1"/>
  <c r="Q22" i="27"/>
  <c r="V22" i="27"/>
  <c r="G24" i="27"/>
  <c r="I24" i="27"/>
  <c r="K24" i="27"/>
  <c r="M24" i="27"/>
  <c r="O24" i="27"/>
  <c r="Q24" i="27"/>
  <c r="V24" i="27"/>
  <c r="G26" i="27"/>
  <c r="M26" i="27" s="1"/>
  <c r="I26" i="27"/>
  <c r="K26" i="27"/>
  <c r="O26" i="27"/>
  <c r="Q26" i="27"/>
  <c r="V26" i="27"/>
  <c r="G27" i="27"/>
  <c r="I27" i="27"/>
  <c r="K27" i="27"/>
  <c r="M27" i="27"/>
  <c r="O27" i="27"/>
  <c r="Q27" i="27"/>
  <c r="V27" i="27"/>
  <c r="G31" i="27"/>
  <c r="M31" i="27" s="1"/>
  <c r="I31" i="27"/>
  <c r="K31" i="27"/>
  <c r="O31" i="27"/>
  <c r="Q31" i="27"/>
  <c r="V31" i="27"/>
  <c r="G32" i="27"/>
  <c r="I32" i="27"/>
  <c r="K32" i="27"/>
  <c r="M32" i="27"/>
  <c r="O32" i="27"/>
  <c r="Q32" i="27"/>
  <c r="V32" i="27"/>
  <c r="G34" i="27"/>
  <c r="M34" i="27" s="1"/>
  <c r="I34" i="27"/>
  <c r="K34" i="27"/>
  <c r="O34" i="27"/>
  <c r="Q34" i="27"/>
  <c r="V34" i="27"/>
  <c r="G36" i="27"/>
  <c r="I36" i="27"/>
  <c r="K36" i="27"/>
  <c r="M36" i="27"/>
  <c r="O36" i="27"/>
  <c r="Q36" i="27"/>
  <c r="V36" i="27"/>
  <c r="G38" i="27"/>
  <c r="M38" i="27" s="1"/>
  <c r="I38" i="27"/>
  <c r="K38" i="27"/>
  <c r="O38" i="27"/>
  <c r="Q38" i="27"/>
  <c r="V38" i="27"/>
  <c r="G39" i="27"/>
  <c r="I39" i="27"/>
  <c r="K39" i="27"/>
  <c r="M39" i="27"/>
  <c r="O39" i="27"/>
  <c r="Q39" i="27"/>
  <c r="V39" i="27"/>
  <c r="G44" i="27"/>
  <c r="I44" i="27"/>
  <c r="K44" i="27"/>
  <c r="M44" i="27"/>
  <c r="O44" i="27"/>
  <c r="Q44" i="27"/>
  <c r="V44" i="27"/>
  <c r="G46" i="27"/>
  <c r="I46" i="27"/>
  <c r="K46" i="27"/>
  <c r="M46" i="27"/>
  <c r="O46" i="27"/>
  <c r="Q46" i="27"/>
  <c r="V46" i="27"/>
  <c r="G47" i="27"/>
  <c r="M47" i="27" s="1"/>
  <c r="I47" i="27"/>
  <c r="K47" i="27"/>
  <c r="O47" i="27"/>
  <c r="Q47" i="27"/>
  <c r="V47" i="27"/>
  <c r="G48" i="27"/>
  <c r="I48" i="27"/>
  <c r="K48" i="27"/>
  <c r="M48" i="27"/>
  <c r="O48" i="27"/>
  <c r="Q48" i="27"/>
  <c r="V48" i="27"/>
  <c r="G51" i="27"/>
  <c r="I51" i="27"/>
  <c r="I50" i="27" s="1"/>
  <c r="K51" i="27"/>
  <c r="M51" i="27"/>
  <c r="O51" i="27"/>
  <c r="Q51" i="27"/>
  <c r="Q50" i="27" s="1"/>
  <c r="V51" i="27"/>
  <c r="G53" i="27"/>
  <c r="G50" i="27" s="1"/>
  <c r="I53" i="27"/>
  <c r="K53" i="27"/>
  <c r="O53" i="27"/>
  <c r="O50" i="27" s="1"/>
  <c r="Q53" i="27"/>
  <c r="V53" i="27"/>
  <c r="G55" i="27"/>
  <c r="I55" i="27"/>
  <c r="K55" i="27"/>
  <c r="M55" i="27"/>
  <c r="O55" i="27"/>
  <c r="Q55" i="27"/>
  <c r="V55" i="27"/>
  <c r="G57" i="27"/>
  <c r="M57" i="27" s="1"/>
  <c r="I57" i="27"/>
  <c r="K57" i="27"/>
  <c r="K50" i="27" s="1"/>
  <c r="O57" i="27"/>
  <c r="Q57" i="27"/>
  <c r="V57" i="27"/>
  <c r="V50" i="27" s="1"/>
  <c r="G59" i="27"/>
  <c r="I59" i="27"/>
  <c r="K59" i="27"/>
  <c r="M59" i="27"/>
  <c r="O59" i="27"/>
  <c r="Q59" i="27"/>
  <c r="V59" i="27"/>
  <c r="G61" i="27"/>
  <c r="M61" i="27" s="1"/>
  <c r="I61" i="27"/>
  <c r="K61" i="27"/>
  <c r="O61" i="27"/>
  <c r="Q61" i="27"/>
  <c r="V61" i="27"/>
  <c r="G62" i="27"/>
  <c r="I62" i="27"/>
  <c r="K62" i="27"/>
  <c r="M62" i="27"/>
  <c r="O62" i="27"/>
  <c r="Q62" i="27"/>
  <c r="V62" i="27"/>
  <c r="G65" i="27"/>
  <c r="I65" i="27"/>
  <c r="I64" i="27" s="1"/>
  <c r="K65" i="27"/>
  <c r="M65" i="27"/>
  <c r="O65" i="27"/>
  <c r="Q65" i="27"/>
  <c r="Q64" i="27" s="1"/>
  <c r="V65" i="27"/>
  <c r="G68" i="27"/>
  <c r="G64" i="27" s="1"/>
  <c r="I68" i="27"/>
  <c r="K68" i="27"/>
  <c r="O68" i="27"/>
  <c r="O64" i="27" s="1"/>
  <c r="Q68" i="27"/>
  <c r="V68" i="27"/>
  <c r="G70" i="27"/>
  <c r="I70" i="27"/>
  <c r="K70" i="27"/>
  <c r="M70" i="27"/>
  <c r="O70" i="27"/>
  <c r="Q70" i="27"/>
  <c r="V70" i="27"/>
  <c r="G71" i="27"/>
  <c r="M71" i="27" s="1"/>
  <c r="I71" i="27"/>
  <c r="K71" i="27"/>
  <c r="K64" i="27" s="1"/>
  <c r="O71" i="27"/>
  <c r="Q71" i="27"/>
  <c r="V71" i="27"/>
  <c r="V64" i="27" s="1"/>
  <c r="G73" i="27"/>
  <c r="I73" i="27"/>
  <c r="K73" i="27"/>
  <c r="M73" i="27"/>
  <c r="O73" i="27"/>
  <c r="Q73" i="27"/>
  <c r="V73" i="27"/>
  <c r="G74" i="27"/>
  <c r="O74" i="27"/>
  <c r="G75" i="27"/>
  <c r="I75" i="27"/>
  <c r="I74" i="27" s="1"/>
  <c r="K75" i="27"/>
  <c r="M75" i="27"/>
  <c r="O75" i="27"/>
  <c r="Q75" i="27"/>
  <c r="Q74" i="27" s="1"/>
  <c r="V75" i="27"/>
  <c r="G78" i="27"/>
  <c r="M78" i="27" s="1"/>
  <c r="I78" i="27"/>
  <c r="K78" i="27"/>
  <c r="K74" i="27" s="1"/>
  <c r="O78" i="27"/>
  <c r="Q78" i="27"/>
  <c r="V78" i="27"/>
  <c r="V74" i="27" s="1"/>
  <c r="G80" i="27"/>
  <c r="I80" i="27"/>
  <c r="K80" i="27"/>
  <c r="M80" i="27"/>
  <c r="O80" i="27"/>
  <c r="Q80" i="27"/>
  <c r="V80" i="27"/>
  <c r="G82" i="27"/>
  <c r="I82" i="27"/>
  <c r="I81" i="27" s="1"/>
  <c r="K82" i="27"/>
  <c r="M82" i="27"/>
  <c r="O82" i="27"/>
  <c r="Q82" i="27"/>
  <c r="Q81" i="27" s="1"/>
  <c r="V82" i="27"/>
  <c r="G83" i="27"/>
  <c r="M83" i="27" s="1"/>
  <c r="I83" i="27"/>
  <c r="K83" i="27"/>
  <c r="K81" i="27" s="1"/>
  <c r="O83" i="27"/>
  <c r="Q83" i="27"/>
  <c r="V83" i="27"/>
  <c r="V81" i="27" s="1"/>
  <c r="G84" i="27"/>
  <c r="I84" i="27"/>
  <c r="K84" i="27"/>
  <c r="M84" i="27"/>
  <c r="O84" i="27"/>
  <c r="Q84" i="27"/>
  <c r="V84" i="27"/>
  <c r="G85" i="27"/>
  <c r="G81" i="27" s="1"/>
  <c r="I85" i="27"/>
  <c r="K85" i="27"/>
  <c r="O85" i="27"/>
  <c r="O81" i="27" s="1"/>
  <c r="Q85" i="27"/>
  <c r="V85" i="27"/>
  <c r="G88" i="27"/>
  <c r="I88" i="27"/>
  <c r="K88" i="27"/>
  <c r="M88" i="27"/>
  <c r="O88" i="27"/>
  <c r="Q88" i="27"/>
  <c r="V88" i="27"/>
  <c r="G89" i="27"/>
  <c r="M89" i="27" s="1"/>
  <c r="I89" i="27"/>
  <c r="K89" i="27"/>
  <c r="O89" i="27"/>
  <c r="Q89" i="27"/>
  <c r="V89" i="27"/>
  <c r="G90" i="27"/>
  <c r="I90" i="27"/>
  <c r="K90" i="27"/>
  <c r="M90" i="27"/>
  <c r="O90" i="27"/>
  <c r="Q90" i="27"/>
  <c r="V90" i="27"/>
  <c r="G91" i="27"/>
  <c r="M91" i="27" s="1"/>
  <c r="I91" i="27"/>
  <c r="K91" i="27"/>
  <c r="O91" i="27"/>
  <c r="Q91" i="27"/>
  <c r="V91" i="27"/>
  <c r="G92" i="27"/>
  <c r="I92" i="27"/>
  <c r="K92" i="27"/>
  <c r="M92" i="27"/>
  <c r="O92" i="27"/>
  <c r="Q92" i="27"/>
  <c r="V92" i="27"/>
  <c r="G93" i="27"/>
  <c r="M93" i="27" s="1"/>
  <c r="I93" i="27"/>
  <c r="K93" i="27"/>
  <c r="O93" i="27"/>
  <c r="Q93" i="27"/>
  <c r="V93" i="27"/>
  <c r="G94" i="27"/>
  <c r="I94" i="27"/>
  <c r="K94" i="27"/>
  <c r="M94" i="27"/>
  <c r="O94" i="27"/>
  <c r="Q94" i="27"/>
  <c r="V94" i="27"/>
  <c r="G95" i="27"/>
  <c r="M95" i="27" s="1"/>
  <c r="I95" i="27"/>
  <c r="K95" i="27"/>
  <c r="O95" i="27"/>
  <c r="Q95" i="27"/>
  <c r="V95" i="27"/>
  <c r="G96" i="27"/>
  <c r="I96" i="27"/>
  <c r="K96" i="27"/>
  <c r="M96" i="27"/>
  <c r="O96" i="27"/>
  <c r="Q96" i="27"/>
  <c r="V96" i="27"/>
  <c r="G97" i="27"/>
  <c r="M97" i="27" s="1"/>
  <c r="I97" i="27"/>
  <c r="K97" i="27"/>
  <c r="O97" i="27"/>
  <c r="Q97" i="27"/>
  <c r="V97" i="27"/>
  <c r="G98" i="27"/>
  <c r="I98" i="27"/>
  <c r="K98" i="27"/>
  <c r="M98" i="27"/>
  <c r="O98" i="27"/>
  <c r="Q98" i="27"/>
  <c r="V98" i="27"/>
  <c r="G100" i="27"/>
  <c r="M100" i="27" s="1"/>
  <c r="I100" i="27"/>
  <c r="K100" i="27"/>
  <c r="O100" i="27"/>
  <c r="Q100" i="27"/>
  <c r="V100" i="27"/>
  <c r="G102" i="27"/>
  <c r="I102" i="27"/>
  <c r="K102" i="27"/>
  <c r="M102" i="27"/>
  <c r="O102" i="27"/>
  <c r="Q102" i="27"/>
  <c r="V102" i="27"/>
  <c r="G104" i="27"/>
  <c r="M104" i="27" s="1"/>
  <c r="I104" i="27"/>
  <c r="K104" i="27"/>
  <c r="O104" i="27"/>
  <c r="Q104" i="27"/>
  <c r="V104" i="27"/>
  <c r="G106" i="27"/>
  <c r="I106" i="27"/>
  <c r="K106" i="27"/>
  <c r="M106" i="27"/>
  <c r="O106" i="27"/>
  <c r="Q106" i="27"/>
  <c r="V106" i="27"/>
  <c r="G107" i="27"/>
  <c r="M107" i="27" s="1"/>
  <c r="I107" i="27"/>
  <c r="K107" i="27"/>
  <c r="O107" i="27"/>
  <c r="Q107" i="27"/>
  <c r="V107" i="27"/>
  <c r="G108" i="27"/>
  <c r="I108" i="27"/>
  <c r="K108" i="27"/>
  <c r="M108" i="27"/>
  <c r="O108" i="27"/>
  <c r="Q108" i="27"/>
  <c r="V108" i="27"/>
  <c r="G109" i="27"/>
  <c r="M109" i="27" s="1"/>
  <c r="I109" i="27"/>
  <c r="K109" i="27"/>
  <c r="O109" i="27"/>
  <c r="Q109" i="27"/>
  <c r="V109" i="27"/>
  <c r="G112" i="27"/>
  <c r="I112" i="27"/>
  <c r="K112" i="27"/>
  <c r="M112" i="27"/>
  <c r="O112" i="27"/>
  <c r="Q112" i="27"/>
  <c r="V112" i="27"/>
  <c r="G113" i="27"/>
  <c r="M113" i="27" s="1"/>
  <c r="I113" i="27"/>
  <c r="K113" i="27"/>
  <c r="O113" i="27"/>
  <c r="Q113" i="27"/>
  <c r="V113" i="27"/>
  <c r="G114" i="27"/>
  <c r="I114" i="27"/>
  <c r="K114" i="27"/>
  <c r="M114" i="27"/>
  <c r="O114" i="27"/>
  <c r="Q114" i="27"/>
  <c r="V114" i="27"/>
  <c r="G115" i="27"/>
  <c r="M115" i="27" s="1"/>
  <c r="I115" i="27"/>
  <c r="K115" i="27"/>
  <c r="O115" i="27"/>
  <c r="Q115" i="27"/>
  <c r="V115" i="27"/>
  <c r="G116" i="27"/>
  <c r="I116" i="27"/>
  <c r="K116" i="27"/>
  <c r="M116" i="27"/>
  <c r="O116" i="27"/>
  <c r="Q116" i="27"/>
  <c r="V116" i="27"/>
  <c r="G117" i="27"/>
  <c r="M117" i="27" s="1"/>
  <c r="I117" i="27"/>
  <c r="K117" i="27"/>
  <c r="O117" i="27"/>
  <c r="Q117" i="27"/>
  <c r="V117" i="27"/>
  <c r="G118" i="27"/>
  <c r="I118" i="27"/>
  <c r="K118" i="27"/>
  <c r="M118" i="27"/>
  <c r="O118" i="27"/>
  <c r="Q118" i="27"/>
  <c r="V118" i="27"/>
  <c r="G119" i="27"/>
  <c r="M119" i="27" s="1"/>
  <c r="I119" i="27"/>
  <c r="K119" i="27"/>
  <c r="O119" i="27"/>
  <c r="Q119" i="27"/>
  <c r="V119" i="27"/>
  <c r="G120" i="27"/>
  <c r="I120" i="27"/>
  <c r="K120" i="27"/>
  <c r="M120" i="27"/>
  <c r="O120" i="27"/>
  <c r="Q120" i="27"/>
  <c r="V120" i="27"/>
  <c r="G121" i="27"/>
  <c r="M121" i="27" s="1"/>
  <c r="I121" i="27"/>
  <c r="K121" i="27"/>
  <c r="O121" i="27"/>
  <c r="Q121" i="27"/>
  <c r="V121" i="27"/>
  <c r="G122" i="27"/>
  <c r="I122" i="27"/>
  <c r="K122" i="27"/>
  <c r="M122" i="27"/>
  <c r="O122" i="27"/>
  <c r="Q122" i="27"/>
  <c r="V122" i="27"/>
  <c r="G123" i="27"/>
  <c r="M123" i="27" s="1"/>
  <c r="I123" i="27"/>
  <c r="K123" i="27"/>
  <c r="O123" i="27"/>
  <c r="Q123" i="27"/>
  <c r="V123" i="27"/>
  <c r="G124" i="27"/>
  <c r="I124" i="27"/>
  <c r="K124" i="27"/>
  <c r="M124" i="27"/>
  <c r="O124" i="27"/>
  <c r="Q124" i="27"/>
  <c r="V124" i="27"/>
  <c r="G125" i="27"/>
  <c r="M125" i="27" s="1"/>
  <c r="I125" i="27"/>
  <c r="K125" i="27"/>
  <c r="O125" i="27"/>
  <c r="Q125" i="27"/>
  <c r="V125" i="27"/>
  <c r="G126" i="27"/>
  <c r="I126" i="27"/>
  <c r="K126" i="27"/>
  <c r="M126" i="27"/>
  <c r="O126" i="27"/>
  <c r="Q126" i="27"/>
  <c r="V126" i="27"/>
  <c r="G127" i="27"/>
  <c r="M127" i="27" s="1"/>
  <c r="I127" i="27"/>
  <c r="K127" i="27"/>
  <c r="O127" i="27"/>
  <c r="Q127" i="27"/>
  <c r="V127" i="27"/>
  <c r="G128" i="27"/>
  <c r="I128" i="27"/>
  <c r="K128" i="27"/>
  <c r="M128" i="27"/>
  <c r="O128" i="27"/>
  <c r="Q128" i="27"/>
  <c r="V128" i="27"/>
  <c r="G129" i="27"/>
  <c r="M129" i="27" s="1"/>
  <c r="I129" i="27"/>
  <c r="K129" i="27"/>
  <c r="O129" i="27"/>
  <c r="Q129" i="27"/>
  <c r="V129" i="27"/>
  <c r="G130" i="27"/>
  <c r="I130" i="27"/>
  <c r="K130" i="27"/>
  <c r="M130" i="27"/>
  <c r="O130" i="27"/>
  <c r="Q130" i="27"/>
  <c r="V130" i="27"/>
  <c r="G131" i="27"/>
  <c r="M131" i="27" s="1"/>
  <c r="I131" i="27"/>
  <c r="K131" i="27"/>
  <c r="O131" i="27"/>
  <c r="Q131" i="27"/>
  <c r="V131" i="27"/>
  <c r="G132" i="27"/>
  <c r="I132" i="27"/>
  <c r="K132" i="27"/>
  <c r="M132" i="27"/>
  <c r="O132" i="27"/>
  <c r="Q132" i="27"/>
  <c r="V132" i="27"/>
  <c r="G133" i="27"/>
  <c r="M133" i="27" s="1"/>
  <c r="I133" i="27"/>
  <c r="K133" i="27"/>
  <c r="O133" i="27"/>
  <c r="Q133" i="27"/>
  <c r="V133" i="27"/>
  <c r="G134" i="27"/>
  <c r="I134" i="27"/>
  <c r="K134" i="27"/>
  <c r="M134" i="27"/>
  <c r="O134" i="27"/>
  <c r="Q134" i="27"/>
  <c r="V134" i="27"/>
  <c r="G136" i="27"/>
  <c r="I136" i="27"/>
  <c r="I135" i="27" s="1"/>
  <c r="K136" i="27"/>
  <c r="M136" i="27"/>
  <c r="O136" i="27"/>
  <c r="Q136" i="27"/>
  <c r="Q135" i="27" s="1"/>
  <c r="V136" i="27"/>
  <c r="G137" i="27"/>
  <c r="G135" i="27" s="1"/>
  <c r="I137" i="27"/>
  <c r="K137" i="27"/>
  <c r="O137" i="27"/>
  <c r="O135" i="27" s="1"/>
  <c r="Q137" i="27"/>
  <c r="V137" i="27"/>
  <c r="G138" i="27"/>
  <c r="I138" i="27"/>
  <c r="K138" i="27"/>
  <c r="M138" i="27"/>
  <c r="O138" i="27"/>
  <c r="Q138" i="27"/>
  <c r="V138" i="27"/>
  <c r="G139" i="27"/>
  <c r="M139" i="27" s="1"/>
  <c r="I139" i="27"/>
  <c r="K139" i="27"/>
  <c r="K135" i="27" s="1"/>
  <c r="O139" i="27"/>
  <c r="Q139" i="27"/>
  <c r="V139" i="27"/>
  <c r="V135" i="27" s="1"/>
  <c r="G140" i="27"/>
  <c r="I140" i="27"/>
  <c r="K140" i="27"/>
  <c r="M140" i="27"/>
  <c r="O140" i="27"/>
  <c r="Q140" i="27"/>
  <c r="V140" i="27"/>
  <c r="G141" i="27"/>
  <c r="K141" i="27"/>
  <c r="O141" i="27"/>
  <c r="V141" i="27"/>
  <c r="G142" i="27"/>
  <c r="I142" i="27"/>
  <c r="I141" i="27" s="1"/>
  <c r="K142" i="27"/>
  <c r="M142" i="27"/>
  <c r="M141" i="27" s="1"/>
  <c r="O142" i="27"/>
  <c r="Q142" i="27"/>
  <c r="Q141" i="27" s="1"/>
  <c r="V142" i="27"/>
  <c r="G148" i="27"/>
  <c r="K148" i="27"/>
  <c r="O148" i="27"/>
  <c r="V148" i="27"/>
  <c r="G149" i="27"/>
  <c r="I149" i="27"/>
  <c r="I148" i="27" s="1"/>
  <c r="K149" i="27"/>
  <c r="M149" i="27"/>
  <c r="M148" i="27" s="1"/>
  <c r="O149" i="27"/>
  <c r="Q149" i="27"/>
  <c r="Q148" i="27" s="1"/>
  <c r="V149" i="27"/>
  <c r="G153" i="27"/>
  <c r="I153" i="27"/>
  <c r="I152" i="27" s="1"/>
  <c r="K153" i="27"/>
  <c r="M153" i="27"/>
  <c r="O153" i="27"/>
  <c r="Q153" i="27"/>
  <c r="Q152" i="27" s="1"/>
  <c r="V153" i="27"/>
  <c r="G154" i="27"/>
  <c r="M154" i="27" s="1"/>
  <c r="I154" i="27"/>
  <c r="K154" i="27"/>
  <c r="K152" i="27" s="1"/>
  <c r="O154" i="27"/>
  <c r="Q154" i="27"/>
  <c r="V154" i="27"/>
  <c r="V152" i="27" s="1"/>
  <c r="G156" i="27"/>
  <c r="I156" i="27"/>
  <c r="K156" i="27"/>
  <c r="M156" i="27"/>
  <c r="O156" i="27"/>
  <c r="Q156" i="27"/>
  <c r="V156" i="27"/>
  <c r="G158" i="27"/>
  <c r="G152" i="27" s="1"/>
  <c r="I158" i="27"/>
  <c r="K158" i="27"/>
  <c r="O158" i="27"/>
  <c r="O152" i="27" s="1"/>
  <c r="Q158" i="27"/>
  <c r="V158" i="27"/>
  <c r="G160" i="27"/>
  <c r="I160" i="27"/>
  <c r="K160" i="27"/>
  <c r="M160" i="27"/>
  <c r="O160" i="27"/>
  <c r="Q160" i="27"/>
  <c r="V160" i="27"/>
  <c r="G161" i="27"/>
  <c r="M161" i="27" s="1"/>
  <c r="I161" i="27"/>
  <c r="K161" i="27"/>
  <c r="O161" i="27"/>
  <c r="Q161" i="27"/>
  <c r="V161" i="27"/>
  <c r="AE163" i="27"/>
  <c r="G123" i="26"/>
  <c r="G9" i="26"/>
  <c r="M9" i="26" s="1"/>
  <c r="I9" i="26"/>
  <c r="I8" i="26" s="1"/>
  <c r="K9" i="26"/>
  <c r="K8" i="26" s="1"/>
  <c r="O9" i="26"/>
  <c r="Q9" i="26"/>
  <c r="Q8" i="26" s="1"/>
  <c r="V9" i="26"/>
  <c r="V8" i="26" s="1"/>
  <c r="G11" i="26"/>
  <c r="I11" i="26"/>
  <c r="K11" i="26"/>
  <c r="M11" i="26"/>
  <c r="O11" i="26"/>
  <c r="Q11" i="26"/>
  <c r="V11" i="26"/>
  <c r="G13" i="26"/>
  <c r="I13" i="26"/>
  <c r="K13" i="26"/>
  <c r="M13" i="26"/>
  <c r="O13" i="26"/>
  <c r="Q13" i="26"/>
  <c r="V13" i="26"/>
  <c r="G15" i="26"/>
  <c r="G8" i="26" s="1"/>
  <c r="I15" i="26"/>
  <c r="K15" i="26"/>
  <c r="O15" i="26"/>
  <c r="O8" i="26" s="1"/>
  <c r="Q15" i="26"/>
  <c r="V15" i="26"/>
  <c r="G17" i="26"/>
  <c r="M17" i="26" s="1"/>
  <c r="I17" i="26"/>
  <c r="K17" i="26"/>
  <c r="O17" i="26"/>
  <c r="Q17" i="26"/>
  <c r="V17" i="26"/>
  <c r="G20" i="26"/>
  <c r="I20" i="26"/>
  <c r="K20" i="26"/>
  <c r="M20" i="26"/>
  <c r="O20" i="26"/>
  <c r="Q20" i="26"/>
  <c r="V20" i="26"/>
  <c r="G22" i="26"/>
  <c r="I22" i="26"/>
  <c r="K22" i="26"/>
  <c r="M22" i="26"/>
  <c r="O22" i="26"/>
  <c r="Q22" i="26"/>
  <c r="V22" i="26"/>
  <c r="G23" i="26"/>
  <c r="M23" i="26" s="1"/>
  <c r="I23" i="26"/>
  <c r="K23" i="26"/>
  <c r="O23" i="26"/>
  <c r="Q23" i="26"/>
  <c r="V23" i="26"/>
  <c r="G26" i="26"/>
  <c r="M26" i="26" s="1"/>
  <c r="I26" i="26"/>
  <c r="K26" i="26"/>
  <c r="O26" i="26"/>
  <c r="Q26" i="26"/>
  <c r="V26" i="26"/>
  <c r="G28" i="26"/>
  <c r="I28" i="26"/>
  <c r="K28" i="26"/>
  <c r="M28" i="26"/>
  <c r="O28" i="26"/>
  <c r="Q28" i="26"/>
  <c r="V28" i="26"/>
  <c r="G29" i="26"/>
  <c r="I29" i="26"/>
  <c r="K29" i="26"/>
  <c r="M29" i="26"/>
  <c r="O29" i="26"/>
  <c r="Q29" i="26"/>
  <c r="V29" i="26"/>
  <c r="G30" i="26"/>
  <c r="M30" i="26" s="1"/>
  <c r="I30" i="26"/>
  <c r="K30" i="26"/>
  <c r="O30" i="26"/>
  <c r="Q30" i="26"/>
  <c r="V30" i="26"/>
  <c r="G38" i="26"/>
  <c r="I38" i="26"/>
  <c r="K38" i="26"/>
  <c r="K37" i="26" s="1"/>
  <c r="M38" i="26"/>
  <c r="O38" i="26"/>
  <c r="Q38" i="26"/>
  <c r="V38" i="26"/>
  <c r="V37" i="26" s="1"/>
  <c r="G39" i="26"/>
  <c r="I39" i="26"/>
  <c r="K39" i="26"/>
  <c r="M39" i="26"/>
  <c r="O39" i="26"/>
  <c r="Q39" i="26"/>
  <c r="V39" i="26"/>
  <c r="G41" i="26"/>
  <c r="G37" i="26" s="1"/>
  <c r="I41" i="26"/>
  <c r="K41" i="26"/>
  <c r="O41" i="26"/>
  <c r="O37" i="26" s="1"/>
  <c r="Q41" i="26"/>
  <c r="V41" i="26"/>
  <c r="G44" i="26"/>
  <c r="M44" i="26" s="1"/>
  <c r="I44" i="26"/>
  <c r="I37" i="26" s="1"/>
  <c r="K44" i="26"/>
  <c r="O44" i="26"/>
  <c r="Q44" i="26"/>
  <c r="Q37" i="26" s="1"/>
  <c r="V44" i="26"/>
  <c r="G47" i="26"/>
  <c r="I47" i="26"/>
  <c r="K47" i="26"/>
  <c r="M47" i="26"/>
  <c r="O47" i="26"/>
  <c r="Q47" i="26"/>
  <c r="V47" i="26"/>
  <c r="G48" i="26"/>
  <c r="I48" i="26"/>
  <c r="K48" i="26"/>
  <c r="M48" i="26"/>
  <c r="O48" i="26"/>
  <c r="Q48" i="26"/>
  <c r="V48" i="26"/>
  <c r="G50" i="26"/>
  <c r="M50" i="26" s="1"/>
  <c r="I50" i="26"/>
  <c r="I49" i="26" s="1"/>
  <c r="K50" i="26"/>
  <c r="K49" i="26" s="1"/>
  <c r="O50" i="26"/>
  <c r="Q50" i="26"/>
  <c r="Q49" i="26" s="1"/>
  <c r="V50" i="26"/>
  <c r="V49" i="26" s="1"/>
  <c r="G52" i="26"/>
  <c r="I52" i="26"/>
  <c r="K52" i="26"/>
  <c r="M52" i="26"/>
  <c r="O52" i="26"/>
  <c r="Q52" i="26"/>
  <c r="V52" i="26"/>
  <c r="G54" i="26"/>
  <c r="I54" i="26"/>
  <c r="K54" i="26"/>
  <c r="M54" i="26"/>
  <c r="O54" i="26"/>
  <c r="Q54" i="26"/>
  <c r="V54" i="26"/>
  <c r="G56" i="26"/>
  <c r="G49" i="26" s="1"/>
  <c r="I56" i="26"/>
  <c r="K56" i="26"/>
  <c r="O56" i="26"/>
  <c r="O49" i="26" s="1"/>
  <c r="Q56" i="26"/>
  <c r="V56" i="26"/>
  <c r="G57" i="26"/>
  <c r="M57" i="26" s="1"/>
  <c r="I57" i="26"/>
  <c r="K57" i="26"/>
  <c r="O57" i="26"/>
  <c r="Q57" i="26"/>
  <c r="V57" i="26"/>
  <c r="G59" i="26"/>
  <c r="I59" i="26"/>
  <c r="K59" i="26"/>
  <c r="M59" i="26"/>
  <c r="O59" i="26"/>
  <c r="Q59" i="26"/>
  <c r="V59" i="26"/>
  <c r="G60" i="26"/>
  <c r="I60" i="26"/>
  <c r="K60" i="26"/>
  <c r="M60" i="26"/>
  <c r="O60" i="26"/>
  <c r="Q60" i="26"/>
  <c r="V60" i="26"/>
  <c r="G61" i="26"/>
  <c r="O61" i="26"/>
  <c r="G62" i="26"/>
  <c r="M62" i="26" s="1"/>
  <c r="M61" i="26" s="1"/>
  <c r="I62" i="26"/>
  <c r="I61" i="26" s="1"/>
  <c r="K62" i="26"/>
  <c r="K61" i="26" s="1"/>
  <c r="O62" i="26"/>
  <c r="Q62" i="26"/>
  <c r="Q61" i="26" s="1"/>
  <c r="V62" i="26"/>
  <c r="V61" i="26" s="1"/>
  <c r="G64" i="26"/>
  <c r="K64" i="26"/>
  <c r="O64" i="26"/>
  <c r="V64" i="26"/>
  <c r="G65" i="26"/>
  <c r="I65" i="26"/>
  <c r="I64" i="26" s="1"/>
  <c r="K65" i="26"/>
  <c r="M65" i="26"/>
  <c r="M64" i="26" s="1"/>
  <c r="O65" i="26"/>
  <c r="Q65" i="26"/>
  <c r="Q64" i="26" s="1"/>
  <c r="V65" i="26"/>
  <c r="G69" i="26"/>
  <c r="I69" i="26"/>
  <c r="I68" i="26" s="1"/>
  <c r="K69" i="26"/>
  <c r="M69" i="26"/>
  <c r="O69" i="26"/>
  <c r="Q69" i="26"/>
  <c r="Q68" i="26" s="1"/>
  <c r="V69" i="26"/>
  <c r="G72" i="26"/>
  <c r="M72" i="26" s="1"/>
  <c r="I72" i="26"/>
  <c r="K72" i="26"/>
  <c r="K68" i="26" s="1"/>
  <c r="O72" i="26"/>
  <c r="Q72" i="26"/>
  <c r="V72" i="26"/>
  <c r="V68" i="26" s="1"/>
  <c r="G75" i="26"/>
  <c r="I75" i="26"/>
  <c r="K75" i="26"/>
  <c r="M75" i="26"/>
  <c r="O75" i="26"/>
  <c r="Q75" i="26"/>
  <c r="V75" i="26"/>
  <c r="G76" i="26"/>
  <c r="G68" i="26" s="1"/>
  <c r="I76" i="26"/>
  <c r="K76" i="26"/>
  <c r="O76" i="26"/>
  <c r="O68" i="26" s="1"/>
  <c r="Q76" i="26"/>
  <c r="V76" i="26"/>
  <c r="G77" i="26"/>
  <c r="I77" i="26"/>
  <c r="K77" i="26"/>
  <c r="M77" i="26"/>
  <c r="O77" i="26"/>
  <c r="Q77" i="26"/>
  <c r="V77" i="26"/>
  <c r="G84" i="26"/>
  <c r="M84" i="26" s="1"/>
  <c r="I84" i="26"/>
  <c r="K84" i="26"/>
  <c r="O84" i="26"/>
  <c r="Q84" i="26"/>
  <c r="V84" i="26"/>
  <c r="G88" i="26"/>
  <c r="G87" i="26" s="1"/>
  <c r="I88" i="26"/>
  <c r="I87" i="26" s="1"/>
  <c r="K88" i="26"/>
  <c r="K87" i="26" s="1"/>
  <c r="O88" i="26"/>
  <c r="O87" i="26" s="1"/>
  <c r="Q88" i="26"/>
  <c r="Q87" i="26" s="1"/>
  <c r="V88" i="26"/>
  <c r="V87" i="26" s="1"/>
  <c r="G89" i="26"/>
  <c r="I89" i="26"/>
  <c r="K89" i="26"/>
  <c r="M89" i="26"/>
  <c r="O89" i="26"/>
  <c r="Q89" i="26"/>
  <c r="V89" i="26"/>
  <c r="K90" i="26"/>
  <c r="V90" i="26"/>
  <c r="G91" i="26"/>
  <c r="I91" i="26"/>
  <c r="I90" i="26" s="1"/>
  <c r="K91" i="26"/>
  <c r="M91" i="26"/>
  <c r="O91" i="26"/>
  <c r="Q91" i="26"/>
  <c r="Q90" i="26" s="1"/>
  <c r="V91" i="26"/>
  <c r="G92" i="26"/>
  <c r="G90" i="26" s="1"/>
  <c r="I92" i="26"/>
  <c r="K92" i="26"/>
  <c r="O92" i="26"/>
  <c r="O90" i="26" s="1"/>
  <c r="Q92" i="26"/>
  <c r="V92" i="26"/>
  <c r="I93" i="26"/>
  <c r="Q93" i="26"/>
  <c r="G94" i="26"/>
  <c r="M94" i="26" s="1"/>
  <c r="M93" i="26" s="1"/>
  <c r="I94" i="26"/>
  <c r="K94" i="26"/>
  <c r="K93" i="26" s="1"/>
  <c r="O94" i="26"/>
  <c r="O93" i="26" s="1"/>
  <c r="Q94" i="26"/>
  <c r="V94" i="26"/>
  <c r="V93" i="26" s="1"/>
  <c r="G97" i="26"/>
  <c r="G96" i="26" s="1"/>
  <c r="I97" i="26"/>
  <c r="I96" i="26" s="1"/>
  <c r="K97" i="26"/>
  <c r="K96" i="26" s="1"/>
  <c r="O97" i="26"/>
  <c r="O96" i="26" s="1"/>
  <c r="Q97" i="26"/>
  <c r="Q96" i="26" s="1"/>
  <c r="V97" i="26"/>
  <c r="V96" i="26" s="1"/>
  <c r="G102" i="26"/>
  <c r="G101" i="26" s="1"/>
  <c r="I102" i="26"/>
  <c r="K102" i="26"/>
  <c r="K101" i="26" s="1"/>
  <c r="M102" i="26"/>
  <c r="O102" i="26"/>
  <c r="O101" i="26" s="1"/>
  <c r="Q102" i="26"/>
  <c r="V102" i="26"/>
  <c r="V101" i="26" s="1"/>
  <c r="G103" i="26"/>
  <c r="I103" i="26"/>
  <c r="K103" i="26"/>
  <c r="M103" i="26"/>
  <c r="O103" i="26"/>
  <c r="Q103" i="26"/>
  <c r="V103" i="26"/>
  <c r="G106" i="26"/>
  <c r="M106" i="26" s="1"/>
  <c r="I106" i="26"/>
  <c r="K106" i="26"/>
  <c r="O106" i="26"/>
  <c r="Q106" i="26"/>
  <c r="V106" i="26"/>
  <c r="G109" i="26"/>
  <c r="I109" i="26"/>
  <c r="I101" i="26" s="1"/>
  <c r="K109" i="26"/>
  <c r="M109" i="26"/>
  <c r="O109" i="26"/>
  <c r="Q109" i="26"/>
  <c r="Q101" i="26" s="1"/>
  <c r="V109" i="26"/>
  <c r="G114" i="26"/>
  <c r="I114" i="26"/>
  <c r="I113" i="26" s="1"/>
  <c r="K114" i="26"/>
  <c r="M114" i="26"/>
  <c r="O114" i="26"/>
  <c r="Q114" i="26"/>
  <c r="Q113" i="26" s="1"/>
  <c r="V114" i="26"/>
  <c r="G115" i="26"/>
  <c r="G113" i="26" s="1"/>
  <c r="I115" i="26"/>
  <c r="K115" i="26"/>
  <c r="K113" i="26" s="1"/>
  <c r="O115" i="26"/>
  <c r="O113" i="26" s="1"/>
  <c r="Q115" i="26"/>
  <c r="V115" i="26"/>
  <c r="V113" i="26" s="1"/>
  <c r="G116" i="26"/>
  <c r="I116" i="26"/>
  <c r="K116" i="26"/>
  <c r="M116" i="26"/>
  <c r="O116" i="26"/>
  <c r="Q116" i="26"/>
  <c r="V116" i="26"/>
  <c r="G117" i="26"/>
  <c r="M117" i="26" s="1"/>
  <c r="I117" i="26"/>
  <c r="K117" i="26"/>
  <c r="O117" i="26"/>
  <c r="Q117" i="26"/>
  <c r="V117" i="26"/>
  <c r="G118" i="26"/>
  <c r="I118" i="26"/>
  <c r="K118" i="26"/>
  <c r="M118" i="26"/>
  <c r="O118" i="26"/>
  <c r="Q118" i="26"/>
  <c r="V118" i="26"/>
  <c r="G119" i="26"/>
  <c r="K119" i="26"/>
  <c r="O119" i="26"/>
  <c r="V119" i="26"/>
  <c r="G120" i="26"/>
  <c r="I120" i="26"/>
  <c r="I119" i="26" s="1"/>
  <c r="K120" i="26"/>
  <c r="M120" i="26"/>
  <c r="M119" i="26" s="1"/>
  <c r="O120" i="26"/>
  <c r="Q120" i="26"/>
  <c r="Q119" i="26" s="1"/>
  <c r="V120" i="26"/>
  <c r="AE123" i="26"/>
  <c r="AF123" i="26"/>
  <c r="G63" i="25"/>
  <c r="G9" i="25"/>
  <c r="M9" i="25" s="1"/>
  <c r="I9" i="25"/>
  <c r="I8" i="25" s="1"/>
  <c r="K9" i="25"/>
  <c r="K8" i="25" s="1"/>
  <c r="O9" i="25"/>
  <c r="Q9" i="25"/>
  <c r="Q8" i="25" s="1"/>
  <c r="V9" i="25"/>
  <c r="V8" i="25" s="1"/>
  <c r="G11" i="25"/>
  <c r="I11" i="25"/>
  <c r="K11" i="25"/>
  <c r="M11" i="25"/>
  <c r="O11" i="25"/>
  <c r="Q11" i="25"/>
  <c r="V11" i="25"/>
  <c r="G13" i="25"/>
  <c r="I13" i="25"/>
  <c r="K13" i="25"/>
  <c r="M13" i="25"/>
  <c r="O13" i="25"/>
  <c r="Q13" i="25"/>
  <c r="V13" i="25"/>
  <c r="G15" i="25"/>
  <c r="G8" i="25" s="1"/>
  <c r="I15" i="25"/>
  <c r="K15" i="25"/>
  <c r="O15" i="25"/>
  <c r="O8" i="25" s="1"/>
  <c r="Q15" i="25"/>
  <c r="V15" i="25"/>
  <c r="G18" i="25"/>
  <c r="M18" i="25" s="1"/>
  <c r="I18" i="25"/>
  <c r="K18" i="25"/>
  <c r="O18" i="25"/>
  <c r="Q18" i="25"/>
  <c r="V18" i="25"/>
  <c r="G25" i="25"/>
  <c r="I25" i="25"/>
  <c r="I24" i="25" s="1"/>
  <c r="K25" i="25"/>
  <c r="M25" i="25"/>
  <c r="O25" i="25"/>
  <c r="Q25" i="25"/>
  <c r="Q24" i="25" s="1"/>
  <c r="V25" i="25"/>
  <c r="G30" i="25"/>
  <c r="G24" i="25" s="1"/>
  <c r="I30" i="25"/>
  <c r="K30" i="25"/>
  <c r="O30" i="25"/>
  <c r="O24" i="25" s="1"/>
  <c r="Q30" i="25"/>
  <c r="V30" i="25"/>
  <c r="G32" i="25"/>
  <c r="I32" i="25"/>
  <c r="K32" i="25"/>
  <c r="M32" i="25"/>
  <c r="O32" i="25"/>
  <c r="Q32" i="25"/>
  <c r="V32" i="25"/>
  <c r="G37" i="25"/>
  <c r="M37" i="25" s="1"/>
  <c r="I37" i="25"/>
  <c r="K37" i="25"/>
  <c r="K24" i="25" s="1"/>
  <c r="O37" i="25"/>
  <c r="Q37" i="25"/>
  <c r="V37" i="25"/>
  <c r="V24" i="25" s="1"/>
  <c r="I39" i="25"/>
  <c r="Q39" i="25"/>
  <c r="G40" i="25"/>
  <c r="G39" i="25" s="1"/>
  <c r="I40" i="25"/>
  <c r="K40" i="25"/>
  <c r="K39" i="25" s="1"/>
  <c r="O40" i="25"/>
  <c r="O39" i="25" s="1"/>
  <c r="Q40" i="25"/>
  <c r="V40" i="25"/>
  <c r="V39" i="25" s="1"/>
  <c r="I42" i="25"/>
  <c r="Q42" i="25"/>
  <c r="G43" i="25"/>
  <c r="M43" i="25" s="1"/>
  <c r="M42" i="25" s="1"/>
  <c r="I43" i="25"/>
  <c r="K43" i="25"/>
  <c r="K42" i="25" s="1"/>
  <c r="O43" i="25"/>
  <c r="O42" i="25" s="1"/>
  <c r="Q43" i="25"/>
  <c r="V43" i="25"/>
  <c r="V42" i="25" s="1"/>
  <c r="G45" i="25"/>
  <c r="G44" i="25" s="1"/>
  <c r="I45" i="25"/>
  <c r="I44" i="25" s="1"/>
  <c r="K45" i="25"/>
  <c r="K44" i="25" s="1"/>
  <c r="O45" i="25"/>
  <c r="O44" i="25" s="1"/>
  <c r="Q45" i="25"/>
  <c r="Q44" i="25" s="1"/>
  <c r="V45" i="25"/>
  <c r="V44" i="25" s="1"/>
  <c r="G46" i="25"/>
  <c r="I46" i="25"/>
  <c r="K46" i="25"/>
  <c r="M46" i="25"/>
  <c r="O46" i="25"/>
  <c r="Q46" i="25"/>
  <c r="V46" i="25"/>
  <c r="G47" i="25"/>
  <c r="I47" i="25"/>
  <c r="K47" i="25"/>
  <c r="M47" i="25"/>
  <c r="O47" i="25"/>
  <c r="Q47" i="25"/>
  <c r="V47" i="25"/>
  <c r="G49" i="25"/>
  <c r="M49" i="25" s="1"/>
  <c r="I49" i="25"/>
  <c r="I48" i="25" s="1"/>
  <c r="K49" i="25"/>
  <c r="K48" i="25" s="1"/>
  <c r="O49" i="25"/>
  <c r="Q49" i="25"/>
  <c r="Q48" i="25" s="1"/>
  <c r="V49" i="25"/>
  <c r="V48" i="25" s="1"/>
  <c r="G50" i="25"/>
  <c r="I50" i="25"/>
  <c r="K50" i="25"/>
  <c r="M50" i="25"/>
  <c r="O50" i="25"/>
  <c r="Q50" i="25"/>
  <c r="V50" i="25"/>
  <c r="G51" i="25"/>
  <c r="I51" i="25"/>
  <c r="K51" i="25"/>
  <c r="M51" i="25"/>
  <c r="O51" i="25"/>
  <c r="Q51" i="25"/>
  <c r="V51" i="25"/>
  <c r="G52" i="25"/>
  <c r="M52" i="25" s="1"/>
  <c r="I52" i="25"/>
  <c r="K52" i="25"/>
  <c r="O52" i="25"/>
  <c r="O48" i="25" s="1"/>
  <c r="Q52" i="25"/>
  <c r="V52" i="25"/>
  <c r="G53" i="25"/>
  <c r="M53" i="25" s="1"/>
  <c r="I53" i="25"/>
  <c r="K53" i="25"/>
  <c r="O53" i="25"/>
  <c r="Q53" i="25"/>
  <c r="V53" i="25"/>
  <c r="G58" i="25"/>
  <c r="I58" i="25"/>
  <c r="K58" i="25"/>
  <c r="M58" i="25"/>
  <c r="O58" i="25"/>
  <c r="Q58" i="25"/>
  <c r="V58" i="25"/>
  <c r="AE63" i="25"/>
  <c r="AF63" i="25"/>
  <c r="G144" i="24"/>
  <c r="G9" i="24"/>
  <c r="M9" i="24" s="1"/>
  <c r="I9" i="24"/>
  <c r="I8" i="24" s="1"/>
  <c r="K9" i="24"/>
  <c r="K8" i="24" s="1"/>
  <c r="O9" i="24"/>
  <c r="Q9" i="24"/>
  <c r="Q8" i="24" s="1"/>
  <c r="V9" i="24"/>
  <c r="V8" i="24" s="1"/>
  <c r="G11" i="24"/>
  <c r="I11" i="24"/>
  <c r="K11" i="24"/>
  <c r="M11" i="24"/>
  <c r="O11" i="24"/>
  <c r="Q11" i="24"/>
  <c r="V11" i="24"/>
  <c r="G12" i="24"/>
  <c r="I12" i="24"/>
  <c r="K12" i="24"/>
  <c r="M12" i="24"/>
  <c r="O12" i="24"/>
  <c r="Q12" i="24"/>
  <c r="V12" i="24"/>
  <c r="G13" i="24"/>
  <c r="G8" i="24" s="1"/>
  <c r="I13" i="24"/>
  <c r="K13" i="24"/>
  <c r="O13" i="24"/>
  <c r="O8" i="24" s="1"/>
  <c r="Q13" i="24"/>
  <c r="V13" i="24"/>
  <c r="G15" i="24"/>
  <c r="I15" i="24"/>
  <c r="K15" i="24"/>
  <c r="M15" i="24"/>
  <c r="O15" i="24"/>
  <c r="Q15" i="24"/>
  <c r="V15" i="24"/>
  <c r="G17" i="24"/>
  <c r="I17" i="24"/>
  <c r="K17" i="24"/>
  <c r="M17" i="24"/>
  <c r="O17" i="24"/>
  <c r="Q17" i="24"/>
  <c r="V17" i="24"/>
  <c r="G20" i="24"/>
  <c r="I20" i="24"/>
  <c r="K20" i="24"/>
  <c r="M20" i="24"/>
  <c r="O20" i="24"/>
  <c r="Q20" i="24"/>
  <c r="V20" i="24"/>
  <c r="G22" i="24"/>
  <c r="M22" i="24" s="1"/>
  <c r="I22" i="24"/>
  <c r="K22" i="24"/>
  <c r="O22" i="24"/>
  <c r="Q22" i="24"/>
  <c r="V22" i="24"/>
  <c r="G29" i="24"/>
  <c r="I29" i="24"/>
  <c r="K29" i="24"/>
  <c r="M29" i="24"/>
  <c r="O29" i="24"/>
  <c r="Q29" i="24"/>
  <c r="V29" i="24"/>
  <c r="G31" i="24"/>
  <c r="I31" i="24"/>
  <c r="K31" i="24"/>
  <c r="M31" i="24"/>
  <c r="O31" i="24"/>
  <c r="Q31" i="24"/>
  <c r="V31" i="24"/>
  <c r="G33" i="24"/>
  <c r="I33" i="24"/>
  <c r="K33" i="24"/>
  <c r="M33" i="24"/>
  <c r="O33" i="24"/>
  <c r="Q33" i="24"/>
  <c r="V33" i="24"/>
  <c r="G35" i="24"/>
  <c r="I35" i="24"/>
  <c r="I34" i="24" s="1"/>
  <c r="K35" i="24"/>
  <c r="K34" i="24" s="1"/>
  <c r="M35" i="24"/>
  <c r="O35" i="24"/>
  <c r="Q35" i="24"/>
  <c r="Q34" i="24" s="1"/>
  <c r="V35" i="24"/>
  <c r="V34" i="24" s="1"/>
  <c r="G37" i="24"/>
  <c r="I37" i="24"/>
  <c r="K37" i="24"/>
  <c r="M37" i="24"/>
  <c r="O37" i="24"/>
  <c r="Q37" i="24"/>
  <c r="V37" i="24"/>
  <c r="G39" i="24"/>
  <c r="I39" i="24"/>
  <c r="K39" i="24"/>
  <c r="M39" i="24"/>
  <c r="O39" i="24"/>
  <c r="Q39" i="24"/>
  <c r="V39" i="24"/>
  <c r="G41" i="24"/>
  <c r="G34" i="24" s="1"/>
  <c r="I41" i="24"/>
  <c r="K41" i="24"/>
  <c r="O41" i="24"/>
  <c r="O34" i="24" s="1"/>
  <c r="Q41" i="24"/>
  <c r="V41" i="24"/>
  <c r="G43" i="24"/>
  <c r="I43" i="24"/>
  <c r="K43" i="24"/>
  <c r="M43" i="24"/>
  <c r="O43" i="24"/>
  <c r="Q43" i="24"/>
  <c r="V43" i="24"/>
  <c r="G45" i="24"/>
  <c r="M45" i="24" s="1"/>
  <c r="I45" i="24"/>
  <c r="K45" i="24"/>
  <c r="O45" i="24"/>
  <c r="Q45" i="24"/>
  <c r="V45" i="24"/>
  <c r="G48" i="24"/>
  <c r="G47" i="24" s="1"/>
  <c r="I48" i="24"/>
  <c r="I47" i="24" s="1"/>
  <c r="K48" i="24"/>
  <c r="K47" i="24" s="1"/>
  <c r="O48" i="24"/>
  <c r="O47" i="24" s="1"/>
  <c r="Q48" i="24"/>
  <c r="Q47" i="24" s="1"/>
  <c r="V48" i="24"/>
  <c r="V47" i="24" s="1"/>
  <c r="G52" i="24"/>
  <c r="I52" i="24"/>
  <c r="K52" i="24"/>
  <c r="M52" i="24"/>
  <c r="O52" i="24"/>
  <c r="Q52" i="24"/>
  <c r="V52" i="24"/>
  <c r="G56" i="24"/>
  <c r="I56" i="24"/>
  <c r="K56" i="24"/>
  <c r="M56" i="24"/>
  <c r="O56" i="24"/>
  <c r="Q56" i="24"/>
  <c r="V56" i="24"/>
  <c r="G57" i="24"/>
  <c r="I57" i="24"/>
  <c r="K57" i="24"/>
  <c r="M57" i="24"/>
  <c r="O57" i="24"/>
  <c r="Q57" i="24"/>
  <c r="V57" i="24"/>
  <c r="G62" i="24"/>
  <c r="M62" i="24" s="1"/>
  <c r="I62" i="24"/>
  <c r="K62" i="24"/>
  <c r="O62" i="24"/>
  <c r="Q62" i="24"/>
  <c r="V62" i="24"/>
  <c r="G63" i="24"/>
  <c r="I63" i="24"/>
  <c r="K63" i="24"/>
  <c r="M63" i="24"/>
  <c r="O63" i="24"/>
  <c r="Q63" i="24"/>
  <c r="V63" i="24"/>
  <c r="G64" i="24"/>
  <c r="I64" i="24"/>
  <c r="K64" i="24"/>
  <c r="M64" i="24"/>
  <c r="O64" i="24"/>
  <c r="Q64" i="24"/>
  <c r="V64" i="24"/>
  <c r="G66" i="24"/>
  <c r="G65" i="24" s="1"/>
  <c r="I66" i="24"/>
  <c r="I65" i="24" s="1"/>
  <c r="K66" i="24"/>
  <c r="K65" i="24" s="1"/>
  <c r="O66" i="24"/>
  <c r="O65" i="24" s="1"/>
  <c r="Q66" i="24"/>
  <c r="Q65" i="24" s="1"/>
  <c r="V66" i="24"/>
  <c r="V65" i="24" s="1"/>
  <c r="G69" i="24"/>
  <c r="I69" i="24"/>
  <c r="K69" i="24"/>
  <c r="M69" i="24"/>
  <c r="O69" i="24"/>
  <c r="Q69" i="24"/>
  <c r="V69" i="24"/>
  <c r="K72" i="24"/>
  <c r="V72" i="24"/>
  <c r="G73" i="24"/>
  <c r="G72" i="24" s="1"/>
  <c r="I73" i="24"/>
  <c r="I72" i="24" s="1"/>
  <c r="K73" i="24"/>
  <c r="M73" i="24"/>
  <c r="O73" i="24"/>
  <c r="O72" i="24" s="1"/>
  <c r="Q73" i="24"/>
  <c r="Q72" i="24" s="1"/>
  <c r="V73" i="24"/>
  <c r="G75" i="24"/>
  <c r="M75" i="24" s="1"/>
  <c r="I75" i="24"/>
  <c r="K75" i="24"/>
  <c r="O75" i="24"/>
  <c r="Q75" i="24"/>
  <c r="V75" i="24"/>
  <c r="I78" i="24"/>
  <c r="Q78" i="24"/>
  <c r="G79" i="24"/>
  <c r="M79" i="24" s="1"/>
  <c r="M78" i="24" s="1"/>
  <c r="I79" i="24"/>
  <c r="K79" i="24"/>
  <c r="K78" i="24" s="1"/>
  <c r="O79" i="24"/>
  <c r="O78" i="24" s="1"/>
  <c r="Q79" i="24"/>
  <c r="V79" i="24"/>
  <c r="V78" i="24" s="1"/>
  <c r="G82" i="24"/>
  <c r="G81" i="24" s="1"/>
  <c r="I82" i="24"/>
  <c r="I81" i="24" s="1"/>
  <c r="K82" i="24"/>
  <c r="K81" i="24" s="1"/>
  <c r="O82" i="24"/>
  <c r="O81" i="24" s="1"/>
  <c r="Q82" i="24"/>
  <c r="Q81" i="24" s="1"/>
  <c r="V82" i="24"/>
  <c r="V81" i="24" s="1"/>
  <c r="G85" i="24"/>
  <c r="I85" i="24"/>
  <c r="K85" i="24"/>
  <c r="M85" i="24"/>
  <c r="O85" i="24"/>
  <c r="Q85" i="24"/>
  <c r="V85" i="24"/>
  <c r="G88" i="24"/>
  <c r="I88" i="24"/>
  <c r="K88" i="24"/>
  <c r="M88" i="24"/>
  <c r="O88" i="24"/>
  <c r="Q88" i="24"/>
  <c r="V88" i="24"/>
  <c r="G89" i="24"/>
  <c r="I89" i="24"/>
  <c r="K89" i="24"/>
  <c r="M89" i="24"/>
  <c r="O89" i="24"/>
  <c r="Q89" i="24"/>
  <c r="V89" i="24"/>
  <c r="G96" i="24"/>
  <c r="M96" i="24" s="1"/>
  <c r="I96" i="24"/>
  <c r="K96" i="24"/>
  <c r="O96" i="24"/>
  <c r="Q96" i="24"/>
  <c r="V96" i="24"/>
  <c r="G99" i="24"/>
  <c r="I99" i="24"/>
  <c r="O99" i="24"/>
  <c r="Q99" i="24"/>
  <c r="G100" i="24"/>
  <c r="I100" i="24"/>
  <c r="K100" i="24"/>
  <c r="K99" i="24" s="1"/>
  <c r="M100" i="24"/>
  <c r="M99" i="24" s="1"/>
  <c r="O100" i="24"/>
  <c r="Q100" i="24"/>
  <c r="V100" i="24"/>
  <c r="V99" i="24" s="1"/>
  <c r="G103" i="24"/>
  <c r="G102" i="24" s="1"/>
  <c r="I103" i="24"/>
  <c r="I102" i="24" s="1"/>
  <c r="K103" i="24"/>
  <c r="O103" i="24"/>
  <c r="O102" i="24" s="1"/>
  <c r="Q103" i="24"/>
  <c r="Q102" i="24" s="1"/>
  <c r="V103" i="24"/>
  <c r="G104" i="24"/>
  <c r="M104" i="24" s="1"/>
  <c r="I104" i="24"/>
  <c r="K104" i="24"/>
  <c r="K102" i="24" s="1"/>
  <c r="O104" i="24"/>
  <c r="Q104" i="24"/>
  <c r="V104" i="24"/>
  <c r="V102" i="24" s="1"/>
  <c r="G105" i="24"/>
  <c r="I105" i="24"/>
  <c r="K105" i="24"/>
  <c r="M105" i="24"/>
  <c r="O105" i="24"/>
  <c r="Q105" i="24"/>
  <c r="V105" i="24"/>
  <c r="G106" i="24"/>
  <c r="I106" i="24"/>
  <c r="K106" i="24"/>
  <c r="M106" i="24"/>
  <c r="O106" i="24"/>
  <c r="Q106" i="24"/>
  <c r="V106" i="24"/>
  <c r="G107" i="24"/>
  <c r="M107" i="24" s="1"/>
  <c r="I107" i="24"/>
  <c r="K107" i="24"/>
  <c r="O107" i="24"/>
  <c r="Q107" i="24"/>
  <c r="V107" i="24"/>
  <c r="G108" i="24"/>
  <c r="O108" i="24"/>
  <c r="G109" i="24"/>
  <c r="I109" i="24"/>
  <c r="I108" i="24" s="1"/>
  <c r="K109" i="24"/>
  <c r="K108" i="24" s="1"/>
  <c r="M109" i="24"/>
  <c r="M108" i="24" s="1"/>
  <c r="O109" i="24"/>
  <c r="Q109" i="24"/>
  <c r="Q108" i="24" s="1"/>
  <c r="V109" i="24"/>
  <c r="V108" i="24" s="1"/>
  <c r="G114" i="24"/>
  <c r="G113" i="24" s="1"/>
  <c r="I114" i="24"/>
  <c r="I113" i="24" s="1"/>
  <c r="K114" i="24"/>
  <c r="M114" i="24"/>
  <c r="O114" i="24"/>
  <c r="O113" i="24" s="1"/>
  <c r="Q114" i="24"/>
  <c r="Q113" i="24" s="1"/>
  <c r="V114" i="24"/>
  <c r="G116" i="24"/>
  <c r="M116" i="24" s="1"/>
  <c r="I116" i="24"/>
  <c r="K116" i="24"/>
  <c r="O116" i="24"/>
  <c r="Q116" i="24"/>
  <c r="V116" i="24"/>
  <c r="V113" i="24" s="1"/>
  <c r="G118" i="24"/>
  <c r="I118" i="24"/>
  <c r="K118" i="24"/>
  <c r="K113" i="24" s="1"/>
  <c r="M118" i="24"/>
  <c r="O118" i="24"/>
  <c r="Q118" i="24"/>
  <c r="V118" i="24"/>
  <c r="G122" i="24"/>
  <c r="I122" i="24"/>
  <c r="K122" i="24"/>
  <c r="M122" i="24"/>
  <c r="O122" i="24"/>
  <c r="Q122" i="24"/>
  <c r="V122" i="24"/>
  <c r="G123" i="24"/>
  <c r="I123" i="24"/>
  <c r="K123" i="24"/>
  <c r="M123" i="24"/>
  <c r="O123" i="24"/>
  <c r="Q123" i="24"/>
  <c r="V123" i="24"/>
  <c r="G125" i="24"/>
  <c r="M125" i="24" s="1"/>
  <c r="I125" i="24"/>
  <c r="K125" i="24"/>
  <c r="O125" i="24"/>
  <c r="Q125" i="24"/>
  <c r="V125" i="24"/>
  <c r="G129" i="24"/>
  <c r="O129" i="24"/>
  <c r="G130" i="24"/>
  <c r="I130" i="24"/>
  <c r="I129" i="24" s="1"/>
  <c r="K130" i="24"/>
  <c r="K129" i="24" s="1"/>
  <c r="M130" i="24"/>
  <c r="M129" i="24" s="1"/>
  <c r="O130" i="24"/>
  <c r="Q130" i="24"/>
  <c r="Q129" i="24" s="1"/>
  <c r="V130" i="24"/>
  <c r="V129" i="24" s="1"/>
  <c r="G132" i="24"/>
  <c r="I132" i="24"/>
  <c r="I131" i="24" s="1"/>
  <c r="K132" i="24"/>
  <c r="M132" i="24"/>
  <c r="O132" i="24"/>
  <c r="Q132" i="24"/>
  <c r="Q131" i="24" s="1"/>
  <c r="V132" i="24"/>
  <c r="G133" i="24"/>
  <c r="G131" i="24" s="1"/>
  <c r="I133" i="24"/>
  <c r="K133" i="24"/>
  <c r="K131" i="24" s="1"/>
  <c r="O133" i="24"/>
  <c r="O131" i="24" s="1"/>
  <c r="Q133" i="24"/>
  <c r="V133" i="24"/>
  <c r="V131" i="24" s="1"/>
  <c r="G134" i="24"/>
  <c r="I134" i="24"/>
  <c r="K134" i="24"/>
  <c r="M134" i="24"/>
  <c r="O134" i="24"/>
  <c r="Q134" i="24"/>
  <c r="V134" i="24"/>
  <c r="G135" i="24"/>
  <c r="M135" i="24" s="1"/>
  <c r="I135" i="24"/>
  <c r="K135" i="24"/>
  <c r="O135" i="24"/>
  <c r="Q135" i="24"/>
  <c r="V135" i="24"/>
  <c r="G136" i="24"/>
  <c r="I136" i="24"/>
  <c r="K136" i="24"/>
  <c r="M136" i="24"/>
  <c r="O136" i="24"/>
  <c r="Q136" i="24"/>
  <c r="V136" i="24"/>
  <c r="G137" i="24"/>
  <c r="O137" i="24"/>
  <c r="G138" i="24"/>
  <c r="I138" i="24"/>
  <c r="I137" i="24" s="1"/>
  <c r="K138" i="24"/>
  <c r="M138" i="24"/>
  <c r="O138" i="24"/>
  <c r="Q138" i="24"/>
  <c r="Q137" i="24" s="1"/>
  <c r="V138" i="24"/>
  <c r="G139" i="24"/>
  <c r="M139" i="24" s="1"/>
  <c r="I139" i="24"/>
  <c r="K139" i="24"/>
  <c r="K137" i="24" s="1"/>
  <c r="O139" i="24"/>
  <c r="Q139" i="24"/>
  <c r="V139" i="24"/>
  <c r="V137" i="24" s="1"/>
  <c r="AE144" i="24"/>
  <c r="AF144" i="24"/>
  <c r="G119" i="23"/>
  <c r="BA99" i="23"/>
  <c r="BA52" i="23"/>
  <c r="BA13" i="23"/>
  <c r="BA10" i="23"/>
  <c r="G9" i="23"/>
  <c r="M9" i="23" s="1"/>
  <c r="I9" i="23"/>
  <c r="I8" i="23" s="1"/>
  <c r="K9" i="23"/>
  <c r="K8" i="23" s="1"/>
  <c r="O9" i="23"/>
  <c r="Q9" i="23"/>
  <c r="Q8" i="23" s="1"/>
  <c r="V9" i="23"/>
  <c r="V8" i="23" s="1"/>
  <c r="G12" i="23"/>
  <c r="I12" i="23"/>
  <c r="K12" i="23"/>
  <c r="M12" i="23"/>
  <c r="O12" i="23"/>
  <c r="Q12" i="23"/>
  <c r="V12" i="23"/>
  <c r="G15" i="23"/>
  <c r="G8" i="23" s="1"/>
  <c r="I15" i="23"/>
  <c r="K15" i="23"/>
  <c r="M15" i="23"/>
  <c r="O15" i="23"/>
  <c r="O8" i="23" s="1"/>
  <c r="Q15" i="23"/>
  <c r="V15" i="23"/>
  <c r="G18" i="23"/>
  <c r="M18" i="23" s="1"/>
  <c r="I18" i="23"/>
  <c r="K18" i="23"/>
  <c r="O18" i="23"/>
  <c r="Q18" i="23"/>
  <c r="V18" i="23"/>
  <c r="G23" i="23"/>
  <c r="I23" i="23"/>
  <c r="K23" i="23"/>
  <c r="M23" i="23"/>
  <c r="O23" i="23"/>
  <c r="Q23" i="23"/>
  <c r="V23" i="23"/>
  <c r="G31" i="23"/>
  <c r="I31" i="23"/>
  <c r="K31" i="23"/>
  <c r="M31" i="23"/>
  <c r="O31" i="23"/>
  <c r="Q31" i="23"/>
  <c r="V31" i="23"/>
  <c r="G35" i="23"/>
  <c r="I35" i="23"/>
  <c r="K35" i="23"/>
  <c r="M35" i="23"/>
  <c r="O35" i="23"/>
  <c r="Q35" i="23"/>
  <c r="V35" i="23"/>
  <c r="G39" i="23"/>
  <c r="M39" i="23" s="1"/>
  <c r="I39" i="23"/>
  <c r="K39" i="23"/>
  <c r="O39" i="23"/>
  <c r="Q39" i="23"/>
  <c r="V39" i="23"/>
  <c r="G42" i="23"/>
  <c r="I42" i="23"/>
  <c r="K42" i="23"/>
  <c r="M42" i="23"/>
  <c r="O42" i="23"/>
  <c r="Q42" i="23"/>
  <c r="V42" i="23"/>
  <c r="G45" i="23"/>
  <c r="I45" i="23"/>
  <c r="K45" i="23"/>
  <c r="M45" i="23"/>
  <c r="O45" i="23"/>
  <c r="Q45" i="23"/>
  <c r="V45" i="23"/>
  <c r="G48" i="23"/>
  <c r="I48" i="23"/>
  <c r="K48" i="23"/>
  <c r="M48" i="23"/>
  <c r="O48" i="23"/>
  <c r="Q48" i="23"/>
  <c r="V48" i="23"/>
  <c r="G51" i="23"/>
  <c r="M51" i="23" s="1"/>
  <c r="I51" i="23"/>
  <c r="K51" i="23"/>
  <c r="O51" i="23"/>
  <c r="Q51" i="23"/>
  <c r="V51" i="23"/>
  <c r="G54" i="23"/>
  <c r="I54" i="23"/>
  <c r="K54" i="23"/>
  <c r="M54" i="23"/>
  <c r="O54" i="23"/>
  <c r="Q54" i="23"/>
  <c r="V54" i="23"/>
  <c r="G56" i="23"/>
  <c r="I56" i="23"/>
  <c r="K56" i="23"/>
  <c r="M56" i="23"/>
  <c r="O56" i="23"/>
  <c r="Q56" i="23"/>
  <c r="V56" i="23"/>
  <c r="G58" i="23"/>
  <c r="I58" i="23"/>
  <c r="K58" i="23"/>
  <c r="M58" i="23"/>
  <c r="O58" i="23"/>
  <c r="Q58" i="23"/>
  <c r="V58" i="23"/>
  <c r="G61" i="23"/>
  <c r="M61" i="23" s="1"/>
  <c r="I61" i="23"/>
  <c r="K61" i="23"/>
  <c r="O61" i="23"/>
  <c r="Q61" i="23"/>
  <c r="V61" i="23"/>
  <c r="G67" i="23"/>
  <c r="I67" i="23"/>
  <c r="I66" i="23" s="1"/>
  <c r="K67" i="23"/>
  <c r="K66" i="23" s="1"/>
  <c r="M67" i="23"/>
  <c r="O67" i="23"/>
  <c r="Q67" i="23"/>
  <c r="Q66" i="23" s="1"/>
  <c r="V67" i="23"/>
  <c r="V66" i="23" s="1"/>
  <c r="G69" i="23"/>
  <c r="I69" i="23"/>
  <c r="K69" i="23"/>
  <c r="M69" i="23"/>
  <c r="O69" i="23"/>
  <c r="Q69" i="23"/>
  <c r="V69" i="23"/>
  <c r="G73" i="23"/>
  <c r="G66" i="23" s="1"/>
  <c r="I73" i="23"/>
  <c r="K73" i="23"/>
  <c r="M73" i="23"/>
  <c r="O73" i="23"/>
  <c r="Q73" i="23"/>
  <c r="V73" i="23"/>
  <c r="G77" i="23"/>
  <c r="M77" i="23" s="1"/>
  <c r="I77" i="23"/>
  <c r="K77" i="23"/>
  <c r="O77" i="23"/>
  <c r="O66" i="23" s="1"/>
  <c r="Q77" i="23"/>
  <c r="V77" i="23"/>
  <c r="G82" i="23"/>
  <c r="I82" i="23"/>
  <c r="I81" i="23" s="1"/>
  <c r="K82" i="23"/>
  <c r="K81" i="23" s="1"/>
  <c r="M82" i="23"/>
  <c r="M81" i="23" s="1"/>
  <c r="O82" i="23"/>
  <c r="Q82" i="23"/>
  <c r="Q81" i="23" s="1"/>
  <c r="V82" i="23"/>
  <c r="V81" i="23" s="1"/>
  <c r="G85" i="23"/>
  <c r="I85" i="23"/>
  <c r="K85" i="23"/>
  <c r="M85" i="23"/>
  <c r="O85" i="23"/>
  <c r="Q85" i="23"/>
  <c r="V85" i="23"/>
  <c r="G89" i="23"/>
  <c r="G81" i="23" s="1"/>
  <c r="I89" i="23"/>
  <c r="K89" i="23"/>
  <c r="M89" i="23"/>
  <c r="O89" i="23"/>
  <c r="O81" i="23" s="1"/>
  <c r="Q89" i="23"/>
  <c r="V89" i="23"/>
  <c r="G93" i="23"/>
  <c r="M93" i="23" s="1"/>
  <c r="I93" i="23"/>
  <c r="K93" i="23"/>
  <c r="O93" i="23"/>
  <c r="Q93" i="23"/>
  <c r="V93" i="23"/>
  <c r="G98" i="23"/>
  <c r="I98" i="23"/>
  <c r="I97" i="23" s="1"/>
  <c r="K98" i="23"/>
  <c r="K97" i="23" s="1"/>
  <c r="M98" i="23"/>
  <c r="M97" i="23" s="1"/>
  <c r="O98" i="23"/>
  <c r="Q98" i="23"/>
  <c r="Q97" i="23" s="1"/>
  <c r="V98" i="23"/>
  <c r="V97" i="23" s="1"/>
  <c r="G101" i="23"/>
  <c r="I101" i="23"/>
  <c r="K101" i="23"/>
  <c r="M101" i="23"/>
  <c r="O101" i="23"/>
  <c r="Q101" i="23"/>
  <c r="V101" i="23"/>
  <c r="G105" i="23"/>
  <c r="I105" i="23"/>
  <c r="K105" i="23"/>
  <c r="M105" i="23"/>
  <c r="O105" i="23"/>
  <c r="Q105" i="23"/>
  <c r="V105" i="23"/>
  <c r="G109" i="23"/>
  <c r="M109" i="23" s="1"/>
  <c r="I109" i="23"/>
  <c r="K109" i="23"/>
  <c r="O109" i="23"/>
  <c r="O97" i="23" s="1"/>
  <c r="Q109" i="23"/>
  <c r="V109" i="23"/>
  <c r="I113" i="23"/>
  <c r="Q113" i="23"/>
  <c r="G114" i="23"/>
  <c r="G113" i="23" s="1"/>
  <c r="I114" i="23"/>
  <c r="K114" i="23"/>
  <c r="K113" i="23" s="1"/>
  <c r="M114" i="23"/>
  <c r="M113" i="23" s="1"/>
  <c r="O114" i="23"/>
  <c r="O113" i="23" s="1"/>
  <c r="Q114" i="23"/>
  <c r="V114" i="23"/>
  <c r="V113" i="23" s="1"/>
  <c r="AE119" i="23"/>
  <c r="AF119" i="23"/>
  <c r="G133" i="22"/>
  <c r="BA109" i="22"/>
  <c r="BA107" i="22"/>
  <c r="BA74" i="22"/>
  <c r="BA17" i="22"/>
  <c r="BA14" i="22"/>
  <c r="BA10" i="22"/>
  <c r="G9" i="22"/>
  <c r="I9" i="22"/>
  <c r="I8" i="22" s="1"/>
  <c r="K9" i="22"/>
  <c r="M9" i="22"/>
  <c r="O9" i="22"/>
  <c r="Q9" i="22"/>
  <c r="Q8" i="22" s="1"/>
  <c r="V9" i="22"/>
  <c r="G13" i="22"/>
  <c r="M13" i="22" s="1"/>
  <c r="I13" i="22"/>
  <c r="K13" i="22"/>
  <c r="K8" i="22" s="1"/>
  <c r="O13" i="22"/>
  <c r="Q13" i="22"/>
  <c r="V13" i="22"/>
  <c r="V8" i="22" s="1"/>
  <c r="G16" i="22"/>
  <c r="I16" i="22"/>
  <c r="K16" i="22"/>
  <c r="M16" i="22"/>
  <c r="O16" i="22"/>
  <c r="Q16" i="22"/>
  <c r="V16" i="22"/>
  <c r="G20" i="22"/>
  <c r="M20" i="22" s="1"/>
  <c r="I20" i="22"/>
  <c r="K20" i="22"/>
  <c r="O20" i="22"/>
  <c r="O8" i="22" s="1"/>
  <c r="Q20" i="22"/>
  <c r="V20" i="22"/>
  <c r="G27" i="22"/>
  <c r="I27" i="22"/>
  <c r="K27" i="22"/>
  <c r="M27" i="22"/>
  <c r="O27" i="22"/>
  <c r="Q27" i="22"/>
  <c r="V27" i="22"/>
  <c r="G31" i="22"/>
  <c r="M31" i="22" s="1"/>
  <c r="I31" i="22"/>
  <c r="K31" i="22"/>
  <c r="O31" i="22"/>
  <c r="Q31" i="22"/>
  <c r="V31" i="22"/>
  <c r="G35" i="22"/>
  <c r="I35" i="22"/>
  <c r="K35" i="22"/>
  <c r="M35" i="22"/>
  <c r="O35" i="22"/>
  <c r="Q35" i="22"/>
  <c r="V35" i="22"/>
  <c r="G37" i="22"/>
  <c r="M37" i="22" s="1"/>
  <c r="I37" i="22"/>
  <c r="K37" i="22"/>
  <c r="O37" i="22"/>
  <c r="Q37" i="22"/>
  <c r="V37" i="22"/>
  <c r="I40" i="22"/>
  <c r="Q40" i="22"/>
  <c r="G41" i="22"/>
  <c r="M41" i="22" s="1"/>
  <c r="I41" i="22"/>
  <c r="K41" i="22"/>
  <c r="K40" i="22" s="1"/>
  <c r="O41" i="22"/>
  <c r="Q41" i="22"/>
  <c r="V41" i="22"/>
  <c r="V40" i="22" s="1"/>
  <c r="G44" i="22"/>
  <c r="I44" i="22"/>
  <c r="K44" i="22"/>
  <c r="M44" i="22"/>
  <c r="O44" i="22"/>
  <c r="Q44" i="22"/>
  <c r="V44" i="22"/>
  <c r="G47" i="22"/>
  <c r="G40" i="22" s="1"/>
  <c r="I47" i="22"/>
  <c r="K47" i="22"/>
  <c r="O47" i="22"/>
  <c r="O40" i="22" s="1"/>
  <c r="Q47" i="22"/>
  <c r="V47" i="22"/>
  <c r="G51" i="22"/>
  <c r="M51" i="22" s="1"/>
  <c r="I51" i="22"/>
  <c r="K51" i="22"/>
  <c r="K50" i="22" s="1"/>
  <c r="O51" i="22"/>
  <c r="Q51" i="22"/>
  <c r="V51" i="22"/>
  <c r="V50" i="22" s="1"/>
  <c r="G56" i="22"/>
  <c r="I56" i="22"/>
  <c r="K56" i="22"/>
  <c r="M56" i="22"/>
  <c r="O56" i="22"/>
  <c r="Q56" i="22"/>
  <c r="V56" i="22"/>
  <c r="G60" i="22"/>
  <c r="G50" i="22" s="1"/>
  <c r="I60" i="22"/>
  <c r="K60" i="22"/>
  <c r="O60" i="22"/>
  <c r="O50" i="22" s="1"/>
  <c r="Q60" i="22"/>
  <c r="V60" i="22"/>
  <c r="G64" i="22"/>
  <c r="M64" i="22" s="1"/>
  <c r="I64" i="22"/>
  <c r="I50" i="22" s="1"/>
  <c r="K64" i="22"/>
  <c r="O64" i="22"/>
  <c r="Q64" i="22"/>
  <c r="Q50" i="22" s="1"/>
  <c r="V64" i="22"/>
  <c r="G68" i="22"/>
  <c r="M68" i="22" s="1"/>
  <c r="I68" i="22"/>
  <c r="K68" i="22"/>
  <c r="O68" i="22"/>
  <c r="Q68" i="22"/>
  <c r="V68" i="22"/>
  <c r="G71" i="22"/>
  <c r="I71" i="22"/>
  <c r="K71" i="22"/>
  <c r="M71" i="22"/>
  <c r="O71" i="22"/>
  <c r="Q71" i="22"/>
  <c r="V71" i="22"/>
  <c r="G73" i="22"/>
  <c r="M73" i="22" s="1"/>
  <c r="I73" i="22"/>
  <c r="K73" i="22"/>
  <c r="O73" i="22"/>
  <c r="Q73" i="22"/>
  <c r="V73" i="22"/>
  <c r="G76" i="22"/>
  <c r="M76" i="22" s="1"/>
  <c r="I76" i="22"/>
  <c r="K76" i="22"/>
  <c r="O76" i="22"/>
  <c r="Q76" i="22"/>
  <c r="V76" i="22"/>
  <c r="G78" i="22"/>
  <c r="M78" i="22" s="1"/>
  <c r="I78" i="22"/>
  <c r="K78" i="22"/>
  <c r="O78" i="22"/>
  <c r="Q78" i="22"/>
  <c r="V78" i="22"/>
  <c r="G81" i="22"/>
  <c r="I81" i="22"/>
  <c r="K81" i="22"/>
  <c r="M81" i="22"/>
  <c r="O81" i="22"/>
  <c r="Q81" i="22"/>
  <c r="V81" i="22"/>
  <c r="G83" i="22"/>
  <c r="M83" i="22" s="1"/>
  <c r="I83" i="22"/>
  <c r="K83" i="22"/>
  <c r="O83" i="22"/>
  <c r="Q83" i="22"/>
  <c r="V83" i="22"/>
  <c r="G86" i="22"/>
  <c r="M86" i="22" s="1"/>
  <c r="I86" i="22"/>
  <c r="I85" i="22" s="1"/>
  <c r="K86" i="22"/>
  <c r="K85" i="22" s="1"/>
  <c r="O86" i="22"/>
  <c r="Q86" i="22"/>
  <c r="Q85" i="22" s="1"/>
  <c r="V86" i="22"/>
  <c r="V85" i="22" s="1"/>
  <c r="G88" i="22"/>
  <c r="I88" i="22"/>
  <c r="K88" i="22"/>
  <c r="M88" i="22"/>
  <c r="O88" i="22"/>
  <c r="Q88" i="22"/>
  <c r="V88" i="22"/>
  <c r="G90" i="22"/>
  <c r="G85" i="22" s="1"/>
  <c r="I90" i="22"/>
  <c r="K90" i="22"/>
  <c r="M90" i="22"/>
  <c r="O90" i="22"/>
  <c r="O85" i="22" s="1"/>
  <c r="Q90" i="22"/>
  <c r="V90" i="22"/>
  <c r="G93" i="22"/>
  <c r="M93" i="22" s="1"/>
  <c r="I93" i="22"/>
  <c r="K93" i="22"/>
  <c r="O93" i="22"/>
  <c r="Q93" i="22"/>
  <c r="V93" i="22"/>
  <c r="G95" i="22"/>
  <c r="M95" i="22" s="1"/>
  <c r="I95" i="22"/>
  <c r="K95" i="22"/>
  <c r="O95" i="22"/>
  <c r="Q95" i="22"/>
  <c r="V95" i="22"/>
  <c r="G98" i="22"/>
  <c r="G97" i="22" s="1"/>
  <c r="I98" i="22"/>
  <c r="I97" i="22" s="1"/>
  <c r="K98" i="22"/>
  <c r="M98" i="22"/>
  <c r="O98" i="22"/>
  <c r="O97" i="22" s="1"/>
  <c r="Q98" i="22"/>
  <c r="Q97" i="22" s="1"/>
  <c r="V98" i="22"/>
  <c r="G105" i="22"/>
  <c r="M105" i="22" s="1"/>
  <c r="I105" i="22"/>
  <c r="K105" i="22"/>
  <c r="O105" i="22"/>
  <c r="Q105" i="22"/>
  <c r="V105" i="22"/>
  <c r="G106" i="22"/>
  <c r="I106" i="22"/>
  <c r="K106" i="22"/>
  <c r="K97" i="22" s="1"/>
  <c r="M106" i="22"/>
  <c r="O106" i="22"/>
  <c r="Q106" i="22"/>
  <c r="V106" i="22"/>
  <c r="V97" i="22" s="1"/>
  <c r="G108" i="22"/>
  <c r="I108" i="22"/>
  <c r="K108" i="22"/>
  <c r="M108" i="22"/>
  <c r="O108" i="22"/>
  <c r="Q108" i="22"/>
  <c r="V108" i="22"/>
  <c r="G110" i="22"/>
  <c r="I110" i="22"/>
  <c r="K110" i="22"/>
  <c r="M110" i="22"/>
  <c r="O110" i="22"/>
  <c r="Q110" i="22"/>
  <c r="V110" i="22"/>
  <c r="G112" i="22"/>
  <c r="M112" i="22" s="1"/>
  <c r="I112" i="22"/>
  <c r="K112" i="22"/>
  <c r="O112" i="22"/>
  <c r="Q112" i="22"/>
  <c r="V112" i="22"/>
  <c r="G114" i="22"/>
  <c r="I114" i="22"/>
  <c r="K114" i="22"/>
  <c r="M114" i="22"/>
  <c r="O114" i="22"/>
  <c r="Q114" i="22"/>
  <c r="V114" i="22"/>
  <c r="G116" i="22"/>
  <c r="I116" i="22"/>
  <c r="K116" i="22"/>
  <c r="M116" i="22"/>
  <c r="O116" i="22"/>
  <c r="Q116" i="22"/>
  <c r="V116" i="22"/>
  <c r="G118" i="22"/>
  <c r="O118" i="22"/>
  <c r="G119" i="22"/>
  <c r="M119" i="22" s="1"/>
  <c r="M118" i="22" s="1"/>
  <c r="I119" i="22"/>
  <c r="I118" i="22" s="1"/>
  <c r="K119" i="22"/>
  <c r="K118" i="22" s="1"/>
  <c r="O119" i="22"/>
  <c r="Q119" i="22"/>
  <c r="Q118" i="22" s="1"/>
  <c r="V119" i="22"/>
  <c r="V118" i="22" s="1"/>
  <c r="K124" i="22"/>
  <c r="V124" i="22"/>
  <c r="G125" i="22"/>
  <c r="G124" i="22" s="1"/>
  <c r="I125" i="22"/>
  <c r="K125" i="22"/>
  <c r="M125" i="22"/>
  <c r="O125" i="22"/>
  <c r="O124" i="22" s="1"/>
  <c r="Q125" i="22"/>
  <c r="V125" i="22"/>
  <c r="G127" i="22"/>
  <c r="M127" i="22" s="1"/>
  <c r="I127" i="22"/>
  <c r="K127" i="22"/>
  <c r="O127" i="22"/>
  <c r="Q127" i="22"/>
  <c r="V127" i="22"/>
  <c r="G130" i="22"/>
  <c r="M130" i="22" s="1"/>
  <c r="I130" i="22"/>
  <c r="I124" i="22" s="1"/>
  <c r="K130" i="22"/>
  <c r="O130" i="22"/>
  <c r="Q130" i="22"/>
  <c r="Q124" i="22" s="1"/>
  <c r="V130" i="22"/>
  <c r="AE133" i="22"/>
  <c r="AF133" i="22"/>
  <c r="G49" i="21"/>
  <c r="G9" i="21"/>
  <c r="I9" i="21"/>
  <c r="I8" i="21" s="1"/>
  <c r="K9" i="21"/>
  <c r="M9" i="21"/>
  <c r="O9" i="21"/>
  <c r="Q9" i="21"/>
  <c r="Q8" i="21" s="1"/>
  <c r="V9" i="21"/>
  <c r="V8" i="21" s="1"/>
  <c r="G11" i="21"/>
  <c r="M11" i="21" s="1"/>
  <c r="I11" i="21"/>
  <c r="K11" i="21"/>
  <c r="K8" i="21" s="1"/>
  <c r="O11" i="21"/>
  <c r="Q11" i="21"/>
  <c r="V11" i="21"/>
  <c r="G13" i="21"/>
  <c r="I13" i="21"/>
  <c r="K13" i="21"/>
  <c r="M13" i="21"/>
  <c r="O13" i="21"/>
  <c r="Q13" i="21"/>
  <c r="V13" i="21"/>
  <c r="G15" i="21"/>
  <c r="G8" i="21" s="1"/>
  <c r="I15" i="21"/>
  <c r="K15" i="21"/>
  <c r="O15" i="21"/>
  <c r="O8" i="21" s="1"/>
  <c r="Q15" i="21"/>
  <c r="V15" i="21"/>
  <c r="G17" i="21"/>
  <c r="I17" i="21"/>
  <c r="K17" i="21"/>
  <c r="M17" i="21"/>
  <c r="O17" i="21"/>
  <c r="Q17" i="21"/>
  <c r="V17" i="21"/>
  <c r="G18" i="21"/>
  <c r="M18" i="21" s="1"/>
  <c r="I18" i="21"/>
  <c r="K18" i="21"/>
  <c r="O18" i="21"/>
  <c r="Q18" i="21"/>
  <c r="V18" i="21"/>
  <c r="G20" i="21"/>
  <c r="I20" i="21"/>
  <c r="K20" i="21"/>
  <c r="M20" i="21"/>
  <c r="O20" i="21"/>
  <c r="Q20" i="21"/>
  <c r="V20" i="21"/>
  <c r="G22" i="21"/>
  <c r="M22" i="21" s="1"/>
  <c r="I22" i="21"/>
  <c r="K22" i="21"/>
  <c r="O22" i="21"/>
  <c r="Q22" i="21"/>
  <c r="V22" i="21"/>
  <c r="G28" i="21"/>
  <c r="I28" i="21"/>
  <c r="K28" i="21"/>
  <c r="M28" i="21"/>
  <c r="O28" i="21"/>
  <c r="Q28" i="21"/>
  <c r="V28" i="21"/>
  <c r="G30" i="21"/>
  <c r="M30" i="21" s="1"/>
  <c r="I30" i="21"/>
  <c r="K30" i="21"/>
  <c r="O30" i="21"/>
  <c r="Q30" i="21"/>
  <c r="V30" i="21"/>
  <c r="G32" i="21"/>
  <c r="I32" i="21"/>
  <c r="K32" i="21"/>
  <c r="M32" i="21"/>
  <c r="O32" i="21"/>
  <c r="Q32" i="21"/>
  <c r="V32" i="21"/>
  <c r="G33" i="21"/>
  <c r="K33" i="21"/>
  <c r="O33" i="21"/>
  <c r="G34" i="21"/>
  <c r="I34" i="21"/>
  <c r="I33" i="21" s="1"/>
  <c r="K34" i="21"/>
  <c r="M34" i="21"/>
  <c r="M33" i="21" s="1"/>
  <c r="O34" i="21"/>
  <c r="Q34" i="21"/>
  <c r="Q33" i="21" s="1"/>
  <c r="V34" i="21"/>
  <c r="V33" i="21" s="1"/>
  <c r="G37" i="21"/>
  <c r="I37" i="21"/>
  <c r="I36" i="21" s="1"/>
  <c r="K37" i="21"/>
  <c r="M37" i="21"/>
  <c r="O37" i="21"/>
  <c r="Q37" i="21"/>
  <c r="Q36" i="21" s="1"/>
  <c r="V37" i="21"/>
  <c r="G38" i="21"/>
  <c r="G36" i="21" s="1"/>
  <c r="I38" i="21"/>
  <c r="K38" i="21"/>
  <c r="O38" i="21"/>
  <c r="O36" i="21" s="1"/>
  <c r="Q38" i="21"/>
  <c r="V38" i="21"/>
  <c r="G39" i="21"/>
  <c r="I39" i="21"/>
  <c r="K39" i="21"/>
  <c r="M39" i="21"/>
  <c r="O39" i="21"/>
  <c r="Q39" i="21"/>
  <c r="V39" i="21"/>
  <c r="G40" i="21"/>
  <c r="M40" i="21" s="1"/>
  <c r="I40" i="21"/>
  <c r="K40" i="21"/>
  <c r="K36" i="21" s="1"/>
  <c r="O40" i="21"/>
  <c r="Q40" i="21"/>
  <c r="V40" i="21"/>
  <c r="V36" i="21" s="1"/>
  <c r="G41" i="21"/>
  <c r="I41" i="21"/>
  <c r="K41" i="21"/>
  <c r="M41" i="21"/>
  <c r="O41" i="21"/>
  <c r="Q41" i="21"/>
  <c r="V41" i="21"/>
  <c r="G42" i="21"/>
  <c r="K42" i="21"/>
  <c r="O42" i="21"/>
  <c r="V42" i="21"/>
  <c r="G43" i="21"/>
  <c r="I43" i="21"/>
  <c r="I42" i="21" s="1"/>
  <c r="K43" i="21"/>
  <c r="M43" i="21"/>
  <c r="M42" i="21" s="1"/>
  <c r="O43" i="21"/>
  <c r="Q43" i="21"/>
  <c r="Q42" i="21" s="1"/>
  <c r="V43" i="21"/>
  <c r="AE49" i="21"/>
  <c r="G53" i="20"/>
  <c r="G9" i="20"/>
  <c r="M9" i="20" s="1"/>
  <c r="I9" i="20"/>
  <c r="I8" i="20" s="1"/>
  <c r="K9" i="20"/>
  <c r="K8" i="20" s="1"/>
  <c r="O9" i="20"/>
  <c r="Q9" i="20"/>
  <c r="Q8" i="20" s="1"/>
  <c r="V9" i="20"/>
  <c r="V8" i="20" s="1"/>
  <c r="G12" i="20"/>
  <c r="I12" i="20"/>
  <c r="K12" i="20"/>
  <c r="M12" i="20"/>
  <c r="O12" i="20"/>
  <c r="Q12" i="20"/>
  <c r="V12" i="20"/>
  <c r="G14" i="20"/>
  <c r="I14" i="20"/>
  <c r="K14" i="20"/>
  <c r="M14" i="20"/>
  <c r="O14" i="20"/>
  <c r="Q14" i="20"/>
  <c r="V14" i="20"/>
  <c r="G16" i="20"/>
  <c r="G8" i="20" s="1"/>
  <c r="I16" i="20"/>
  <c r="K16" i="20"/>
  <c r="O16" i="20"/>
  <c r="O8" i="20" s="1"/>
  <c r="Q16" i="20"/>
  <c r="V16" i="20"/>
  <c r="I17" i="20"/>
  <c r="Q17" i="20"/>
  <c r="G18" i="20"/>
  <c r="I18" i="20"/>
  <c r="K18" i="20"/>
  <c r="K17" i="20" s="1"/>
  <c r="M18" i="20"/>
  <c r="O18" i="20"/>
  <c r="Q18" i="20"/>
  <c r="V18" i="20"/>
  <c r="V17" i="20" s="1"/>
  <c r="G21" i="20"/>
  <c r="G17" i="20" s="1"/>
  <c r="I21" i="20"/>
  <c r="K21" i="20"/>
  <c r="M21" i="20"/>
  <c r="O21" i="20"/>
  <c r="Q21" i="20"/>
  <c r="V21" i="20"/>
  <c r="G24" i="20"/>
  <c r="M24" i="20" s="1"/>
  <c r="I24" i="20"/>
  <c r="K24" i="20"/>
  <c r="O24" i="20"/>
  <c r="O17" i="20" s="1"/>
  <c r="Q24" i="20"/>
  <c r="V24" i="20"/>
  <c r="I26" i="20"/>
  <c r="Q26" i="20"/>
  <c r="G27" i="20"/>
  <c r="I27" i="20"/>
  <c r="K27" i="20"/>
  <c r="K26" i="20" s="1"/>
  <c r="M27" i="20"/>
  <c r="O27" i="20"/>
  <c r="Q27" i="20"/>
  <c r="V27" i="20"/>
  <c r="V26" i="20" s="1"/>
  <c r="G30" i="20"/>
  <c r="I30" i="20"/>
  <c r="K30" i="20"/>
  <c r="M30" i="20"/>
  <c r="O30" i="20"/>
  <c r="Q30" i="20"/>
  <c r="V30" i="20"/>
  <c r="G31" i="20"/>
  <c r="G26" i="20" s="1"/>
  <c r="I31" i="20"/>
  <c r="K31" i="20"/>
  <c r="O31" i="20"/>
  <c r="O26" i="20" s="1"/>
  <c r="Q31" i="20"/>
  <c r="V31" i="20"/>
  <c r="G32" i="20"/>
  <c r="O32" i="20"/>
  <c r="G33" i="20"/>
  <c r="I33" i="20"/>
  <c r="I32" i="20" s="1"/>
  <c r="K33" i="20"/>
  <c r="K32" i="20" s="1"/>
  <c r="M33" i="20"/>
  <c r="M32" i="20" s="1"/>
  <c r="O33" i="20"/>
  <c r="Q33" i="20"/>
  <c r="Q32" i="20" s="1"/>
  <c r="V33" i="20"/>
  <c r="V32" i="20" s="1"/>
  <c r="K35" i="20"/>
  <c r="V35" i="20"/>
  <c r="G36" i="20"/>
  <c r="G35" i="20" s="1"/>
  <c r="I36" i="20"/>
  <c r="I35" i="20" s="1"/>
  <c r="K36" i="20"/>
  <c r="M36" i="20"/>
  <c r="M35" i="20" s="1"/>
  <c r="O36" i="20"/>
  <c r="O35" i="20" s="1"/>
  <c r="Q36" i="20"/>
  <c r="Q35" i="20" s="1"/>
  <c r="V36" i="20"/>
  <c r="G39" i="20"/>
  <c r="O39" i="20"/>
  <c r="G40" i="20"/>
  <c r="I40" i="20"/>
  <c r="I39" i="20" s="1"/>
  <c r="K40" i="20"/>
  <c r="K39" i="20" s="1"/>
  <c r="M40" i="20"/>
  <c r="M39" i="20" s="1"/>
  <c r="O40" i="20"/>
  <c r="Q40" i="20"/>
  <c r="Q39" i="20" s="1"/>
  <c r="V40" i="20"/>
  <c r="V39" i="20" s="1"/>
  <c r="G45" i="20"/>
  <c r="I45" i="20"/>
  <c r="I44" i="20" s="1"/>
  <c r="K45" i="20"/>
  <c r="M45" i="20"/>
  <c r="O45" i="20"/>
  <c r="Q45" i="20"/>
  <c r="Q44" i="20" s="1"/>
  <c r="V45" i="20"/>
  <c r="G46" i="20"/>
  <c r="G44" i="20" s="1"/>
  <c r="I46" i="20"/>
  <c r="K46" i="20"/>
  <c r="K44" i="20" s="1"/>
  <c r="O46" i="20"/>
  <c r="O44" i="20" s="1"/>
  <c r="Q46" i="20"/>
  <c r="V46" i="20"/>
  <c r="V44" i="20" s="1"/>
  <c r="G47" i="20"/>
  <c r="I47" i="20"/>
  <c r="K47" i="20"/>
  <c r="M47" i="20"/>
  <c r="O47" i="20"/>
  <c r="Q47" i="20"/>
  <c r="V47" i="20"/>
  <c r="G48" i="20"/>
  <c r="M48" i="20" s="1"/>
  <c r="I48" i="20"/>
  <c r="K48" i="20"/>
  <c r="O48" i="20"/>
  <c r="Q48" i="20"/>
  <c r="V48" i="20"/>
  <c r="AE53" i="20"/>
  <c r="AF53" i="20"/>
  <c r="G37" i="19"/>
  <c r="G8" i="19"/>
  <c r="O8" i="19"/>
  <c r="G9" i="19"/>
  <c r="M9" i="19" s="1"/>
  <c r="M8" i="19" s="1"/>
  <c r="I9" i="19"/>
  <c r="I8" i="19" s="1"/>
  <c r="K9" i="19"/>
  <c r="K8" i="19" s="1"/>
  <c r="O9" i="19"/>
  <c r="Q9" i="19"/>
  <c r="Q8" i="19" s="1"/>
  <c r="V9" i="19"/>
  <c r="V8" i="19" s="1"/>
  <c r="G12" i="19"/>
  <c r="I12" i="19"/>
  <c r="K12" i="19"/>
  <c r="M12" i="19"/>
  <c r="O12" i="19"/>
  <c r="Q12" i="19"/>
  <c r="V12" i="19"/>
  <c r="G15" i="19"/>
  <c r="O15" i="19"/>
  <c r="G16" i="19"/>
  <c r="M16" i="19" s="1"/>
  <c r="M15" i="19" s="1"/>
  <c r="I16" i="19"/>
  <c r="I15" i="19" s="1"/>
  <c r="K16" i="19"/>
  <c r="K15" i="19" s="1"/>
  <c r="O16" i="19"/>
  <c r="Q16" i="19"/>
  <c r="Q15" i="19" s="1"/>
  <c r="V16" i="19"/>
  <c r="V15" i="19" s="1"/>
  <c r="K18" i="19"/>
  <c r="V18" i="19"/>
  <c r="G19" i="19"/>
  <c r="I19" i="19"/>
  <c r="I18" i="19" s="1"/>
  <c r="K19" i="19"/>
  <c r="M19" i="19"/>
  <c r="O19" i="19"/>
  <c r="Q19" i="19"/>
  <c r="Q18" i="19" s="1"/>
  <c r="V19" i="19"/>
  <c r="G21" i="19"/>
  <c r="M21" i="19" s="1"/>
  <c r="I21" i="19"/>
  <c r="K21" i="19"/>
  <c r="O21" i="19"/>
  <c r="O18" i="19" s="1"/>
  <c r="Q21" i="19"/>
  <c r="V21" i="19"/>
  <c r="G24" i="19"/>
  <c r="M24" i="19" s="1"/>
  <c r="I24" i="19"/>
  <c r="K24" i="19"/>
  <c r="K23" i="19" s="1"/>
  <c r="O24" i="19"/>
  <c r="Q24" i="19"/>
  <c r="V24" i="19"/>
  <c r="V23" i="19" s="1"/>
  <c r="G25" i="19"/>
  <c r="I25" i="19"/>
  <c r="K25" i="19"/>
  <c r="M25" i="19"/>
  <c r="O25" i="19"/>
  <c r="Q25" i="19"/>
  <c r="V25" i="19"/>
  <c r="G26" i="19"/>
  <c r="G23" i="19" s="1"/>
  <c r="I26" i="19"/>
  <c r="K26" i="19"/>
  <c r="O26" i="19"/>
  <c r="O23" i="19" s="1"/>
  <c r="Q26" i="19"/>
  <c r="V26" i="19"/>
  <c r="G27" i="19"/>
  <c r="M27" i="19" s="1"/>
  <c r="I27" i="19"/>
  <c r="I23" i="19" s="1"/>
  <c r="K27" i="19"/>
  <c r="O27" i="19"/>
  <c r="Q27" i="19"/>
  <c r="Q23" i="19" s="1"/>
  <c r="V27" i="19"/>
  <c r="G32" i="19"/>
  <c r="M32" i="19" s="1"/>
  <c r="I32" i="19"/>
  <c r="K32" i="19"/>
  <c r="O32" i="19"/>
  <c r="Q32" i="19"/>
  <c r="V32" i="19"/>
  <c r="AE37" i="19"/>
  <c r="G74" i="18"/>
  <c r="G9" i="18"/>
  <c r="M9" i="18" s="1"/>
  <c r="I9" i="18"/>
  <c r="I8" i="18" s="1"/>
  <c r="K9" i="18"/>
  <c r="K8" i="18" s="1"/>
  <c r="O9" i="18"/>
  <c r="Q9" i="18"/>
  <c r="Q8" i="18" s="1"/>
  <c r="V9" i="18"/>
  <c r="V8" i="18" s="1"/>
  <c r="G11" i="18"/>
  <c r="I11" i="18"/>
  <c r="K11" i="18"/>
  <c r="M11" i="18"/>
  <c r="O11" i="18"/>
  <c r="Q11" i="18"/>
  <c r="V11" i="18"/>
  <c r="G13" i="18"/>
  <c r="G8" i="18" s="1"/>
  <c r="I13" i="18"/>
  <c r="K13" i="18"/>
  <c r="M13" i="18"/>
  <c r="O13" i="18"/>
  <c r="O8" i="18" s="1"/>
  <c r="Q13" i="18"/>
  <c r="V13" i="18"/>
  <c r="G15" i="18"/>
  <c r="M15" i="18" s="1"/>
  <c r="I15" i="18"/>
  <c r="K15" i="18"/>
  <c r="O15" i="18"/>
  <c r="Q15" i="18"/>
  <c r="V15" i="18"/>
  <c r="G16" i="18"/>
  <c r="M16" i="18" s="1"/>
  <c r="I16" i="18"/>
  <c r="K16" i="18"/>
  <c r="O16" i="18"/>
  <c r="Q16" i="18"/>
  <c r="V16" i="18"/>
  <c r="G17" i="18"/>
  <c r="I17" i="18"/>
  <c r="K17" i="18"/>
  <c r="M17" i="18"/>
  <c r="O17" i="18"/>
  <c r="Q17" i="18"/>
  <c r="V17" i="18"/>
  <c r="G18" i="18"/>
  <c r="I18" i="18"/>
  <c r="K18" i="18"/>
  <c r="M18" i="18"/>
  <c r="O18" i="18"/>
  <c r="Q18" i="18"/>
  <c r="V18" i="18"/>
  <c r="G20" i="18"/>
  <c r="M20" i="18" s="1"/>
  <c r="I20" i="18"/>
  <c r="K20" i="18"/>
  <c r="O20" i="18"/>
  <c r="Q20" i="18"/>
  <c r="V20" i="18"/>
  <c r="G22" i="18"/>
  <c r="I22" i="18"/>
  <c r="K22" i="18"/>
  <c r="M22" i="18"/>
  <c r="O22" i="18"/>
  <c r="Q22" i="18"/>
  <c r="V22" i="18"/>
  <c r="G29" i="18"/>
  <c r="I29" i="18"/>
  <c r="K29" i="18"/>
  <c r="M29" i="18"/>
  <c r="O29" i="18"/>
  <c r="Q29" i="18"/>
  <c r="V29" i="18"/>
  <c r="G31" i="18"/>
  <c r="I31" i="18"/>
  <c r="K31" i="18"/>
  <c r="M31" i="18"/>
  <c r="O31" i="18"/>
  <c r="Q31" i="18"/>
  <c r="V31" i="18"/>
  <c r="G33" i="18"/>
  <c r="M33" i="18" s="1"/>
  <c r="I33" i="18"/>
  <c r="K33" i="18"/>
  <c r="O33" i="18"/>
  <c r="Q33" i="18"/>
  <c r="V33" i="18"/>
  <c r="G34" i="18"/>
  <c r="I34" i="18"/>
  <c r="O34" i="18"/>
  <c r="G35" i="18"/>
  <c r="I35" i="18"/>
  <c r="K35" i="18"/>
  <c r="K34" i="18" s="1"/>
  <c r="M35" i="18"/>
  <c r="M34" i="18" s="1"/>
  <c r="O35" i="18"/>
  <c r="Q35" i="18"/>
  <c r="Q34" i="18" s="1"/>
  <c r="V35" i="18"/>
  <c r="V34" i="18" s="1"/>
  <c r="G38" i="18"/>
  <c r="M38" i="18" s="1"/>
  <c r="M37" i="18" s="1"/>
  <c r="I38" i="18"/>
  <c r="I37" i="18" s="1"/>
  <c r="K38" i="18"/>
  <c r="O38" i="18"/>
  <c r="Q38" i="18"/>
  <c r="Q37" i="18" s="1"/>
  <c r="V38" i="18"/>
  <c r="G42" i="18"/>
  <c r="M42" i="18" s="1"/>
  <c r="I42" i="18"/>
  <c r="K42" i="18"/>
  <c r="K37" i="18" s="1"/>
  <c r="O42" i="18"/>
  <c r="Q42" i="18"/>
  <c r="V42" i="18"/>
  <c r="V37" i="18" s="1"/>
  <c r="G45" i="18"/>
  <c r="I45" i="18"/>
  <c r="K45" i="18"/>
  <c r="M45" i="18"/>
  <c r="O45" i="18"/>
  <c r="Q45" i="18"/>
  <c r="V45" i="18"/>
  <c r="G46" i="18"/>
  <c r="M46" i="18" s="1"/>
  <c r="I46" i="18"/>
  <c r="K46" i="18"/>
  <c r="O46" i="18"/>
  <c r="O37" i="18" s="1"/>
  <c r="Q46" i="18"/>
  <c r="V46" i="18"/>
  <c r="G48" i="18"/>
  <c r="M48" i="18" s="1"/>
  <c r="I48" i="18"/>
  <c r="K48" i="18"/>
  <c r="O48" i="18"/>
  <c r="Q48" i="18"/>
  <c r="V48" i="18"/>
  <c r="G49" i="18"/>
  <c r="K49" i="18"/>
  <c r="O49" i="18"/>
  <c r="V49" i="18"/>
  <c r="G50" i="18"/>
  <c r="I50" i="18"/>
  <c r="I49" i="18" s="1"/>
  <c r="K50" i="18"/>
  <c r="M50" i="18"/>
  <c r="M49" i="18" s="1"/>
  <c r="O50" i="18"/>
  <c r="Q50" i="18"/>
  <c r="Q49" i="18" s="1"/>
  <c r="V50" i="18"/>
  <c r="G52" i="18"/>
  <c r="O52" i="18"/>
  <c r="G53" i="18"/>
  <c r="I53" i="18"/>
  <c r="I52" i="18" s="1"/>
  <c r="K53" i="18"/>
  <c r="M53" i="18"/>
  <c r="O53" i="18"/>
  <c r="Q53" i="18"/>
  <c r="Q52" i="18" s="1"/>
  <c r="V53" i="18"/>
  <c r="G56" i="18"/>
  <c r="M56" i="18" s="1"/>
  <c r="I56" i="18"/>
  <c r="K56" i="18"/>
  <c r="K52" i="18" s="1"/>
  <c r="O56" i="18"/>
  <c r="Q56" i="18"/>
  <c r="V56" i="18"/>
  <c r="V52" i="18" s="1"/>
  <c r="G59" i="18"/>
  <c r="I59" i="18"/>
  <c r="K59" i="18"/>
  <c r="M59" i="18"/>
  <c r="O59" i="18"/>
  <c r="Q59" i="18"/>
  <c r="V59" i="18"/>
  <c r="G61" i="18"/>
  <c r="K61" i="18"/>
  <c r="O61" i="18"/>
  <c r="V61" i="18"/>
  <c r="G62" i="18"/>
  <c r="I62" i="18"/>
  <c r="I61" i="18" s="1"/>
  <c r="K62" i="18"/>
  <c r="M62" i="18"/>
  <c r="M61" i="18" s="1"/>
  <c r="O62" i="18"/>
  <c r="Q62" i="18"/>
  <c r="Q61" i="18" s="1"/>
  <c r="V62" i="18"/>
  <c r="G63" i="18"/>
  <c r="K63" i="18"/>
  <c r="O63" i="18"/>
  <c r="V63" i="18"/>
  <c r="G64" i="18"/>
  <c r="I64" i="18"/>
  <c r="I63" i="18" s="1"/>
  <c r="K64" i="18"/>
  <c r="M64" i="18"/>
  <c r="M63" i="18" s="1"/>
  <c r="O64" i="18"/>
  <c r="Q64" i="18"/>
  <c r="Q63" i="18" s="1"/>
  <c r="V64" i="18"/>
  <c r="G66" i="18"/>
  <c r="K66" i="18"/>
  <c r="O66" i="18"/>
  <c r="V66" i="18"/>
  <c r="G67" i="18"/>
  <c r="I67" i="18"/>
  <c r="I66" i="18" s="1"/>
  <c r="K67" i="18"/>
  <c r="M67" i="18"/>
  <c r="M66" i="18" s="1"/>
  <c r="O67" i="18"/>
  <c r="Q67" i="18"/>
  <c r="Q66" i="18" s="1"/>
  <c r="V67" i="18"/>
  <c r="G71" i="18"/>
  <c r="K71" i="18"/>
  <c r="O71" i="18"/>
  <c r="V71" i="18"/>
  <c r="G72" i="18"/>
  <c r="I72" i="18"/>
  <c r="I71" i="18" s="1"/>
  <c r="K72" i="18"/>
  <c r="M72" i="18"/>
  <c r="M71" i="18" s="1"/>
  <c r="O72" i="18"/>
  <c r="Q72" i="18"/>
  <c r="Q71" i="18" s="1"/>
  <c r="V72" i="18"/>
  <c r="AE74" i="18"/>
  <c r="AF74" i="18"/>
  <c r="G165" i="17"/>
  <c r="G9" i="17"/>
  <c r="G8" i="17" s="1"/>
  <c r="I9" i="17"/>
  <c r="I8" i="17" s="1"/>
  <c r="K9" i="17"/>
  <c r="K8" i="17" s="1"/>
  <c r="O9" i="17"/>
  <c r="O8" i="17" s="1"/>
  <c r="Q9" i="17"/>
  <c r="Q8" i="17" s="1"/>
  <c r="V9" i="17"/>
  <c r="V8" i="17" s="1"/>
  <c r="G13" i="17"/>
  <c r="I13" i="17"/>
  <c r="K13" i="17"/>
  <c r="M13" i="17"/>
  <c r="O13" i="17"/>
  <c r="Q13" i="17"/>
  <c r="V13" i="17"/>
  <c r="G22" i="17"/>
  <c r="I22" i="17"/>
  <c r="K22" i="17"/>
  <c r="M22" i="17"/>
  <c r="O22" i="17"/>
  <c r="Q22" i="17"/>
  <c r="V22" i="17"/>
  <c r="G24" i="17"/>
  <c r="I24" i="17"/>
  <c r="K24" i="17"/>
  <c r="M24" i="17"/>
  <c r="O24" i="17"/>
  <c r="Q24" i="17"/>
  <c r="V24" i="17"/>
  <c r="G27" i="17"/>
  <c r="M27" i="17" s="1"/>
  <c r="I27" i="17"/>
  <c r="K27" i="17"/>
  <c r="O27" i="17"/>
  <c r="Q27" i="17"/>
  <c r="V27" i="17"/>
  <c r="G32" i="17"/>
  <c r="I32" i="17"/>
  <c r="K32" i="17"/>
  <c r="M32" i="17"/>
  <c r="O32" i="17"/>
  <c r="Q32" i="17"/>
  <c r="V32" i="17"/>
  <c r="G33" i="17"/>
  <c r="I33" i="17"/>
  <c r="K33" i="17"/>
  <c r="M33" i="17"/>
  <c r="O33" i="17"/>
  <c r="Q33" i="17"/>
  <c r="V33" i="17"/>
  <c r="G34" i="17"/>
  <c r="I34" i="17"/>
  <c r="K34" i="17"/>
  <c r="M34" i="17"/>
  <c r="O34" i="17"/>
  <c r="Q34" i="17"/>
  <c r="V34" i="17"/>
  <c r="G36" i="17"/>
  <c r="M36" i="17" s="1"/>
  <c r="I36" i="17"/>
  <c r="K36" i="17"/>
  <c r="O36" i="17"/>
  <c r="Q36" i="17"/>
  <c r="V36" i="17"/>
  <c r="G46" i="17"/>
  <c r="I46" i="17"/>
  <c r="K46" i="17"/>
  <c r="M46" i="17"/>
  <c r="O46" i="17"/>
  <c r="Q46" i="17"/>
  <c r="V46" i="17"/>
  <c r="G50" i="17"/>
  <c r="I50" i="17"/>
  <c r="K50" i="17"/>
  <c r="M50" i="17"/>
  <c r="O50" i="17"/>
  <c r="Q50" i="17"/>
  <c r="V50" i="17"/>
  <c r="G60" i="17"/>
  <c r="I60" i="17"/>
  <c r="K60" i="17"/>
  <c r="M60" i="17"/>
  <c r="O60" i="17"/>
  <c r="Q60" i="17"/>
  <c r="V60" i="17"/>
  <c r="G69" i="17"/>
  <c r="M69" i="17" s="1"/>
  <c r="I69" i="17"/>
  <c r="K69" i="17"/>
  <c r="O69" i="17"/>
  <c r="Q69" i="17"/>
  <c r="V69" i="17"/>
  <c r="G76" i="17"/>
  <c r="M76" i="17" s="1"/>
  <c r="I76" i="17"/>
  <c r="K76" i="17"/>
  <c r="O76" i="17"/>
  <c r="Q76" i="17"/>
  <c r="V76" i="17"/>
  <c r="G78" i="17"/>
  <c r="G77" i="17" s="1"/>
  <c r="I78" i="17"/>
  <c r="I77" i="17" s="1"/>
  <c r="K78" i="17"/>
  <c r="M78" i="17"/>
  <c r="O78" i="17"/>
  <c r="O77" i="17" s="1"/>
  <c r="Q78" i="17"/>
  <c r="Q77" i="17" s="1"/>
  <c r="V78" i="17"/>
  <c r="G85" i="17"/>
  <c r="M85" i="17" s="1"/>
  <c r="I85" i="17"/>
  <c r="K85" i="17"/>
  <c r="O85" i="17"/>
  <c r="Q85" i="17"/>
  <c r="V85" i="17"/>
  <c r="G88" i="17"/>
  <c r="I88" i="17"/>
  <c r="K88" i="17"/>
  <c r="M88" i="17"/>
  <c r="O88" i="17"/>
  <c r="Q88" i="17"/>
  <c r="V88" i="17"/>
  <c r="G89" i="17"/>
  <c r="I89" i="17"/>
  <c r="K89" i="17"/>
  <c r="K77" i="17" s="1"/>
  <c r="M89" i="17"/>
  <c r="O89" i="17"/>
  <c r="Q89" i="17"/>
  <c r="V89" i="17"/>
  <c r="V77" i="17" s="1"/>
  <c r="G90" i="17"/>
  <c r="I90" i="17"/>
  <c r="K90" i="17"/>
  <c r="M90" i="17"/>
  <c r="O90" i="17"/>
  <c r="Q90" i="17"/>
  <c r="V90" i="17"/>
  <c r="G93" i="17"/>
  <c r="M93" i="17" s="1"/>
  <c r="I93" i="17"/>
  <c r="K93" i="17"/>
  <c r="O93" i="17"/>
  <c r="Q93" i="17"/>
  <c r="V93" i="17"/>
  <c r="G95" i="17"/>
  <c r="I95" i="17"/>
  <c r="K95" i="17"/>
  <c r="M95" i="17"/>
  <c r="O95" i="17"/>
  <c r="Q95" i="17"/>
  <c r="V95" i="17"/>
  <c r="G96" i="17"/>
  <c r="I96" i="17"/>
  <c r="K96" i="17"/>
  <c r="M96" i="17"/>
  <c r="O96" i="17"/>
  <c r="Q96" i="17"/>
  <c r="V96" i="17"/>
  <c r="G97" i="17"/>
  <c r="I97" i="17"/>
  <c r="K97" i="17"/>
  <c r="M97" i="17"/>
  <c r="O97" i="17"/>
  <c r="Q97" i="17"/>
  <c r="V97" i="17"/>
  <c r="G98" i="17"/>
  <c r="M98" i="17" s="1"/>
  <c r="I98" i="17"/>
  <c r="K98" i="17"/>
  <c r="O98" i="17"/>
  <c r="Q98" i="17"/>
  <c r="V98" i="17"/>
  <c r="G99" i="17"/>
  <c r="I99" i="17"/>
  <c r="K99" i="17"/>
  <c r="M99" i="17"/>
  <c r="O99" i="17"/>
  <c r="Q99" i="17"/>
  <c r="V99" i="17"/>
  <c r="G101" i="17"/>
  <c r="I101" i="17"/>
  <c r="I100" i="17" s="1"/>
  <c r="K101" i="17"/>
  <c r="M101" i="17"/>
  <c r="O101" i="17"/>
  <c r="Q101" i="17"/>
  <c r="Q100" i="17" s="1"/>
  <c r="V101" i="17"/>
  <c r="G104" i="17"/>
  <c r="G100" i="17" s="1"/>
  <c r="I104" i="17"/>
  <c r="K104" i="17"/>
  <c r="O104" i="17"/>
  <c r="O100" i="17" s="1"/>
  <c r="Q104" i="17"/>
  <c r="V104" i="17"/>
  <c r="G109" i="17"/>
  <c r="I109" i="17"/>
  <c r="K109" i="17"/>
  <c r="M109" i="17"/>
  <c r="O109" i="17"/>
  <c r="Q109" i="17"/>
  <c r="V109" i="17"/>
  <c r="G111" i="17"/>
  <c r="M111" i="17" s="1"/>
  <c r="I111" i="17"/>
  <c r="K111" i="17"/>
  <c r="K100" i="17" s="1"/>
  <c r="O111" i="17"/>
  <c r="Q111" i="17"/>
  <c r="V111" i="17"/>
  <c r="V100" i="17" s="1"/>
  <c r="G112" i="17"/>
  <c r="I112" i="17"/>
  <c r="K112" i="17"/>
  <c r="M112" i="17"/>
  <c r="O112" i="17"/>
  <c r="Q112" i="17"/>
  <c r="V112" i="17"/>
  <c r="G113" i="17"/>
  <c r="M113" i="17" s="1"/>
  <c r="I113" i="17"/>
  <c r="K113" i="17"/>
  <c r="O113" i="17"/>
  <c r="Q113" i="17"/>
  <c r="V113" i="17"/>
  <c r="G114" i="17"/>
  <c r="I114" i="17"/>
  <c r="K114" i="17"/>
  <c r="M114" i="17"/>
  <c r="O114" i="17"/>
  <c r="Q114" i="17"/>
  <c r="V114" i="17"/>
  <c r="G115" i="17"/>
  <c r="M115" i="17" s="1"/>
  <c r="I115" i="17"/>
  <c r="K115" i="17"/>
  <c r="O115" i="17"/>
  <c r="Q115" i="17"/>
  <c r="V115" i="17"/>
  <c r="G116" i="17"/>
  <c r="I116" i="17"/>
  <c r="K116" i="17"/>
  <c r="M116" i="17"/>
  <c r="O116" i="17"/>
  <c r="Q116" i="17"/>
  <c r="V116" i="17"/>
  <c r="G117" i="17"/>
  <c r="M117" i="17" s="1"/>
  <c r="I117" i="17"/>
  <c r="K117" i="17"/>
  <c r="O117" i="17"/>
  <c r="Q117" i="17"/>
  <c r="V117" i="17"/>
  <c r="G118" i="17"/>
  <c r="I118" i="17"/>
  <c r="K118" i="17"/>
  <c r="M118" i="17"/>
  <c r="O118" i="17"/>
  <c r="Q118" i="17"/>
  <c r="V118" i="17"/>
  <c r="G119" i="17"/>
  <c r="M119" i="17" s="1"/>
  <c r="I119" i="17"/>
  <c r="K119" i="17"/>
  <c r="O119" i="17"/>
  <c r="Q119" i="17"/>
  <c r="V119" i="17"/>
  <c r="G120" i="17"/>
  <c r="I120" i="17"/>
  <c r="K120" i="17"/>
  <c r="M120" i="17"/>
  <c r="O120" i="17"/>
  <c r="Q120" i="17"/>
  <c r="V120" i="17"/>
  <c r="G121" i="17"/>
  <c r="M121" i="17" s="1"/>
  <c r="I121" i="17"/>
  <c r="K121" i="17"/>
  <c r="O121" i="17"/>
  <c r="Q121" i="17"/>
  <c r="V121" i="17"/>
  <c r="G122" i="17"/>
  <c r="I122" i="17"/>
  <c r="K122" i="17"/>
  <c r="M122" i="17"/>
  <c r="O122" i="17"/>
  <c r="Q122" i="17"/>
  <c r="V122" i="17"/>
  <c r="G123" i="17"/>
  <c r="M123" i="17" s="1"/>
  <c r="I123" i="17"/>
  <c r="K123" i="17"/>
  <c r="O123" i="17"/>
  <c r="Q123" i="17"/>
  <c r="V123" i="17"/>
  <c r="G124" i="17"/>
  <c r="I124" i="17"/>
  <c r="K124" i="17"/>
  <c r="M124" i="17"/>
  <c r="O124" i="17"/>
  <c r="Q124" i="17"/>
  <c r="V124" i="17"/>
  <c r="G125" i="17"/>
  <c r="M125" i="17" s="1"/>
  <c r="I125" i="17"/>
  <c r="K125" i="17"/>
  <c r="O125" i="17"/>
  <c r="Q125" i="17"/>
  <c r="V125" i="17"/>
  <c r="G130" i="17"/>
  <c r="I130" i="17"/>
  <c r="K130" i="17"/>
  <c r="M130" i="17"/>
  <c r="O130" i="17"/>
  <c r="Q130" i="17"/>
  <c r="V130" i="17"/>
  <c r="G135" i="17"/>
  <c r="M135" i="17" s="1"/>
  <c r="I135" i="17"/>
  <c r="K135" i="17"/>
  <c r="O135" i="17"/>
  <c r="Q135" i="17"/>
  <c r="V135" i="17"/>
  <c r="G137" i="17"/>
  <c r="I137" i="17"/>
  <c r="K137" i="17"/>
  <c r="M137" i="17"/>
  <c r="O137" i="17"/>
  <c r="Q137" i="17"/>
  <c r="V137" i="17"/>
  <c r="G138" i="17"/>
  <c r="M138" i="17" s="1"/>
  <c r="I138" i="17"/>
  <c r="K138" i="17"/>
  <c r="O138" i="17"/>
  <c r="Q138" i="17"/>
  <c r="V138" i="17"/>
  <c r="G139" i="17"/>
  <c r="I139" i="17"/>
  <c r="K139" i="17"/>
  <c r="M139" i="17"/>
  <c r="O139" i="17"/>
  <c r="Q139" i="17"/>
  <c r="V139" i="17"/>
  <c r="G140" i="17"/>
  <c r="M140" i="17" s="1"/>
  <c r="I140" i="17"/>
  <c r="K140" i="17"/>
  <c r="O140" i="17"/>
  <c r="Q140" i="17"/>
  <c r="V140" i="17"/>
  <c r="G147" i="17"/>
  <c r="I147" i="17"/>
  <c r="K147" i="17"/>
  <c r="M147" i="17"/>
  <c r="O147" i="17"/>
  <c r="Q147" i="17"/>
  <c r="V147" i="17"/>
  <c r="G148" i="17"/>
  <c r="M148" i="17" s="1"/>
  <c r="I148" i="17"/>
  <c r="K148" i="17"/>
  <c r="O148" i="17"/>
  <c r="Q148" i="17"/>
  <c r="V148" i="17"/>
  <c r="G149" i="17"/>
  <c r="I149" i="17"/>
  <c r="K149" i="17"/>
  <c r="M149" i="17"/>
  <c r="O149" i="17"/>
  <c r="Q149" i="17"/>
  <c r="V149" i="17"/>
  <c r="G150" i="17"/>
  <c r="M150" i="17" s="1"/>
  <c r="I150" i="17"/>
  <c r="K150" i="17"/>
  <c r="O150" i="17"/>
  <c r="Q150" i="17"/>
  <c r="V150" i="17"/>
  <c r="G151" i="17"/>
  <c r="I151" i="17"/>
  <c r="K151" i="17"/>
  <c r="M151" i="17"/>
  <c r="O151" i="17"/>
  <c r="Q151" i="17"/>
  <c r="V151" i="17"/>
  <c r="G152" i="17"/>
  <c r="M152" i="17" s="1"/>
  <c r="I152" i="17"/>
  <c r="K152" i="17"/>
  <c r="O152" i="17"/>
  <c r="Q152" i="17"/>
  <c r="V152" i="17"/>
  <c r="G153" i="17"/>
  <c r="I153" i="17"/>
  <c r="K153" i="17"/>
  <c r="M153" i="17"/>
  <c r="O153" i="17"/>
  <c r="Q153" i="17"/>
  <c r="V153" i="17"/>
  <c r="G154" i="17"/>
  <c r="M154" i="17" s="1"/>
  <c r="I154" i="17"/>
  <c r="K154" i="17"/>
  <c r="O154" i="17"/>
  <c r="Q154" i="17"/>
  <c r="V154" i="17"/>
  <c r="G155" i="17"/>
  <c r="I155" i="17"/>
  <c r="K155" i="17"/>
  <c r="M155" i="17"/>
  <c r="O155" i="17"/>
  <c r="Q155" i="17"/>
  <c r="V155" i="17"/>
  <c r="G156" i="17"/>
  <c r="M156" i="17" s="1"/>
  <c r="I156" i="17"/>
  <c r="K156" i="17"/>
  <c r="O156" i="17"/>
  <c r="Q156" i="17"/>
  <c r="V156" i="17"/>
  <c r="G157" i="17"/>
  <c r="O157" i="17"/>
  <c r="G158" i="17"/>
  <c r="M158" i="17" s="1"/>
  <c r="M157" i="17" s="1"/>
  <c r="I158" i="17"/>
  <c r="I157" i="17" s="1"/>
  <c r="K158" i="17"/>
  <c r="K157" i="17" s="1"/>
  <c r="O158" i="17"/>
  <c r="Q158" i="17"/>
  <c r="Q157" i="17" s="1"/>
  <c r="V158" i="17"/>
  <c r="V157" i="17" s="1"/>
  <c r="AE165" i="17"/>
  <c r="AF165" i="17"/>
  <c r="G25" i="16"/>
  <c r="G9" i="16"/>
  <c r="M9" i="16" s="1"/>
  <c r="I9" i="16"/>
  <c r="I8" i="16" s="1"/>
  <c r="K9" i="16"/>
  <c r="K8" i="16" s="1"/>
  <c r="O9" i="16"/>
  <c r="Q9" i="16"/>
  <c r="Q8" i="16" s="1"/>
  <c r="V9" i="16"/>
  <c r="V8" i="16" s="1"/>
  <c r="G10" i="16"/>
  <c r="I10" i="16"/>
  <c r="K10" i="16"/>
  <c r="M10" i="16"/>
  <c r="O10" i="16"/>
  <c r="Q10" i="16"/>
  <c r="V10" i="16"/>
  <c r="G11" i="16"/>
  <c r="I11" i="16"/>
  <c r="K11" i="16"/>
  <c r="M11" i="16"/>
  <c r="O11" i="16"/>
  <c r="Q11" i="16"/>
  <c r="V11" i="16"/>
  <c r="G12" i="16"/>
  <c r="G8" i="16" s="1"/>
  <c r="I12" i="16"/>
  <c r="K12" i="16"/>
  <c r="O12" i="16"/>
  <c r="O8" i="16" s="1"/>
  <c r="Q12" i="16"/>
  <c r="V12" i="16"/>
  <c r="G13" i="16"/>
  <c r="M13" i="16" s="1"/>
  <c r="I13" i="16"/>
  <c r="K13" i="16"/>
  <c r="O13" i="16"/>
  <c r="Q13" i="16"/>
  <c r="V13" i="16"/>
  <c r="G14" i="16"/>
  <c r="I14" i="16"/>
  <c r="K14" i="16"/>
  <c r="M14" i="16"/>
  <c r="O14" i="16"/>
  <c r="Q14" i="16"/>
  <c r="V14" i="16"/>
  <c r="G15" i="16"/>
  <c r="I15" i="16"/>
  <c r="K15" i="16"/>
  <c r="M15" i="16"/>
  <c r="O15" i="16"/>
  <c r="Q15" i="16"/>
  <c r="V15" i="16"/>
  <c r="G16" i="16"/>
  <c r="M16" i="16" s="1"/>
  <c r="I16" i="16"/>
  <c r="K16" i="16"/>
  <c r="O16" i="16"/>
  <c r="Q16" i="16"/>
  <c r="V16" i="16"/>
  <c r="G17" i="16"/>
  <c r="I17" i="16"/>
  <c r="K17" i="16"/>
  <c r="M17" i="16"/>
  <c r="O17" i="16"/>
  <c r="Q17" i="16"/>
  <c r="V17" i="16"/>
  <c r="G18" i="16"/>
  <c r="I18" i="16"/>
  <c r="K18" i="16"/>
  <c r="M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M22" i="16" s="1"/>
  <c r="I22" i="16"/>
  <c r="K22" i="16"/>
  <c r="O22" i="16"/>
  <c r="Q22" i="16"/>
  <c r="V22" i="16"/>
  <c r="G23" i="16"/>
  <c r="I23" i="16"/>
  <c r="K23" i="16"/>
  <c r="M23" i="16"/>
  <c r="O23" i="16"/>
  <c r="Q23" i="16"/>
  <c r="V23" i="16"/>
  <c r="AE25" i="16"/>
  <c r="G266" i="15"/>
  <c r="BA139" i="15"/>
  <c r="G9" i="15"/>
  <c r="G8" i="15" s="1"/>
  <c r="I9" i="15"/>
  <c r="I8" i="15" s="1"/>
  <c r="K9" i="15"/>
  <c r="K8" i="15" s="1"/>
  <c r="O9" i="15"/>
  <c r="O8" i="15" s="1"/>
  <c r="Q9" i="15"/>
  <c r="Q8" i="15" s="1"/>
  <c r="V9" i="15"/>
  <c r="V8" i="15" s="1"/>
  <c r="G12" i="15"/>
  <c r="I12" i="15"/>
  <c r="K12" i="15"/>
  <c r="M12" i="15"/>
  <c r="O12" i="15"/>
  <c r="Q12" i="15"/>
  <c r="V12" i="15"/>
  <c r="G13" i="15"/>
  <c r="I13" i="15"/>
  <c r="K13" i="15"/>
  <c r="M13" i="15"/>
  <c r="O13" i="15"/>
  <c r="Q13" i="15"/>
  <c r="V13" i="15"/>
  <c r="G14" i="15"/>
  <c r="M14" i="15" s="1"/>
  <c r="I14" i="15"/>
  <c r="K14" i="15"/>
  <c r="O14" i="15"/>
  <c r="Q14" i="15"/>
  <c r="V14" i="15"/>
  <c r="G16" i="15"/>
  <c r="M16" i="15" s="1"/>
  <c r="I16" i="15"/>
  <c r="K16" i="15"/>
  <c r="O16" i="15"/>
  <c r="Q16" i="15"/>
  <c r="V16" i="15"/>
  <c r="G18" i="15"/>
  <c r="I18" i="15"/>
  <c r="K18" i="15"/>
  <c r="M18" i="15"/>
  <c r="O18" i="15"/>
  <c r="Q18" i="15"/>
  <c r="V18" i="15"/>
  <c r="G23" i="15"/>
  <c r="I23" i="15"/>
  <c r="K23" i="15"/>
  <c r="M23" i="15"/>
  <c r="O23" i="15"/>
  <c r="Q23" i="15"/>
  <c r="V23" i="15"/>
  <c r="G25" i="15"/>
  <c r="M25" i="15" s="1"/>
  <c r="I25" i="15"/>
  <c r="K25" i="15"/>
  <c r="O25" i="15"/>
  <c r="Q25" i="15"/>
  <c r="V25" i="15"/>
  <c r="G30" i="15"/>
  <c r="M30" i="15" s="1"/>
  <c r="I30" i="15"/>
  <c r="K30" i="15"/>
  <c r="O30" i="15"/>
  <c r="Q30" i="15"/>
  <c r="V30" i="15"/>
  <c r="G32" i="15"/>
  <c r="I32" i="15"/>
  <c r="K32" i="15"/>
  <c r="M32" i="15"/>
  <c r="O32" i="15"/>
  <c r="Q32" i="15"/>
  <c r="V32" i="15"/>
  <c r="G34" i="15"/>
  <c r="I34" i="15"/>
  <c r="K34" i="15"/>
  <c r="M34" i="15"/>
  <c r="O34" i="15"/>
  <c r="Q34" i="15"/>
  <c r="V34" i="15"/>
  <c r="G36" i="15"/>
  <c r="M36" i="15" s="1"/>
  <c r="I36" i="15"/>
  <c r="K36" i="15"/>
  <c r="O36" i="15"/>
  <c r="Q36" i="15"/>
  <c r="V36" i="15"/>
  <c r="G38" i="15"/>
  <c r="M38" i="15" s="1"/>
  <c r="I38" i="15"/>
  <c r="K38" i="15"/>
  <c r="O38" i="15"/>
  <c r="Q38" i="15"/>
  <c r="V38" i="15"/>
  <c r="G40" i="15"/>
  <c r="I40" i="15"/>
  <c r="K40" i="15"/>
  <c r="M40" i="15"/>
  <c r="O40" i="15"/>
  <c r="Q40" i="15"/>
  <c r="V40" i="15"/>
  <c r="G42" i="15"/>
  <c r="I42" i="15"/>
  <c r="K42" i="15"/>
  <c r="M42" i="15"/>
  <c r="O42" i="15"/>
  <c r="Q42" i="15"/>
  <c r="V42" i="15"/>
  <c r="G45" i="15"/>
  <c r="M45" i="15" s="1"/>
  <c r="I45" i="15"/>
  <c r="K45" i="15"/>
  <c r="O45" i="15"/>
  <c r="Q45" i="15"/>
  <c r="V45" i="15"/>
  <c r="G46" i="15"/>
  <c r="M46" i="15" s="1"/>
  <c r="I46" i="15"/>
  <c r="K46" i="15"/>
  <c r="O46" i="15"/>
  <c r="Q46" i="15"/>
  <c r="V46" i="15"/>
  <c r="G49" i="15"/>
  <c r="I49" i="15"/>
  <c r="K49" i="15"/>
  <c r="M49" i="15"/>
  <c r="O49" i="15"/>
  <c r="Q49" i="15"/>
  <c r="V49" i="15"/>
  <c r="G51" i="15"/>
  <c r="I51" i="15"/>
  <c r="K51" i="15"/>
  <c r="M51" i="15"/>
  <c r="O51" i="15"/>
  <c r="Q51" i="15"/>
  <c r="V51" i="15"/>
  <c r="G61" i="15"/>
  <c r="M61" i="15" s="1"/>
  <c r="I61" i="15"/>
  <c r="K61" i="15"/>
  <c r="O61" i="15"/>
  <c r="Q61" i="15"/>
  <c r="V61" i="15"/>
  <c r="G63" i="15"/>
  <c r="M63" i="15" s="1"/>
  <c r="I63" i="15"/>
  <c r="K63" i="15"/>
  <c r="O63" i="15"/>
  <c r="Q63" i="15"/>
  <c r="V63" i="15"/>
  <c r="G65" i="15"/>
  <c r="I65" i="15"/>
  <c r="K65" i="15"/>
  <c r="M65" i="15"/>
  <c r="O65" i="15"/>
  <c r="Q65" i="15"/>
  <c r="V65" i="15"/>
  <c r="G67" i="15"/>
  <c r="I67" i="15"/>
  <c r="K67" i="15"/>
  <c r="M67" i="15"/>
  <c r="O67" i="15"/>
  <c r="Q67" i="15"/>
  <c r="V67" i="15"/>
  <c r="G69" i="15"/>
  <c r="M69" i="15" s="1"/>
  <c r="I69" i="15"/>
  <c r="K69" i="15"/>
  <c r="O69" i="15"/>
  <c r="Q69" i="15"/>
  <c r="V69" i="15"/>
  <c r="G71" i="15"/>
  <c r="I71" i="15"/>
  <c r="I70" i="15" s="1"/>
  <c r="K71" i="15"/>
  <c r="K70" i="15" s="1"/>
  <c r="M71" i="15"/>
  <c r="O71" i="15"/>
  <c r="Q71" i="15"/>
  <c r="Q70" i="15" s="1"/>
  <c r="V71" i="15"/>
  <c r="V70" i="15" s="1"/>
  <c r="G73" i="15"/>
  <c r="I73" i="15"/>
  <c r="K73" i="15"/>
  <c r="M73" i="15"/>
  <c r="O73" i="15"/>
  <c r="Q73" i="15"/>
  <c r="V73" i="15"/>
  <c r="G75" i="15"/>
  <c r="I75" i="15"/>
  <c r="K75" i="15"/>
  <c r="M75" i="15"/>
  <c r="O75" i="15"/>
  <c r="Q75" i="15"/>
  <c r="V75" i="15"/>
  <c r="G77" i="15"/>
  <c r="G70" i="15" s="1"/>
  <c r="I77" i="15"/>
  <c r="K77" i="15"/>
  <c r="O77" i="15"/>
  <c r="O70" i="15" s="1"/>
  <c r="Q77" i="15"/>
  <c r="V77" i="15"/>
  <c r="G80" i="15"/>
  <c r="I80" i="15"/>
  <c r="K80" i="15"/>
  <c r="M80" i="15"/>
  <c r="O80" i="15"/>
  <c r="Q80" i="15"/>
  <c r="V80" i="15"/>
  <c r="G82" i="15"/>
  <c r="I82" i="15"/>
  <c r="K82" i="15"/>
  <c r="M82" i="15"/>
  <c r="O82" i="15"/>
  <c r="Q82" i="15"/>
  <c r="V82" i="15"/>
  <c r="G85" i="15"/>
  <c r="G84" i="15" s="1"/>
  <c r="I85" i="15"/>
  <c r="I84" i="15" s="1"/>
  <c r="K85" i="15"/>
  <c r="K84" i="15" s="1"/>
  <c r="O85" i="15"/>
  <c r="O84" i="15" s="1"/>
  <c r="Q85" i="15"/>
  <c r="Q84" i="15" s="1"/>
  <c r="V85" i="15"/>
  <c r="V84" i="15" s="1"/>
  <c r="G87" i="15"/>
  <c r="I87" i="15"/>
  <c r="K87" i="15"/>
  <c r="M87" i="15"/>
  <c r="O87" i="15"/>
  <c r="Q87" i="15"/>
  <c r="V87" i="15"/>
  <c r="G90" i="15"/>
  <c r="I90" i="15"/>
  <c r="K90" i="15"/>
  <c r="M90" i="15"/>
  <c r="O90" i="15"/>
  <c r="Q90" i="15"/>
  <c r="V90" i="15"/>
  <c r="G91" i="15"/>
  <c r="I91" i="15"/>
  <c r="K91" i="15"/>
  <c r="M91" i="15"/>
  <c r="O91" i="15"/>
  <c r="Q91" i="15"/>
  <c r="V91" i="15"/>
  <c r="G93" i="15"/>
  <c r="M93" i="15" s="1"/>
  <c r="I93" i="15"/>
  <c r="K93" i="15"/>
  <c r="O93" i="15"/>
  <c r="Q93" i="15"/>
  <c r="V93" i="15"/>
  <c r="G96" i="15"/>
  <c r="I96" i="15"/>
  <c r="I95" i="15" s="1"/>
  <c r="K96" i="15"/>
  <c r="K95" i="15" s="1"/>
  <c r="M96" i="15"/>
  <c r="M95" i="15" s="1"/>
  <c r="O96" i="15"/>
  <c r="Q96" i="15"/>
  <c r="Q95" i="15" s="1"/>
  <c r="V96" i="15"/>
  <c r="V95" i="15" s="1"/>
  <c r="G100" i="15"/>
  <c r="I100" i="15"/>
  <c r="K100" i="15"/>
  <c r="M100" i="15"/>
  <c r="O100" i="15"/>
  <c r="Q100" i="15"/>
  <c r="V100" i="15"/>
  <c r="G107" i="15"/>
  <c r="G95" i="15" s="1"/>
  <c r="I107" i="15"/>
  <c r="K107" i="15"/>
  <c r="M107" i="15"/>
  <c r="O107" i="15"/>
  <c r="O95" i="15" s="1"/>
  <c r="Q107" i="15"/>
  <c r="V107" i="15"/>
  <c r="G111" i="15"/>
  <c r="M111" i="15" s="1"/>
  <c r="I111" i="15"/>
  <c r="K111" i="15"/>
  <c r="O111" i="15"/>
  <c r="Q111" i="15"/>
  <c r="V111" i="15"/>
  <c r="G125" i="15"/>
  <c r="I125" i="15"/>
  <c r="K125" i="15"/>
  <c r="M125" i="15"/>
  <c r="O125" i="15"/>
  <c r="Q125" i="15"/>
  <c r="V125" i="15"/>
  <c r="G126" i="15"/>
  <c r="I126" i="15"/>
  <c r="K126" i="15"/>
  <c r="M126" i="15"/>
  <c r="O126" i="15"/>
  <c r="Q126" i="15"/>
  <c r="V126" i="15"/>
  <c r="G128" i="15"/>
  <c r="I128" i="15"/>
  <c r="K128" i="15"/>
  <c r="M128" i="15"/>
  <c r="O128" i="15"/>
  <c r="Q128" i="15"/>
  <c r="V128" i="15"/>
  <c r="G129" i="15"/>
  <c r="M129" i="15" s="1"/>
  <c r="I129" i="15"/>
  <c r="K129" i="15"/>
  <c r="O129" i="15"/>
  <c r="Q129" i="15"/>
  <c r="V129" i="15"/>
  <c r="G130" i="15"/>
  <c r="O130" i="15"/>
  <c r="G131" i="15"/>
  <c r="I131" i="15"/>
  <c r="I130" i="15" s="1"/>
  <c r="K131" i="15"/>
  <c r="K130" i="15" s="1"/>
  <c r="M131" i="15"/>
  <c r="M130" i="15" s="1"/>
  <c r="O131" i="15"/>
  <c r="Q131" i="15"/>
  <c r="Q130" i="15" s="1"/>
  <c r="V131" i="15"/>
  <c r="V130" i="15" s="1"/>
  <c r="G136" i="15"/>
  <c r="G135" i="15" s="1"/>
  <c r="I136" i="15"/>
  <c r="I135" i="15" s="1"/>
  <c r="K136" i="15"/>
  <c r="M136" i="15"/>
  <c r="O136" i="15"/>
  <c r="O135" i="15" s="1"/>
  <c r="Q136" i="15"/>
  <c r="Q135" i="15" s="1"/>
  <c r="V136" i="15"/>
  <c r="G138" i="15"/>
  <c r="M138" i="15" s="1"/>
  <c r="I138" i="15"/>
  <c r="K138" i="15"/>
  <c r="K135" i="15" s="1"/>
  <c r="O138" i="15"/>
  <c r="Q138" i="15"/>
  <c r="V138" i="15"/>
  <c r="V135" i="15" s="1"/>
  <c r="G143" i="15"/>
  <c r="G142" i="15" s="1"/>
  <c r="I143" i="15"/>
  <c r="K143" i="15"/>
  <c r="K142" i="15" s="1"/>
  <c r="M143" i="15"/>
  <c r="O143" i="15"/>
  <c r="O142" i="15" s="1"/>
  <c r="Q143" i="15"/>
  <c r="V143" i="15"/>
  <c r="V142" i="15" s="1"/>
  <c r="G148" i="15"/>
  <c r="I148" i="15"/>
  <c r="K148" i="15"/>
  <c r="M148" i="15"/>
  <c r="O148" i="15"/>
  <c r="Q148" i="15"/>
  <c r="V148" i="15"/>
  <c r="G153" i="15"/>
  <c r="M153" i="15" s="1"/>
  <c r="I153" i="15"/>
  <c r="I142" i="15" s="1"/>
  <c r="K153" i="15"/>
  <c r="O153" i="15"/>
  <c r="Q153" i="15"/>
  <c r="Q142" i="15" s="1"/>
  <c r="V153" i="15"/>
  <c r="G158" i="15"/>
  <c r="G157" i="15" s="1"/>
  <c r="I158" i="15"/>
  <c r="K158" i="15"/>
  <c r="K157" i="15" s="1"/>
  <c r="M158" i="15"/>
  <c r="O158" i="15"/>
  <c r="O157" i="15" s="1"/>
  <c r="Q158" i="15"/>
  <c r="V158" i="15"/>
  <c r="V157" i="15" s="1"/>
  <c r="G160" i="15"/>
  <c r="I160" i="15"/>
  <c r="K160" i="15"/>
  <c r="M160" i="15"/>
  <c r="O160" i="15"/>
  <c r="Q160" i="15"/>
  <c r="V160" i="15"/>
  <c r="G162" i="15"/>
  <c r="M162" i="15" s="1"/>
  <c r="I162" i="15"/>
  <c r="I157" i="15" s="1"/>
  <c r="K162" i="15"/>
  <c r="O162" i="15"/>
  <c r="Q162" i="15"/>
  <c r="Q157" i="15" s="1"/>
  <c r="V162" i="15"/>
  <c r="G165" i="15"/>
  <c r="G164" i="15" s="1"/>
  <c r="I165" i="15"/>
  <c r="K165" i="15"/>
  <c r="K164" i="15" s="1"/>
  <c r="M165" i="15"/>
  <c r="O165" i="15"/>
  <c r="O164" i="15" s="1"/>
  <c r="Q165" i="15"/>
  <c r="V165" i="15"/>
  <c r="V164" i="15" s="1"/>
  <c r="G166" i="15"/>
  <c r="I166" i="15"/>
  <c r="K166" i="15"/>
  <c r="M166" i="15"/>
  <c r="O166" i="15"/>
  <c r="Q166" i="15"/>
  <c r="V166" i="15"/>
  <c r="G167" i="15"/>
  <c r="M167" i="15" s="1"/>
  <c r="I167" i="15"/>
  <c r="I164" i="15" s="1"/>
  <c r="K167" i="15"/>
  <c r="O167" i="15"/>
  <c r="Q167" i="15"/>
  <c r="Q164" i="15" s="1"/>
  <c r="V167" i="15"/>
  <c r="G168" i="15"/>
  <c r="I168" i="15"/>
  <c r="K168" i="15"/>
  <c r="M168" i="15"/>
  <c r="O168" i="15"/>
  <c r="Q168" i="15"/>
  <c r="V168" i="15"/>
  <c r="G169" i="15"/>
  <c r="M169" i="15" s="1"/>
  <c r="I169" i="15"/>
  <c r="K169" i="15"/>
  <c r="O169" i="15"/>
  <c r="Q169" i="15"/>
  <c r="V169" i="15"/>
  <c r="G170" i="15"/>
  <c r="I170" i="15"/>
  <c r="K170" i="15"/>
  <c r="M170" i="15"/>
  <c r="O170" i="15"/>
  <c r="Q170" i="15"/>
  <c r="V170" i="15"/>
  <c r="G176" i="15"/>
  <c r="M176" i="15" s="1"/>
  <c r="I176" i="15"/>
  <c r="K176" i="15"/>
  <c r="O176" i="15"/>
  <c r="Q176" i="15"/>
  <c r="V176" i="15"/>
  <c r="G178" i="15"/>
  <c r="I178" i="15"/>
  <c r="K178" i="15"/>
  <c r="M178" i="15"/>
  <c r="O178" i="15"/>
  <c r="Q178" i="15"/>
  <c r="V178" i="15"/>
  <c r="G180" i="15"/>
  <c r="O180" i="15"/>
  <c r="G181" i="15"/>
  <c r="I181" i="15"/>
  <c r="I180" i="15" s="1"/>
  <c r="K181" i="15"/>
  <c r="K180" i="15" s="1"/>
  <c r="M181" i="15"/>
  <c r="M180" i="15" s="1"/>
  <c r="O181" i="15"/>
  <c r="Q181" i="15"/>
  <c r="Q180" i="15" s="1"/>
  <c r="V181" i="15"/>
  <c r="V180" i="15" s="1"/>
  <c r="G186" i="15"/>
  <c r="I186" i="15"/>
  <c r="I185" i="15" s="1"/>
  <c r="K186" i="15"/>
  <c r="M186" i="15"/>
  <c r="O186" i="15"/>
  <c r="Q186" i="15"/>
  <c r="Q185" i="15" s="1"/>
  <c r="V186" i="15"/>
  <c r="G187" i="15"/>
  <c r="G185" i="15" s="1"/>
  <c r="I187" i="15"/>
  <c r="K187" i="15"/>
  <c r="K185" i="15" s="1"/>
  <c r="O187" i="15"/>
  <c r="O185" i="15" s="1"/>
  <c r="Q187" i="15"/>
  <c r="V187" i="15"/>
  <c r="V185" i="15" s="1"/>
  <c r="G188" i="15"/>
  <c r="I188" i="15"/>
  <c r="K188" i="15"/>
  <c r="M188" i="15"/>
  <c r="O188" i="15"/>
  <c r="Q188" i="15"/>
  <c r="V188" i="15"/>
  <c r="G191" i="15"/>
  <c r="M191" i="15" s="1"/>
  <c r="I191" i="15"/>
  <c r="K191" i="15"/>
  <c r="O191" i="15"/>
  <c r="Q191" i="15"/>
  <c r="V191" i="15"/>
  <c r="G193" i="15"/>
  <c r="I193" i="15"/>
  <c r="K193" i="15"/>
  <c r="M193" i="15"/>
  <c r="O193" i="15"/>
  <c r="Q193" i="15"/>
  <c r="V193" i="15"/>
  <c r="G195" i="15"/>
  <c r="M195" i="15" s="1"/>
  <c r="I195" i="15"/>
  <c r="K195" i="15"/>
  <c r="O195" i="15"/>
  <c r="Q195" i="15"/>
  <c r="V195" i="15"/>
  <c r="G199" i="15"/>
  <c r="I199" i="15"/>
  <c r="K199" i="15"/>
  <c r="M199" i="15"/>
  <c r="O199" i="15"/>
  <c r="Q199" i="15"/>
  <c r="V199" i="15"/>
  <c r="G200" i="15"/>
  <c r="M200" i="15" s="1"/>
  <c r="I200" i="15"/>
  <c r="K200" i="15"/>
  <c r="O200" i="15"/>
  <c r="Q200" i="15"/>
  <c r="V200" i="15"/>
  <c r="G201" i="15"/>
  <c r="I201" i="15"/>
  <c r="K201" i="15"/>
  <c r="M201" i="15"/>
  <c r="O201" i="15"/>
  <c r="Q201" i="15"/>
  <c r="V201" i="15"/>
  <c r="G204" i="15"/>
  <c r="M204" i="15" s="1"/>
  <c r="I204" i="15"/>
  <c r="K204" i="15"/>
  <c r="O204" i="15"/>
  <c r="Q204" i="15"/>
  <c r="V204" i="15"/>
  <c r="G207" i="15"/>
  <c r="I207" i="15"/>
  <c r="K207" i="15"/>
  <c r="M207" i="15"/>
  <c r="O207" i="15"/>
  <c r="Q207" i="15"/>
  <c r="V207" i="15"/>
  <c r="G209" i="15"/>
  <c r="M209" i="15" s="1"/>
  <c r="I209" i="15"/>
  <c r="K209" i="15"/>
  <c r="O209" i="15"/>
  <c r="Q209" i="15"/>
  <c r="V209" i="15"/>
  <c r="G211" i="15"/>
  <c r="I211" i="15"/>
  <c r="K211" i="15"/>
  <c r="M211" i="15"/>
  <c r="O211" i="15"/>
  <c r="Q211" i="15"/>
  <c r="V211" i="15"/>
  <c r="G213" i="15"/>
  <c r="M213" i="15" s="1"/>
  <c r="I213" i="15"/>
  <c r="K213" i="15"/>
  <c r="O213" i="15"/>
  <c r="Q213" i="15"/>
  <c r="V213" i="15"/>
  <c r="G218" i="15"/>
  <c r="M218" i="15" s="1"/>
  <c r="M217" i="15" s="1"/>
  <c r="I218" i="15"/>
  <c r="I217" i="15" s="1"/>
  <c r="K218" i="15"/>
  <c r="K217" i="15" s="1"/>
  <c r="O218" i="15"/>
  <c r="O217" i="15" s="1"/>
  <c r="Q218" i="15"/>
  <c r="Q217" i="15" s="1"/>
  <c r="V218" i="15"/>
  <c r="V217" i="15" s="1"/>
  <c r="G220" i="15"/>
  <c r="I220" i="15"/>
  <c r="I219" i="15" s="1"/>
  <c r="K220" i="15"/>
  <c r="K219" i="15" s="1"/>
  <c r="M220" i="15"/>
  <c r="M219" i="15" s="1"/>
  <c r="O220" i="15"/>
  <c r="Q220" i="15"/>
  <c r="Q219" i="15" s="1"/>
  <c r="V220" i="15"/>
  <c r="V219" i="15" s="1"/>
  <c r="G223" i="15"/>
  <c r="G219" i="15" s="1"/>
  <c r="I223" i="15"/>
  <c r="K223" i="15"/>
  <c r="M223" i="15"/>
  <c r="O223" i="15"/>
  <c r="O219" i="15" s="1"/>
  <c r="Q223" i="15"/>
  <c r="V223" i="15"/>
  <c r="G225" i="15"/>
  <c r="I225" i="15"/>
  <c r="K225" i="15"/>
  <c r="M225" i="15"/>
  <c r="O225" i="15"/>
  <c r="Q225" i="15"/>
  <c r="V225" i="15"/>
  <c r="G227" i="15"/>
  <c r="M227" i="15" s="1"/>
  <c r="I227" i="15"/>
  <c r="K227" i="15"/>
  <c r="O227" i="15"/>
  <c r="Q227" i="15"/>
  <c r="V227" i="15"/>
  <c r="G229" i="15"/>
  <c r="I229" i="15"/>
  <c r="K229" i="15"/>
  <c r="M229" i="15"/>
  <c r="O229" i="15"/>
  <c r="Q229" i="15"/>
  <c r="V229" i="15"/>
  <c r="G231" i="15"/>
  <c r="I231" i="15"/>
  <c r="K231" i="15"/>
  <c r="M231" i="15"/>
  <c r="O231" i="15"/>
  <c r="Q231" i="15"/>
  <c r="V231" i="15"/>
  <c r="G235" i="15"/>
  <c r="O235" i="15"/>
  <c r="G236" i="15"/>
  <c r="M236" i="15" s="1"/>
  <c r="M235" i="15" s="1"/>
  <c r="I236" i="15"/>
  <c r="I235" i="15" s="1"/>
  <c r="K236" i="15"/>
  <c r="K235" i="15" s="1"/>
  <c r="O236" i="15"/>
  <c r="Q236" i="15"/>
  <c r="Q235" i="15" s="1"/>
  <c r="V236" i="15"/>
  <c r="V235" i="15" s="1"/>
  <c r="G237" i="15"/>
  <c r="I237" i="15"/>
  <c r="K237" i="15"/>
  <c r="M237" i="15"/>
  <c r="O237" i="15"/>
  <c r="Q237" i="15"/>
  <c r="V237" i="15"/>
  <c r="G239" i="15"/>
  <c r="M239" i="15" s="1"/>
  <c r="I239" i="15"/>
  <c r="I238" i="15" s="1"/>
  <c r="K239" i="15"/>
  <c r="O239" i="15"/>
  <c r="O238" i="15" s="1"/>
  <c r="Q239" i="15"/>
  <c r="Q238" i="15" s="1"/>
  <c r="V239" i="15"/>
  <c r="G240" i="15"/>
  <c r="M240" i="15" s="1"/>
  <c r="I240" i="15"/>
  <c r="K240" i="15"/>
  <c r="K238" i="15" s="1"/>
  <c r="O240" i="15"/>
  <c r="Q240" i="15"/>
  <c r="V240" i="15"/>
  <c r="V238" i="15" s="1"/>
  <c r="G241" i="15"/>
  <c r="I241" i="15"/>
  <c r="K241" i="15"/>
  <c r="M241" i="15"/>
  <c r="O241" i="15"/>
  <c r="Q241" i="15"/>
  <c r="V241" i="15"/>
  <c r="G242" i="15"/>
  <c r="I242" i="15"/>
  <c r="K242" i="15"/>
  <c r="M242" i="15"/>
  <c r="O242" i="15"/>
  <c r="Q242" i="15"/>
  <c r="V242" i="15"/>
  <c r="G243" i="15"/>
  <c r="M243" i="15" s="1"/>
  <c r="I243" i="15"/>
  <c r="K243" i="15"/>
  <c r="O243" i="15"/>
  <c r="Q243" i="15"/>
  <c r="V243" i="15"/>
  <c r="G244" i="15"/>
  <c r="M244" i="15" s="1"/>
  <c r="I244" i="15"/>
  <c r="K244" i="15"/>
  <c r="O244" i="15"/>
  <c r="Q244" i="15"/>
  <c r="V244" i="15"/>
  <c r="G245" i="15"/>
  <c r="I245" i="15"/>
  <c r="K245" i="15"/>
  <c r="M245" i="15"/>
  <c r="O245" i="15"/>
  <c r="Q245" i="15"/>
  <c r="V245" i="15"/>
  <c r="G246" i="15"/>
  <c r="I246" i="15"/>
  <c r="K246" i="15"/>
  <c r="M246" i="15"/>
  <c r="O246" i="15"/>
  <c r="Q246" i="15"/>
  <c r="V246" i="15"/>
  <c r="G247" i="15"/>
  <c r="M247" i="15" s="1"/>
  <c r="I247" i="15"/>
  <c r="K247" i="15"/>
  <c r="O247" i="15"/>
  <c r="Q247" i="15"/>
  <c r="V247" i="15"/>
  <c r="G248" i="15"/>
  <c r="M248" i="15" s="1"/>
  <c r="I248" i="15"/>
  <c r="K248" i="15"/>
  <c r="O248" i="15"/>
  <c r="Q248" i="15"/>
  <c r="V248" i="15"/>
  <c r="G249" i="15"/>
  <c r="I249" i="15"/>
  <c r="K249" i="15"/>
  <c r="M249" i="15"/>
  <c r="O249" i="15"/>
  <c r="Q249" i="15"/>
  <c r="V249" i="15"/>
  <c r="G250" i="15"/>
  <c r="I250" i="15"/>
  <c r="K250" i="15"/>
  <c r="M250" i="15"/>
  <c r="O250" i="15"/>
  <c r="Q250" i="15"/>
  <c r="V250" i="15"/>
  <c r="G251" i="15"/>
  <c r="O251" i="15"/>
  <c r="G252" i="15"/>
  <c r="M252" i="15" s="1"/>
  <c r="M251" i="15" s="1"/>
  <c r="I252" i="15"/>
  <c r="I251" i="15" s="1"/>
  <c r="K252" i="15"/>
  <c r="K251" i="15" s="1"/>
  <c r="O252" i="15"/>
  <c r="Q252" i="15"/>
  <c r="Q251" i="15" s="1"/>
  <c r="V252" i="15"/>
  <c r="V251" i="15" s="1"/>
  <c r="K253" i="15"/>
  <c r="V253" i="15"/>
  <c r="G254" i="15"/>
  <c r="G253" i="15" s="1"/>
  <c r="I254" i="15"/>
  <c r="I253" i="15" s="1"/>
  <c r="K254" i="15"/>
  <c r="M254" i="15"/>
  <c r="M253" i="15" s="1"/>
  <c r="O254" i="15"/>
  <c r="O253" i="15" s="1"/>
  <c r="Q254" i="15"/>
  <c r="Q253" i="15" s="1"/>
  <c r="V254" i="15"/>
  <c r="G256" i="15"/>
  <c r="O256" i="15"/>
  <c r="G257" i="15"/>
  <c r="M257" i="15" s="1"/>
  <c r="M256" i="15" s="1"/>
  <c r="I257" i="15"/>
  <c r="I256" i="15" s="1"/>
  <c r="K257" i="15"/>
  <c r="K256" i="15" s="1"/>
  <c r="O257" i="15"/>
  <c r="Q257" i="15"/>
  <c r="Q256" i="15" s="1"/>
  <c r="V257" i="15"/>
  <c r="V256" i="15" s="1"/>
  <c r="G259" i="15"/>
  <c r="I259" i="15"/>
  <c r="K259" i="15"/>
  <c r="M259" i="15"/>
  <c r="O259" i="15"/>
  <c r="Q259" i="15"/>
  <c r="V259" i="15"/>
  <c r="G261" i="15"/>
  <c r="I261" i="15"/>
  <c r="K261" i="15"/>
  <c r="M261" i="15"/>
  <c r="O261" i="15"/>
  <c r="Q261" i="15"/>
  <c r="V261" i="15"/>
  <c r="AE266" i="15"/>
  <c r="AF266" i="15"/>
  <c r="G144" i="14"/>
  <c r="G9" i="14"/>
  <c r="M9" i="14" s="1"/>
  <c r="I9" i="14"/>
  <c r="I8" i="14" s="1"/>
  <c r="K9" i="14"/>
  <c r="K8" i="14" s="1"/>
  <c r="O9" i="14"/>
  <c r="Q9" i="14"/>
  <c r="Q8" i="14" s="1"/>
  <c r="V9" i="14"/>
  <c r="V8" i="14" s="1"/>
  <c r="G11" i="14"/>
  <c r="I11" i="14"/>
  <c r="K11" i="14"/>
  <c r="M11" i="14"/>
  <c r="O11" i="14"/>
  <c r="Q11" i="14"/>
  <c r="V11" i="14"/>
  <c r="G12" i="14"/>
  <c r="I12" i="14"/>
  <c r="K12" i="14"/>
  <c r="M12" i="14"/>
  <c r="O12" i="14"/>
  <c r="Q12" i="14"/>
  <c r="V12" i="14"/>
  <c r="G13" i="14"/>
  <c r="G8" i="14" s="1"/>
  <c r="I13" i="14"/>
  <c r="K13" i="14"/>
  <c r="O13" i="14"/>
  <c r="O8" i="14" s="1"/>
  <c r="Q13" i="14"/>
  <c r="V13" i="14"/>
  <c r="G15" i="14"/>
  <c r="I15" i="14"/>
  <c r="K15" i="14"/>
  <c r="M15" i="14"/>
  <c r="O15" i="14"/>
  <c r="Q15" i="14"/>
  <c r="V15" i="14"/>
  <c r="G20" i="14"/>
  <c r="I20" i="14"/>
  <c r="K20" i="14"/>
  <c r="M20" i="14"/>
  <c r="O20" i="14"/>
  <c r="Q20" i="14"/>
  <c r="V20" i="14"/>
  <c r="G22" i="14"/>
  <c r="I22" i="14"/>
  <c r="K22" i="14"/>
  <c r="M22" i="14"/>
  <c r="O22" i="14"/>
  <c r="Q22" i="14"/>
  <c r="V22" i="14"/>
  <c r="G24" i="14"/>
  <c r="M24" i="14" s="1"/>
  <c r="I24" i="14"/>
  <c r="K24" i="14"/>
  <c r="O24" i="14"/>
  <c r="Q24" i="14"/>
  <c r="V24" i="14"/>
  <c r="G26" i="14"/>
  <c r="I26" i="14"/>
  <c r="K26" i="14"/>
  <c r="M26" i="14"/>
  <c r="O26" i="14"/>
  <c r="Q26" i="14"/>
  <c r="V26" i="14"/>
  <c r="G28" i="14"/>
  <c r="I28" i="14"/>
  <c r="K28" i="14"/>
  <c r="M28" i="14"/>
  <c r="O28" i="14"/>
  <c r="Q28" i="14"/>
  <c r="V28" i="14"/>
  <c r="G31" i="14"/>
  <c r="I31" i="14"/>
  <c r="K31" i="14"/>
  <c r="M31" i="14"/>
  <c r="O31" i="14"/>
  <c r="Q31" i="14"/>
  <c r="V31" i="14"/>
  <c r="G32" i="14"/>
  <c r="M32" i="14" s="1"/>
  <c r="I32" i="14"/>
  <c r="K32" i="14"/>
  <c r="O32" i="14"/>
  <c r="Q32" i="14"/>
  <c r="V32" i="14"/>
  <c r="G35" i="14"/>
  <c r="I35" i="14"/>
  <c r="K35" i="14"/>
  <c r="M35" i="14"/>
  <c r="O35" i="14"/>
  <c r="Q35" i="14"/>
  <c r="V35" i="14"/>
  <c r="G37" i="14"/>
  <c r="I37" i="14"/>
  <c r="K37" i="14"/>
  <c r="M37" i="14"/>
  <c r="O37" i="14"/>
  <c r="Q37" i="14"/>
  <c r="V37" i="14"/>
  <c r="G46" i="14"/>
  <c r="I46" i="14"/>
  <c r="K46" i="14"/>
  <c r="M46" i="14"/>
  <c r="O46" i="14"/>
  <c r="Q46" i="14"/>
  <c r="V46" i="14"/>
  <c r="G48" i="14"/>
  <c r="M48" i="14" s="1"/>
  <c r="I48" i="14"/>
  <c r="K48" i="14"/>
  <c r="O48" i="14"/>
  <c r="Q48" i="14"/>
  <c r="V48" i="14"/>
  <c r="G50" i="14"/>
  <c r="M50" i="14" s="1"/>
  <c r="I50" i="14"/>
  <c r="K50" i="14"/>
  <c r="O50" i="14"/>
  <c r="Q50" i="14"/>
  <c r="V50" i="14"/>
  <c r="G52" i="14"/>
  <c r="I52" i="14"/>
  <c r="I51" i="14" s="1"/>
  <c r="K52" i="14"/>
  <c r="M52" i="14"/>
  <c r="O52" i="14"/>
  <c r="Q52" i="14"/>
  <c r="Q51" i="14" s="1"/>
  <c r="V52" i="14"/>
  <c r="G54" i="14"/>
  <c r="G51" i="14" s="1"/>
  <c r="I54" i="14"/>
  <c r="K54" i="14"/>
  <c r="O54" i="14"/>
  <c r="O51" i="14" s="1"/>
  <c r="Q54" i="14"/>
  <c r="V54" i="14"/>
  <c r="G56" i="14"/>
  <c r="I56" i="14"/>
  <c r="K56" i="14"/>
  <c r="M56" i="14"/>
  <c r="O56" i="14"/>
  <c r="Q56" i="14"/>
  <c r="V56" i="14"/>
  <c r="G58" i="14"/>
  <c r="M58" i="14" s="1"/>
  <c r="I58" i="14"/>
  <c r="K58" i="14"/>
  <c r="K51" i="14" s="1"/>
  <c r="O58" i="14"/>
  <c r="Q58" i="14"/>
  <c r="V58" i="14"/>
  <c r="V51" i="14" s="1"/>
  <c r="G60" i="14"/>
  <c r="I60" i="14"/>
  <c r="K60" i="14"/>
  <c r="M60" i="14"/>
  <c r="O60" i="14"/>
  <c r="Q60" i="14"/>
  <c r="V60" i="14"/>
  <c r="G62" i="14"/>
  <c r="M62" i="14" s="1"/>
  <c r="I62" i="14"/>
  <c r="K62" i="14"/>
  <c r="O62" i="14"/>
  <c r="Q62" i="14"/>
  <c r="V62" i="14"/>
  <c r="G65" i="14"/>
  <c r="M65" i="14" s="1"/>
  <c r="M64" i="14" s="1"/>
  <c r="I65" i="14"/>
  <c r="K65" i="14"/>
  <c r="K64" i="14" s="1"/>
  <c r="O65" i="14"/>
  <c r="O64" i="14" s="1"/>
  <c r="Q65" i="14"/>
  <c r="V65" i="14"/>
  <c r="V64" i="14" s="1"/>
  <c r="G69" i="14"/>
  <c r="I69" i="14"/>
  <c r="K69" i="14"/>
  <c r="M69" i="14"/>
  <c r="O69" i="14"/>
  <c r="Q69" i="14"/>
  <c r="V69" i="14"/>
  <c r="G73" i="14"/>
  <c r="M73" i="14" s="1"/>
  <c r="I73" i="14"/>
  <c r="K73" i="14"/>
  <c r="O73" i="14"/>
  <c r="Q73" i="14"/>
  <c r="V73" i="14"/>
  <c r="G74" i="14"/>
  <c r="I74" i="14"/>
  <c r="I64" i="14" s="1"/>
  <c r="K74" i="14"/>
  <c r="M74" i="14"/>
  <c r="O74" i="14"/>
  <c r="Q74" i="14"/>
  <c r="Q64" i="14" s="1"/>
  <c r="V74" i="14"/>
  <c r="G76" i="14"/>
  <c r="M76" i="14" s="1"/>
  <c r="I76" i="14"/>
  <c r="K76" i="14"/>
  <c r="O76" i="14"/>
  <c r="Q76" i="14"/>
  <c r="V76" i="14"/>
  <c r="G77" i="14"/>
  <c r="I77" i="14"/>
  <c r="K77" i="14"/>
  <c r="M77" i="14"/>
  <c r="O77" i="14"/>
  <c r="Q77" i="14"/>
  <c r="V77" i="14"/>
  <c r="G78" i="14"/>
  <c r="K78" i="14"/>
  <c r="O78" i="14"/>
  <c r="V78" i="14"/>
  <c r="G79" i="14"/>
  <c r="I79" i="14"/>
  <c r="I78" i="14" s="1"/>
  <c r="K79" i="14"/>
  <c r="M79" i="14"/>
  <c r="M78" i="14" s="1"/>
  <c r="O79" i="14"/>
  <c r="Q79" i="14"/>
  <c r="Q78" i="14" s="1"/>
  <c r="V79" i="14"/>
  <c r="K83" i="14"/>
  <c r="G84" i="14"/>
  <c r="I84" i="14"/>
  <c r="I83" i="14" s="1"/>
  <c r="K84" i="14"/>
  <c r="M84" i="14"/>
  <c r="O84" i="14"/>
  <c r="Q84" i="14"/>
  <c r="Q83" i="14" s="1"/>
  <c r="V84" i="14"/>
  <c r="G87" i="14"/>
  <c r="G83" i="14" s="1"/>
  <c r="I87" i="14"/>
  <c r="K87" i="14"/>
  <c r="O87" i="14"/>
  <c r="O83" i="14" s="1"/>
  <c r="Q87" i="14"/>
  <c r="V87" i="14"/>
  <c r="V83" i="14" s="1"/>
  <c r="G90" i="14"/>
  <c r="I90" i="14"/>
  <c r="K90" i="14"/>
  <c r="M90" i="14"/>
  <c r="O90" i="14"/>
  <c r="Q90" i="14"/>
  <c r="V90" i="14"/>
  <c r="G92" i="14"/>
  <c r="O92" i="14"/>
  <c r="G93" i="14"/>
  <c r="I93" i="14"/>
  <c r="I92" i="14" s="1"/>
  <c r="K93" i="14"/>
  <c r="M93" i="14"/>
  <c r="O93" i="14"/>
  <c r="Q93" i="14"/>
  <c r="Q92" i="14" s="1"/>
  <c r="V93" i="14"/>
  <c r="G97" i="14"/>
  <c r="M97" i="14" s="1"/>
  <c r="I97" i="14"/>
  <c r="K97" i="14"/>
  <c r="K92" i="14" s="1"/>
  <c r="O97" i="14"/>
  <c r="Q97" i="14"/>
  <c r="V97" i="14"/>
  <c r="V92" i="14" s="1"/>
  <c r="G101" i="14"/>
  <c r="M101" i="14" s="1"/>
  <c r="I101" i="14"/>
  <c r="K101" i="14"/>
  <c r="K100" i="14" s="1"/>
  <c r="O101" i="14"/>
  <c r="O100" i="14" s="1"/>
  <c r="Q101" i="14"/>
  <c r="V101" i="14"/>
  <c r="V100" i="14" s="1"/>
  <c r="G102" i="14"/>
  <c r="I102" i="14"/>
  <c r="I100" i="14" s="1"/>
  <c r="K102" i="14"/>
  <c r="M102" i="14"/>
  <c r="O102" i="14"/>
  <c r="Q102" i="14"/>
  <c r="Q100" i="14" s="1"/>
  <c r="V102" i="14"/>
  <c r="G103" i="14"/>
  <c r="M103" i="14" s="1"/>
  <c r="I103" i="14"/>
  <c r="K103" i="14"/>
  <c r="O103" i="14"/>
  <c r="Q103" i="14"/>
  <c r="V103" i="14"/>
  <c r="G104" i="14"/>
  <c r="I104" i="14"/>
  <c r="K104" i="14"/>
  <c r="M104" i="14"/>
  <c r="O104" i="14"/>
  <c r="Q104" i="14"/>
  <c r="V104" i="14"/>
  <c r="G105" i="14"/>
  <c r="M105" i="14" s="1"/>
  <c r="I105" i="14"/>
  <c r="K105" i="14"/>
  <c r="O105" i="14"/>
  <c r="Q105" i="14"/>
  <c r="V105" i="14"/>
  <c r="G108" i="14"/>
  <c r="I108" i="14"/>
  <c r="K108" i="14"/>
  <c r="M108" i="14"/>
  <c r="O108" i="14"/>
  <c r="Q108" i="14"/>
  <c r="V108" i="14"/>
  <c r="G110" i="14"/>
  <c r="M110" i="14" s="1"/>
  <c r="I110" i="14"/>
  <c r="K110" i="14"/>
  <c r="O110" i="14"/>
  <c r="Q110" i="14"/>
  <c r="V110" i="14"/>
  <c r="I112" i="14"/>
  <c r="Q112" i="14"/>
  <c r="G113" i="14"/>
  <c r="M113" i="14" s="1"/>
  <c r="M112" i="14" s="1"/>
  <c r="I113" i="14"/>
  <c r="K113" i="14"/>
  <c r="K112" i="14" s="1"/>
  <c r="O113" i="14"/>
  <c r="O112" i="14" s="1"/>
  <c r="Q113" i="14"/>
  <c r="V113" i="14"/>
  <c r="V112" i="14" s="1"/>
  <c r="G118" i="14"/>
  <c r="M118" i="14" s="1"/>
  <c r="I118" i="14"/>
  <c r="I117" i="14" s="1"/>
  <c r="K118" i="14"/>
  <c r="K117" i="14" s="1"/>
  <c r="O118" i="14"/>
  <c r="Q118" i="14"/>
  <c r="Q117" i="14" s="1"/>
  <c r="V118" i="14"/>
  <c r="V117" i="14" s="1"/>
  <c r="G120" i="14"/>
  <c r="I120" i="14"/>
  <c r="K120" i="14"/>
  <c r="M120" i="14"/>
  <c r="O120" i="14"/>
  <c r="Q120" i="14"/>
  <c r="V120" i="14"/>
  <c r="G124" i="14"/>
  <c r="I124" i="14"/>
  <c r="K124" i="14"/>
  <c r="M124" i="14"/>
  <c r="O124" i="14"/>
  <c r="Q124" i="14"/>
  <c r="V124" i="14"/>
  <c r="G126" i="14"/>
  <c r="M126" i="14" s="1"/>
  <c r="I126" i="14"/>
  <c r="K126" i="14"/>
  <c r="O126" i="14"/>
  <c r="O117" i="14" s="1"/>
  <c r="Q126" i="14"/>
  <c r="V126" i="14"/>
  <c r="G131" i="14"/>
  <c r="I131" i="14"/>
  <c r="K131" i="14"/>
  <c r="K130" i="14" s="1"/>
  <c r="M131" i="14"/>
  <c r="O131" i="14"/>
  <c r="Q131" i="14"/>
  <c r="V131" i="14"/>
  <c r="V130" i="14" s="1"/>
  <c r="G132" i="14"/>
  <c r="G130" i="14" s="1"/>
  <c r="I132" i="14"/>
  <c r="K132" i="14"/>
  <c r="M132" i="14"/>
  <c r="O132" i="14"/>
  <c r="O130" i="14" s="1"/>
  <c r="Q132" i="14"/>
  <c r="V132" i="14"/>
  <c r="G133" i="14"/>
  <c r="M133" i="14" s="1"/>
  <c r="I133" i="14"/>
  <c r="K133" i="14"/>
  <c r="O133" i="14"/>
  <c r="Q133" i="14"/>
  <c r="V133" i="14"/>
  <c r="G134" i="14"/>
  <c r="M134" i="14" s="1"/>
  <c r="I134" i="14"/>
  <c r="I130" i="14" s="1"/>
  <c r="K134" i="14"/>
  <c r="O134" i="14"/>
  <c r="Q134" i="14"/>
  <c r="Q130" i="14" s="1"/>
  <c r="V134" i="14"/>
  <c r="G135" i="14"/>
  <c r="I135" i="14"/>
  <c r="K135" i="14"/>
  <c r="M135" i="14"/>
  <c r="O135" i="14"/>
  <c r="Q135" i="14"/>
  <c r="V135" i="14"/>
  <c r="G136" i="14"/>
  <c r="I136" i="14"/>
  <c r="K136" i="14"/>
  <c r="M136" i="14"/>
  <c r="O136" i="14"/>
  <c r="Q136" i="14"/>
  <c r="V136" i="14"/>
  <c r="G137" i="14"/>
  <c r="M137" i="14" s="1"/>
  <c r="I137" i="14"/>
  <c r="K137" i="14"/>
  <c r="O137" i="14"/>
  <c r="Q137" i="14"/>
  <c r="V137" i="14"/>
  <c r="G138" i="14"/>
  <c r="I138" i="14"/>
  <c r="O138" i="14"/>
  <c r="Q138" i="14"/>
  <c r="G139" i="14"/>
  <c r="I139" i="14"/>
  <c r="K139" i="14"/>
  <c r="K138" i="14" s="1"/>
  <c r="M139" i="14"/>
  <c r="M138" i="14" s="1"/>
  <c r="O139" i="14"/>
  <c r="Q139" i="14"/>
  <c r="V139" i="14"/>
  <c r="V138" i="14" s="1"/>
  <c r="AE144" i="14"/>
  <c r="AF144" i="14"/>
  <c r="G150" i="13"/>
  <c r="BA127" i="13"/>
  <c r="BA111" i="13"/>
  <c r="BA69" i="13"/>
  <c r="BA66" i="13"/>
  <c r="BA45" i="13"/>
  <c r="BA15" i="13"/>
  <c r="BA10" i="13"/>
  <c r="G9" i="13"/>
  <c r="I9" i="13"/>
  <c r="I8" i="13" s="1"/>
  <c r="K9" i="13"/>
  <c r="M9" i="13"/>
  <c r="O9" i="13"/>
  <c r="Q9" i="13"/>
  <c r="Q8" i="13" s="1"/>
  <c r="V9" i="13"/>
  <c r="G14" i="13"/>
  <c r="M14" i="13" s="1"/>
  <c r="I14" i="13"/>
  <c r="K14" i="13"/>
  <c r="K8" i="13" s="1"/>
  <c r="O14" i="13"/>
  <c r="Q14" i="13"/>
  <c r="V14" i="13"/>
  <c r="V8" i="13" s="1"/>
  <c r="G17" i="13"/>
  <c r="I17" i="13"/>
  <c r="K17" i="13"/>
  <c r="M17" i="13"/>
  <c r="O17" i="13"/>
  <c r="Q17" i="13"/>
  <c r="V17" i="13"/>
  <c r="G20" i="13"/>
  <c r="M20" i="13" s="1"/>
  <c r="I20" i="13"/>
  <c r="K20" i="13"/>
  <c r="O20" i="13"/>
  <c r="O8" i="13" s="1"/>
  <c r="Q20" i="13"/>
  <c r="V20" i="13"/>
  <c r="G26" i="13"/>
  <c r="I26" i="13"/>
  <c r="K26" i="13"/>
  <c r="M26" i="13"/>
  <c r="O26" i="13"/>
  <c r="Q26" i="13"/>
  <c r="V26" i="13"/>
  <c r="G35" i="13"/>
  <c r="M35" i="13" s="1"/>
  <c r="I35" i="13"/>
  <c r="K35" i="13"/>
  <c r="O35" i="13"/>
  <c r="Q35" i="13"/>
  <c r="V35" i="13"/>
  <c r="G39" i="13"/>
  <c r="I39" i="13"/>
  <c r="K39" i="13"/>
  <c r="M39" i="13"/>
  <c r="O39" i="13"/>
  <c r="Q39" i="13"/>
  <c r="V39" i="13"/>
  <c r="G44" i="13"/>
  <c r="M44" i="13" s="1"/>
  <c r="I44" i="13"/>
  <c r="K44" i="13"/>
  <c r="O44" i="13"/>
  <c r="Q44" i="13"/>
  <c r="V44" i="13"/>
  <c r="G46" i="13"/>
  <c r="I46" i="13"/>
  <c r="K46" i="13"/>
  <c r="M46" i="13"/>
  <c r="O46" i="13"/>
  <c r="Q46" i="13"/>
  <c r="V46" i="13"/>
  <c r="G50" i="13"/>
  <c r="M50" i="13" s="1"/>
  <c r="I50" i="13"/>
  <c r="K50" i="13"/>
  <c r="O50" i="13"/>
  <c r="Q50" i="13"/>
  <c r="V50" i="13"/>
  <c r="G53" i="13"/>
  <c r="I53" i="13"/>
  <c r="K53" i="13"/>
  <c r="M53" i="13"/>
  <c r="O53" i="13"/>
  <c r="Q53" i="13"/>
  <c r="V53" i="13"/>
  <c r="G56" i="13"/>
  <c r="M56" i="13" s="1"/>
  <c r="I56" i="13"/>
  <c r="K56" i="13"/>
  <c r="O56" i="13"/>
  <c r="Q56" i="13"/>
  <c r="V56" i="13"/>
  <c r="G59" i="13"/>
  <c r="I59" i="13"/>
  <c r="K59" i="13"/>
  <c r="M59" i="13"/>
  <c r="O59" i="13"/>
  <c r="Q59" i="13"/>
  <c r="V59" i="13"/>
  <c r="G62" i="13"/>
  <c r="M62" i="13" s="1"/>
  <c r="I62" i="13"/>
  <c r="K62" i="13"/>
  <c r="O62" i="13"/>
  <c r="Q62" i="13"/>
  <c r="V62" i="13"/>
  <c r="G65" i="13"/>
  <c r="I65" i="13"/>
  <c r="K65" i="13"/>
  <c r="M65" i="13"/>
  <c r="O65" i="13"/>
  <c r="Q65" i="13"/>
  <c r="V65" i="13"/>
  <c r="G68" i="13"/>
  <c r="M68" i="13" s="1"/>
  <c r="I68" i="13"/>
  <c r="K68" i="13"/>
  <c r="O68" i="13"/>
  <c r="Q68" i="13"/>
  <c r="V68" i="13"/>
  <c r="G71" i="13"/>
  <c r="I71" i="13"/>
  <c r="K71" i="13"/>
  <c r="M71" i="13"/>
  <c r="O71" i="13"/>
  <c r="Q71" i="13"/>
  <c r="V71" i="13"/>
  <c r="G73" i="13"/>
  <c r="M73" i="13" s="1"/>
  <c r="I73" i="13"/>
  <c r="K73" i="13"/>
  <c r="O73" i="13"/>
  <c r="Q73" i="13"/>
  <c r="V73" i="13"/>
  <c r="G75" i="13"/>
  <c r="I75" i="13"/>
  <c r="K75" i="13"/>
  <c r="M75" i="13"/>
  <c r="O75" i="13"/>
  <c r="Q75" i="13"/>
  <c r="V75" i="13"/>
  <c r="G80" i="13"/>
  <c r="I80" i="13"/>
  <c r="I79" i="13" s="1"/>
  <c r="K80" i="13"/>
  <c r="M80" i="13"/>
  <c r="O80" i="13"/>
  <c r="Q80" i="13"/>
  <c r="Q79" i="13" s="1"/>
  <c r="V80" i="13"/>
  <c r="G82" i="13"/>
  <c r="M82" i="13" s="1"/>
  <c r="I82" i="13"/>
  <c r="K82" i="13"/>
  <c r="K79" i="13" s="1"/>
  <c r="O82" i="13"/>
  <c r="Q82" i="13"/>
  <c r="V82" i="13"/>
  <c r="V79" i="13" s="1"/>
  <c r="G86" i="13"/>
  <c r="I86" i="13"/>
  <c r="K86" i="13"/>
  <c r="M86" i="13"/>
  <c r="O86" i="13"/>
  <c r="Q86" i="13"/>
  <c r="V86" i="13"/>
  <c r="G90" i="13"/>
  <c r="M90" i="13" s="1"/>
  <c r="I90" i="13"/>
  <c r="K90" i="13"/>
  <c r="O90" i="13"/>
  <c r="O79" i="13" s="1"/>
  <c r="Q90" i="13"/>
  <c r="V90" i="13"/>
  <c r="G95" i="13"/>
  <c r="M95" i="13" s="1"/>
  <c r="I95" i="13"/>
  <c r="K95" i="13"/>
  <c r="K94" i="13" s="1"/>
  <c r="O95" i="13"/>
  <c r="Q95" i="13"/>
  <c r="V95" i="13"/>
  <c r="V94" i="13" s="1"/>
  <c r="G97" i="13"/>
  <c r="I97" i="13"/>
  <c r="K97" i="13"/>
  <c r="M97" i="13"/>
  <c r="O97" i="13"/>
  <c r="Q97" i="13"/>
  <c r="V97" i="13"/>
  <c r="G101" i="13"/>
  <c r="G94" i="13" s="1"/>
  <c r="I101" i="13"/>
  <c r="K101" i="13"/>
  <c r="O101" i="13"/>
  <c r="O94" i="13" s="1"/>
  <c r="Q101" i="13"/>
  <c r="V101" i="13"/>
  <c r="G105" i="13"/>
  <c r="M105" i="13" s="1"/>
  <c r="I105" i="13"/>
  <c r="I94" i="13" s="1"/>
  <c r="K105" i="13"/>
  <c r="O105" i="13"/>
  <c r="Q105" i="13"/>
  <c r="Q94" i="13" s="1"/>
  <c r="V105" i="13"/>
  <c r="G110" i="13"/>
  <c r="I110" i="13"/>
  <c r="I109" i="13" s="1"/>
  <c r="K110" i="13"/>
  <c r="M110" i="13"/>
  <c r="O110" i="13"/>
  <c r="Q110" i="13"/>
  <c r="Q109" i="13" s="1"/>
  <c r="V110" i="13"/>
  <c r="G113" i="13"/>
  <c r="G109" i="13" s="1"/>
  <c r="I113" i="13"/>
  <c r="K113" i="13"/>
  <c r="O113" i="13"/>
  <c r="O109" i="13" s="1"/>
  <c r="Q113" i="13"/>
  <c r="V113" i="13"/>
  <c r="G117" i="13"/>
  <c r="I117" i="13"/>
  <c r="K117" i="13"/>
  <c r="M117" i="13"/>
  <c r="O117" i="13"/>
  <c r="Q117" i="13"/>
  <c r="V117" i="13"/>
  <c r="G121" i="13"/>
  <c r="M121" i="13" s="1"/>
  <c r="I121" i="13"/>
  <c r="K121" i="13"/>
  <c r="K109" i="13" s="1"/>
  <c r="O121" i="13"/>
  <c r="Q121" i="13"/>
  <c r="V121" i="13"/>
  <c r="V109" i="13" s="1"/>
  <c r="G126" i="13"/>
  <c r="G125" i="13" s="1"/>
  <c r="I126" i="13"/>
  <c r="K126" i="13"/>
  <c r="K125" i="13" s="1"/>
  <c r="O126" i="13"/>
  <c r="O125" i="13" s="1"/>
  <c r="Q126" i="13"/>
  <c r="V126" i="13"/>
  <c r="V125" i="13" s="1"/>
  <c r="G129" i="13"/>
  <c r="I129" i="13"/>
  <c r="I125" i="13" s="1"/>
  <c r="K129" i="13"/>
  <c r="M129" i="13"/>
  <c r="O129" i="13"/>
  <c r="Q129" i="13"/>
  <c r="Q125" i="13" s="1"/>
  <c r="V129" i="13"/>
  <c r="G133" i="13"/>
  <c r="M133" i="13" s="1"/>
  <c r="I133" i="13"/>
  <c r="K133" i="13"/>
  <c r="O133" i="13"/>
  <c r="Q133" i="13"/>
  <c r="V133" i="13"/>
  <c r="G137" i="13"/>
  <c r="I137" i="13"/>
  <c r="K137" i="13"/>
  <c r="M137" i="13"/>
  <c r="O137" i="13"/>
  <c r="Q137" i="13"/>
  <c r="V137" i="13"/>
  <c r="G141" i="13"/>
  <c r="K141" i="13"/>
  <c r="O141" i="13"/>
  <c r="V141" i="13"/>
  <c r="G142" i="13"/>
  <c r="I142" i="13"/>
  <c r="I141" i="13" s="1"/>
  <c r="K142" i="13"/>
  <c r="M142" i="13"/>
  <c r="M141" i="13" s="1"/>
  <c r="O142" i="13"/>
  <c r="Q142" i="13"/>
  <c r="Q141" i="13" s="1"/>
  <c r="V142" i="13"/>
  <c r="G144" i="13"/>
  <c r="K144" i="13"/>
  <c r="O144" i="13"/>
  <c r="V144" i="13"/>
  <c r="G145" i="13"/>
  <c r="I145" i="13"/>
  <c r="I144" i="13" s="1"/>
  <c r="K145" i="13"/>
  <c r="M145" i="13"/>
  <c r="M144" i="13" s="1"/>
  <c r="O145" i="13"/>
  <c r="Q145" i="13"/>
  <c r="Q144" i="13" s="1"/>
  <c r="V145" i="13"/>
  <c r="AE150" i="13"/>
  <c r="AF150" i="13"/>
  <c r="G28" i="12"/>
  <c r="G9" i="12"/>
  <c r="M9" i="12" s="1"/>
  <c r="I9" i="12"/>
  <c r="I8" i="12" s="1"/>
  <c r="K9" i="12"/>
  <c r="K8" i="12" s="1"/>
  <c r="O9" i="12"/>
  <c r="Q9" i="12"/>
  <c r="Q8" i="12" s="1"/>
  <c r="V9" i="12"/>
  <c r="V8" i="12" s="1"/>
  <c r="G10" i="12"/>
  <c r="I10" i="12"/>
  <c r="K10" i="12"/>
  <c r="M10" i="12"/>
  <c r="O10" i="12"/>
  <c r="Q10" i="12"/>
  <c r="V10" i="12"/>
  <c r="G11" i="12"/>
  <c r="G8" i="12" s="1"/>
  <c r="I11" i="12"/>
  <c r="K11" i="12"/>
  <c r="M11" i="12"/>
  <c r="O11" i="12"/>
  <c r="O8" i="12" s="1"/>
  <c r="Q11" i="12"/>
  <c r="V11" i="12"/>
  <c r="G12" i="12"/>
  <c r="M12" i="12" s="1"/>
  <c r="I12" i="12"/>
  <c r="K12" i="12"/>
  <c r="O12" i="12"/>
  <c r="Q12" i="12"/>
  <c r="V12" i="12"/>
  <c r="G13" i="12"/>
  <c r="M13" i="12" s="1"/>
  <c r="I13" i="12"/>
  <c r="K13" i="12"/>
  <c r="O13" i="12"/>
  <c r="Q13" i="12"/>
  <c r="V13" i="12"/>
  <c r="G14" i="12"/>
  <c r="I14" i="12"/>
  <c r="K14" i="12"/>
  <c r="M14" i="12"/>
  <c r="O14" i="12"/>
  <c r="Q14" i="12"/>
  <c r="V14" i="12"/>
  <c r="G15" i="12"/>
  <c r="I15" i="12"/>
  <c r="K15" i="12"/>
  <c r="M15" i="12"/>
  <c r="O15" i="12"/>
  <c r="Q15" i="12"/>
  <c r="V15" i="12"/>
  <c r="G16" i="12"/>
  <c r="M16" i="12" s="1"/>
  <c r="I16" i="12"/>
  <c r="K16" i="12"/>
  <c r="O16" i="12"/>
  <c r="Q16" i="12"/>
  <c r="V16" i="12"/>
  <c r="G17" i="12"/>
  <c r="M17" i="12" s="1"/>
  <c r="I17" i="12"/>
  <c r="K17" i="12"/>
  <c r="O17" i="12"/>
  <c r="Q17" i="12"/>
  <c r="V17" i="12"/>
  <c r="G18" i="12"/>
  <c r="I18" i="12"/>
  <c r="K18" i="12"/>
  <c r="M18" i="12"/>
  <c r="O18" i="12"/>
  <c r="Q18" i="12"/>
  <c r="V18" i="12"/>
  <c r="G19" i="12"/>
  <c r="I19" i="12"/>
  <c r="K19" i="12"/>
  <c r="M19" i="12"/>
  <c r="O19" i="12"/>
  <c r="Q19" i="12"/>
  <c r="V19" i="12"/>
  <c r="G20" i="12"/>
  <c r="AF28" i="12" s="1"/>
  <c r="I20" i="12"/>
  <c r="K20" i="12"/>
  <c r="O20" i="12"/>
  <c r="Q20" i="12"/>
  <c r="V20" i="12"/>
  <c r="G21" i="12"/>
  <c r="M21" i="12" s="1"/>
  <c r="I21" i="12"/>
  <c r="K21" i="12"/>
  <c r="O21" i="12"/>
  <c r="Q21" i="12"/>
  <c r="V21" i="12"/>
  <c r="G22" i="12"/>
  <c r="I22" i="12"/>
  <c r="K22" i="12"/>
  <c r="M22" i="12"/>
  <c r="O22" i="12"/>
  <c r="Q22" i="12"/>
  <c r="V22" i="12"/>
  <c r="G23" i="12"/>
  <c r="I23" i="12"/>
  <c r="K23" i="12"/>
  <c r="M23" i="12"/>
  <c r="O23" i="12"/>
  <c r="Q23" i="12"/>
  <c r="V23" i="12"/>
  <c r="G24" i="12"/>
  <c r="M24" i="12" s="1"/>
  <c r="I24" i="12"/>
  <c r="K24" i="12"/>
  <c r="O24" i="12"/>
  <c r="Q24" i="12"/>
  <c r="V24" i="12"/>
  <c r="G25" i="12"/>
  <c r="I25" i="12"/>
  <c r="K25" i="12"/>
  <c r="M25" i="12"/>
  <c r="O25" i="12"/>
  <c r="Q25" i="12"/>
  <c r="V25" i="12"/>
  <c r="G26" i="12"/>
  <c r="I26" i="12"/>
  <c r="K26" i="12"/>
  <c r="M26" i="12"/>
  <c r="O26" i="12"/>
  <c r="Q26" i="12"/>
  <c r="V26" i="12"/>
  <c r="AE28" i="12"/>
  <c r="I20" i="1"/>
  <c r="I19" i="1"/>
  <c r="I18" i="1"/>
  <c r="I17" i="1"/>
  <c r="I16" i="1"/>
  <c r="I312" i="1"/>
  <c r="J311" i="1" s="1"/>
  <c r="AZ259" i="1"/>
  <c r="AZ218" i="1"/>
  <c r="AZ216" i="1"/>
  <c r="AZ214" i="1"/>
  <c r="AZ212" i="1"/>
  <c r="AZ210" i="1"/>
  <c r="AZ208" i="1"/>
  <c r="AZ206" i="1"/>
  <c r="AZ204" i="1"/>
  <c r="AZ203" i="1"/>
  <c r="AZ201" i="1"/>
  <c r="AZ199" i="1"/>
  <c r="AZ197" i="1"/>
  <c r="AZ196" i="1"/>
  <c r="AZ195" i="1"/>
  <c r="AZ194" i="1"/>
  <c r="AZ192" i="1"/>
  <c r="AZ190" i="1"/>
  <c r="AZ188" i="1"/>
  <c r="AZ186" i="1"/>
  <c r="AZ184" i="1"/>
  <c r="AZ182" i="1"/>
  <c r="AZ180" i="1"/>
  <c r="AZ178" i="1"/>
  <c r="AZ176" i="1"/>
  <c r="AZ174" i="1"/>
  <c r="AZ172" i="1"/>
  <c r="AZ170" i="1"/>
  <c r="AZ168" i="1"/>
  <c r="AZ166" i="1"/>
  <c r="AZ164" i="1"/>
  <c r="AZ162" i="1"/>
  <c r="AZ160" i="1"/>
  <c r="AZ158" i="1"/>
  <c r="AZ156" i="1"/>
  <c r="AZ154" i="1"/>
  <c r="AZ152" i="1"/>
  <c r="AZ150" i="1"/>
  <c r="AZ148" i="1"/>
  <c r="AZ146" i="1"/>
  <c r="AZ144" i="1"/>
  <c r="AZ142" i="1"/>
  <c r="AZ140" i="1"/>
  <c r="AZ138" i="1"/>
  <c r="AZ136" i="1"/>
  <c r="AZ134" i="1"/>
  <c r="AZ132" i="1"/>
  <c r="AZ130" i="1"/>
  <c r="AZ128" i="1"/>
  <c r="AZ126" i="1"/>
  <c r="AZ124" i="1"/>
  <c r="AZ122" i="1"/>
  <c r="AZ120" i="1"/>
  <c r="AZ119" i="1"/>
  <c r="AZ117" i="1"/>
  <c r="AZ115" i="1"/>
  <c r="AZ113" i="1"/>
  <c r="AZ111" i="1"/>
  <c r="AZ109" i="1"/>
  <c r="AZ107" i="1"/>
  <c r="AZ105" i="1"/>
  <c r="AZ103" i="1"/>
  <c r="AZ101" i="1"/>
  <c r="AZ99" i="1"/>
  <c r="AZ97" i="1"/>
  <c r="AZ95" i="1"/>
  <c r="AZ93" i="1"/>
  <c r="AZ91" i="1"/>
  <c r="AZ89" i="1"/>
  <c r="AZ87" i="1"/>
  <c r="AZ85" i="1"/>
  <c r="F82" i="1"/>
  <c r="G82" i="1"/>
  <c r="G25" i="1" s="1"/>
  <c r="A25" i="1" s="1"/>
  <c r="A26" i="1" s="1"/>
  <c r="G26" i="1" s="1"/>
  <c r="H81" i="1"/>
  <c r="I81" i="1" s="1"/>
  <c r="H80" i="1"/>
  <c r="I80" i="1" s="1"/>
  <c r="H79" i="1"/>
  <c r="I79" i="1" s="1"/>
  <c r="H78" i="1"/>
  <c r="I78" i="1" s="1"/>
  <c r="H77" i="1"/>
  <c r="I77" i="1" s="1"/>
  <c r="H76" i="1"/>
  <c r="I76" i="1" s="1"/>
  <c r="H75" i="1"/>
  <c r="I75" i="1" s="1"/>
  <c r="H74" i="1"/>
  <c r="I74" i="1" s="1"/>
  <c r="H73" i="1"/>
  <c r="H72" i="1"/>
  <c r="I72" i="1" s="1"/>
  <c r="H71" i="1"/>
  <c r="I71" i="1" s="1"/>
  <c r="H70" i="1"/>
  <c r="I70" i="1" s="1"/>
  <c r="H69" i="1"/>
  <c r="I69" i="1" s="1"/>
  <c r="H68" i="1"/>
  <c r="I68" i="1" s="1"/>
  <c r="H67" i="1"/>
  <c r="I67" i="1" s="1"/>
  <c r="H66" i="1"/>
  <c r="I66" i="1" s="1"/>
  <c r="H65" i="1"/>
  <c r="I65"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82" i="1" s="1"/>
  <c r="J286" i="1" l="1"/>
  <c r="J294" i="1"/>
  <c r="J265" i="1"/>
  <c r="J292" i="1"/>
  <c r="J271" i="1"/>
  <c r="J306" i="1"/>
  <c r="J274" i="1"/>
  <c r="J300" i="1"/>
  <c r="J269" i="1"/>
  <c r="J278" i="1"/>
  <c r="J282" i="1"/>
  <c r="J302" i="1"/>
  <c r="J308" i="1"/>
  <c r="J298" i="1"/>
  <c r="J267" i="1"/>
  <c r="J276" i="1"/>
  <c r="J284" i="1"/>
  <c r="J290" i="1"/>
  <c r="J310" i="1"/>
  <c r="J266" i="1"/>
  <c r="J268" i="1"/>
  <c r="J270" i="1"/>
  <c r="J272" i="1"/>
  <c r="J280" i="1"/>
  <c r="J288" i="1"/>
  <c r="J296" i="1"/>
  <c r="J304" i="1"/>
  <c r="G28" i="1"/>
  <c r="G23" i="1"/>
  <c r="I39" i="1"/>
  <c r="I82" i="1" s="1"/>
  <c r="J41" i="1" s="1"/>
  <c r="M8" i="33"/>
  <c r="M102" i="33"/>
  <c r="M112" i="33"/>
  <c r="M69" i="33"/>
  <c r="M71" i="33"/>
  <c r="M12" i="33"/>
  <c r="G102" i="33"/>
  <c r="M95" i="33"/>
  <c r="M92" i="33" s="1"/>
  <c r="AF15" i="32"/>
  <c r="M12" i="32"/>
  <c r="M8" i="32" s="1"/>
  <c r="M221" i="31"/>
  <c r="M204" i="31"/>
  <c r="M193" i="31"/>
  <c r="M126" i="31"/>
  <c r="M74" i="31"/>
  <c r="M8" i="31"/>
  <c r="G193" i="31"/>
  <c r="M206" i="31"/>
  <c r="G126" i="31"/>
  <c r="G74" i="31"/>
  <c r="G8" i="31"/>
  <c r="M8" i="30"/>
  <c r="M17" i="29"/>
  <c r="M44" i="29"/>
  <c r="M36" i="29"/>
  <c r="M35" i="29" s="1"/>
  <c r="M31" i="29"/>
  <c r="M26" i="29" s="1"/>
  <c r="G26" i="29"/>
  <c r="M24" i="29"/>
  <c r="M16" i="29"/>
  <c r="M8" i="29" s="1"/>
  <c r="M79" i="28"/>
  <c r="M91" i="28"/>
  <c r="M8" i="28"/>
  <c r="M113" i="28"/>
  <c r="M49" i="28"/>
  <c r="G8" i="28"/>
  <c r="G91" i="28"/>
  <c r="G49" i="28"/>
  <c r="M46" i="28"/>
  <c r="M39" i="28" s="1"/>
  <c r="AF122" i="28"/>
  <c r="M135" i="27"/>
  <c r="M74" i="27"/>
  <c r="M8" i="27"/>
  <c r="M158" i="27"/>
  <c r="M152" i="27" s="1"/>
  <c r="M137" i="27"/>
  <c r="M85" i="27"/>
  <c r="M81" i="27" s="1"/>
  <c r="M68" i="27"/>
  <c r="M64" i="27" s="1"/>
  <c r="M53" i="27"/>
  <c r="M50" i="27" s="1"/>
  <c r="M22" i="27"/>
  <c r="AF163" i="27"/>
  <c r="M101" i="26"/>
  <c r="M113" i="26"/>
  <c r="M37" i="26"/>
  <c r="M90" i="26"/>
  <c r="M115" i="26"/>
  <c r="M97" i="26"/>
  <c r="M96" i="26" s="1"/>
  <c r="G93" i="26"/>
  <c r="M92" i="26"/>
  <c r="M88" i="26"/>
  <c r="M87" i="26" s="1"/>
  <c r="M76" i="26"/>
  <c r="M68" i="26" s="1"/>
  <c r="M56" i="26"/>
  <c r="M49" i="26" s="1"/>
  <c r="M41" i="26"/>
  <c r="M15" i="26"/>
  <c r="M8" i="26" s="1"/>
  <c r="M48" i="25"/>
  <c r="M45" i="25"/>
  <c r="M44" i="25" s="1"/>
  <c r="G42" i="25"/>
  <c r="M40" i="25"/>
  <c r="M39" i="25" s="1"/>
  <c r="M30" i="25"/>
  <c r="M24" i="25" s="1"/>
  <c r="M15" i="25"/>
  <c r="M8" i="25" s="1"/>
  <c r="G48" i="25"/>
  <c r="M72" i="24"/>
  <c r="M137" i="24"/>
  <c r="M113" i="24"/>
  <c r="M8" i="24"/>
  <c r="M103" i="24"/>
  <c r="M102" i="24" s="1"/>
  <c r="M82" i="24"/>
  <c r="M81" i="24" s="1"/>
  <c r="G78" i="24"/>
  <c r="M66" i="24"/>
  <c r="M65" i="24" s="1"/>
  <c r="M48" i="24"/>
  <c r="M47" i="24" s="1"/>
  <c r="M41" i="24"/>
  <c r="M34" i="24" s="1"/>
  <c r="M13" i="24"/>
  <c r="M133" i="24"/>
  <c r="M131" i="24" s="1"/>
  <c r="M66" i="23"/>
  <c r="M8" i="23"/>
  <c r="G97" i="23"/>
  <c r="M124" i="22"/>
  <c r="M97" i="22"/>
  <c r="M8" i="22"/>
  <c r="M85" i="22"/>
  <c r="M40" i="22"/>
  <c r="G8" i="22"/>
  <c r="M60" i="22"/>
  <c r="M50" i="22" s="1"/>
  <c r="M47" i="22"/>
  <c r="AF49" i="21"/>
  <c r="M38" i="21"/>
  <c r="M36" i="21" s="1"/>
  <c r="M15" i="21"/>
  <c r="M8" i="21" s="1"/>
  <c r="M17" i="20"/>
  <c r="M26" i="20"/>
  <c r="M31" i="20"/>
  <c r="M16" i="20"/>
  <c r="M8" i="20" s="1"/>
  <c r="M46" i="20"/>
  <c r="M44" i="20" s="1"/>
  <c r="M18" i="19"/>
  <c r="AF37" i="19"/>
  <c r="G18" i="19"/>
  <c r="M26" i="19"/>
  <c r="M23" i="19" s="1"/>
  <c r="M52" i="18"/>
  <c r="M8" i="18"/>
  <c r="G37" i="18"/>
  <c r="M77" i="17"/>
  <c r="M104" i="17"/>
  <c r="M100" i="17" s="1"/>
  <c r="M9" i="17"/>
  <c r="M8" i="17" s="1"/>
  <c r="M12" i="16"/>
  <c r="M8" i="16" s="1"/>
  <c r="AF25" i="16"/>
  <c r="M238" i="15"/>
  <c r="M164" i="15"/>
  <c r="M157" i="15"/>
  <c r="M142" i="15"/>
  <c r="M135" i="15"/>
  <c r="G238" i="15"/>
  <c r="G217" i="15"/>
  <c r="M187" i="15"/>
  <c r="M185" i="15" s="1"/>
  <c r="M85" i="15"/>
  <c r="M84" i="15" s="1"/>
  <c r="M77" i="15"/>
  <c r="M70" i="15" s="1"/>
  <c r="M9" i="15"/>
  <c r="M8" i="15" s="1"/>
  <c r="M100" i="14"/>
  <c r="M117" i="14"/>
  <c r="M130" i="14"/>
  <c r="M92" i="14"/>
  <c r="G112" i="14"/>
  <c r="G100" i="14"/>
  <c r="M87" i="14"/>
  <c r="M83" i="14" s="1"/>
  <c r="G64" i="14"/>
  <c r="M54" i="14"/>
  <c r="M51" i="14" s="1"/>
  <c r="M13" i="14"/>
  <c r="M8" i="14" s="1"/>
  <c r="G117" i="14"/>
  <c r="M79" i="13"/>
  <c r="M8" i="13"/>
  <c r="G79" i="13"/>
  <c r="G8" i="13"/>
  <c r="M126" i="13"/>
  <c r="M125" i="13" s="1"/>
  <c r="M113" i="13"/>
  <c r="M109" i="13" s="1"/>
  <c r="M101" i="13"/>
  <c r="M94" i="13" s="1"/>
  <c r="M20" i="12"/>
  <c r="M8" i="12" s="1"/>
  <c r="J273" i="1"/>
  <c r="J275" i="1"/>
  <c r="J277" i="1"/>
  <c r="J279" i="1"/>
  <c r="J281" i="1"/>
  <c r="J283" i="1"/>
  <c r="J285" i="1"/>
  <c r="J287" i="1"/>
  <c r="J289" i="1"/>
  <c r="J291" i="1"/>
  <c r="J293" i="1"/>
  <c r="J295" i="1"/>
  <c r="J297" i="1"/>
  <c r="J299" i="1"/>
  <c r="J301" i="1"/>
  <c r="J303" i="1"/>
  <c r="J305" i="1"/>
  <c r="J307" i="1"/>
  <c r="J309" i="1"/>
  <c r="I21" i="1"/>
  <c r="J28" i="1"/>
  <c r="J26" i="1"/>
  <c r="G38" i="1"/>
  <c r="F38" i="1"/>
  <c r="J23" i="1"/>
  <c r="J24" i="1"/>
  <c r="J25" i="1"/>
  <c r="J27" i="1"/>
  <c r="E24" i="1"/>
  <c r="E26" i="1"/>
  <c r="J312" i="1" l="1"/>
  <c r="J57" i="1"/>
  <c r="J56" i="1"/>
  <c r="J46" i="1"/>
  <c r="J71" i="1"/>
  <c r="J66" i="1"/>
  <c r="J65" i="1"/>
  <c r="J60" i="1"/>
  <c r="J50" i="1"/>
  <c r="J59" i="1"/>
  <c r="J54" i="1"/>
  <c r="J70" i="1"/>
  <c r="J45" i="1"/>
  <c r="J69" i="1"/>
  <c r="J48" i="1"/>
  <c r="J64" i="1"/>
  <c r="J78" i="1"/>
  <c r="J49" i="1"/>
  <c r="J47" i="1"/>
  <c r="J63" i="1"/>
  <c r="J81" i="1"/>
  <c r="J80" i="1"/>
  <c r="J79" i="1"/>
  <c r="J72" i="1"/>
  <c r="J55" i="1"/>
  <c r="J39" i="1"/>
  <c r="J82" i="1" s="1"/>
  <c r="J44" i="1"/>
  <c r="J74" i="1"/>
  <c r="J43" i="1"/>
  <c r="J77" i="1"/>
  <c r="J58" i="1"/>
  <c r="J76" i="1"/>
  <c r="J53" i="1"/>
  <c r="J75" i="1"/>
  <c r="J52" i="1"/>
  <c r="J68" i="1"/>
  <c r="J40" i="1"/>
  <c r="J61" i="1"/>
  <c r="J51" i="1"/>
  <c r="J67" i="1"/>
  <c r="J62" i="1"/>
  <c r="A23" i="1"/>
  <c r="A24" i="1" s="1"/>
  <c r="G24" i="1" s="1"/>
  <c r="A27" i="1" s="1"/>
  <c r="A29" i="1" s="1"/>
  <c r="G29" i="1" s="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authors>
    <author>Humpolík Michal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<sst xmlns="http://schemas.openxmlformats.org/spreadsheetml/2006/main" count="10767" uniqueCount="2482">
  <si>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</si>
  <si>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</si>
  <si>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</si>
  <si>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</si>
  <si>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</si>
  <si>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</si>
  <si>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</si>
  <si>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</si>
  <si>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</si>
  <si>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</si>
  <si>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</si>
  <si>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</si>
  <si>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</si>
  <si>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</si>
  <si>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</si>
  <si>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</si>
  <si>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</si>
  <si>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</si>
  <si>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</si>
  <si>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</si>
  <si>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</si>
  <si>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</si>
  <si>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</si>
  <si>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</si>
  <si>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</si>
  <si>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</si>
  <si>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</si>
  <si>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</si>
  <si>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</si>
  <si>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</si>
  <si>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</si>
  <si>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</si>
  <si>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</si>
  <si>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</si>
  <si>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</si>
  <si>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</si>
  <si>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</si>
  <si>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</si>
  <si>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</si>
  <si>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</si>
  <si>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</si>
  <si>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</si>
  <si>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</si>
  <si>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Humpolík</t>
  </si>
  <si>
    <t>5415</t>
  </si>
  <si>
    <t>Pohořelice - ČS u hřiště a retenční nádrž</t>
  </si>
  <si>
    <t>MĚSTO POHOŘELICE</t>
  </si>
  <si>
    <t>Vídeňská 699</t>
  </si>
  <si>
    <t>Pohořelice-Pohořelice</t>
  </si>
  <si>
    <t>69123</t>
  </si>
  <si>
    <t>00283509</t>
  </si>
  <si>
    <t>CZ00283509</t>
  </si>
  <si>
    <t>AQUA PROCON s.r.o.</t>
  </si>
  <si>
    <t>Palackého třída 768/12</t>
  </si>
  <si>
    <t>Brno-Královo Pole</t>
  </si>
  <si>
    <t>61200</t>
  </si>
  <si>
    <t>46964371</t>
  </si>
  <si>
    <t>CZ46964371</t>
  </si>
  <si>
    <t>23.2.2022</t>
  </si>
  <si>
    <t>Stavba</t>
  </si>
  <si>
    <t>Ostatní a vedlejší náklady</t>
  </si>
  <si>
    <t>01</t>
  </si>
  <si>
    <t>Vedlejší a ostatní náklady</t>
  </si>
  <si>
    <t>Stavební objekt</t>
  </si>
  <si>
    <t>SO 301</t>
  </si>
  <si>
    <t>HTÚ a sadové úpravy</t>
  </si>
  <si>
    <t>1</t>
  </si>
  <si>
    <t>SO 302</t>
  </si>
  <si>
    <t>Odlehčovací komora</t>
  </si>
  <si>
    <t>Stavební část</t>
  </si>
  <si>
    <t>SO 303</t>
  </si>
  <si>
    <t>Retenční nádrž</t>
  </si>
  <si>
    <t>02</t>
  </si>
  <si>
    <t>Vzduchotechnika</t>
  </si>
  <si>
    <t>SO 304</t>
  </si>
  <si>
    <t>Trubní rozvody</t>
  </si>
  <si>
    <t>Měrný objekt MO1</t>
  </si>
  <si>
    <t>03</t>
  </si>
  <si>
    <t>Demolice šachty SŠ11</t>
  </si>
  <si>
    <t>SO 305</t>
  </si>
  <si>
    <t>Oplocení</t>
  </si>
  <si>
    <t>Oplocení z plotového pletiva</t>
  </si>
  <si>
    <t>SO 306</t>
  </si>
  <si>
    <t>Přeložka vodovodu</t>
  </si>
  <si>
    <t>Přeložka vodovodu d63 mm</t>
  </si>
  <si>
    <t>SO 307</t>
  </si>
  <si>
    <t>Komunikace</t>
  </si>
  <si>
    <t>SO 401</t>
  </si>
  <si>
    <t>SO 402</t>
  </si>
  <si>
    <t>Úprava stávající ČS</t>
  </si>
  <si>
    <t>Stavební úpravy</t>
  </si>
  <si>
    <t>Bourací práce</t>
  </si>
  <si>
    <t>SO 403</t>
  </si>
  <si>
    <t>Akumulační jímka</t>
  </si>
  <si>
    <t>SO 404</t>
  </si>
  <si>
    <t>SO 405</t>
  </si>
  <si>
    <t>SO 406</t>
  </si>
  <si>
    <t>Provozní soubor</t>
  </si>
  <si>
    <t>PS 301</t>
  </si>
  <si>
    <t>Strojně-technologická část</t>
  </si>
  <si>
    <t>PS 302</t>
  </si>
  <si>
    <t>Elektro-technologická část</t>
  </si>
  <si>
    <t>Relenční nádrž</t>
  </si>
  <si>
    <t>PS 401</t>
  </si>
  <si>
    <t>Čerpací studna</t>
  </si>
  <si>
    <t>PS 402</t>
  </si>
  <si>
    <t>Čerpací stanice</t>
  </si>
  <si>
    <t>Celkem za stavbu</t>
  </si>
  <si>
    <t>CZK</t>
  </si>
  <si>
    <t>#POPS</t>
  </si>
  <si>
    <t>Popis stavby: 5415 - Pohořelice - ČS u hřiště a retenční nádrž</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</si>
  <si>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</si>
  <si>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</si>
  <si>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</si>
  <si>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</si>
  <si>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</si>
  <si>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</si>
  <si>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</si>
  <si>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</si>
  <si>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</si>
  <si>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</si>
  <si>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</si>
  <si>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</si>
  <si>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</si>
  <si>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</si>
  <si>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</si>
  <si>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</si>
  <si>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</si>
  <si>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</si>
  <si>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</si>
  <si>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</si>
  <si>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</si>
  <si>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</si>
  <si>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</si>
  <si>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</si>
  <si>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</si>
  <si>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</si>
  <si>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</si>
  <si>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</si>
  <si>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</si>
  <si>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</si>
  <si>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</si>
  <si>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Zvláštní podmínky pro stanovení nabídkové ceny</t>
  </si>
  <si>
    <t>Přeprava vybouraných hmot, suti a vytěžené zeminy</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</si>
  <si>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</si>
  <si>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</si>
  <si>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</si>
  <si>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</si>
  <si>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</si>
  <si>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</si>
  <si>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</si>
  <si>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</si>
  <si>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</si>
  <si>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</si>
  <si>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</si>
  <si>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</si>
  <si>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</si>
  <si>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Dodávka potrubí PP</t>
  </si>
  <si>
    <t>V případě dodávky potrubí PP bude uchazeč pro tyto položky uvažovat jakékoliv potrubí specifikované v příloze "Technické a uživatelské standardy".</t>
  </si>
  <si>
    <t>Bezvýkopová technologie</t>
  </si>
  <si>
    <t>U dodávky potrubí pro bezvýkopové technologie je uvažováno ztratné 10%. V případě použití technologie, která vyžaduje větší množství ztratného zahrne uchazeč tyto náklady do jednotkové ceny protlačeného potrubí.</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</si>
  <si>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</si>
  <si>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</si>
  <si>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 xml:space="preserve">	Hloubkové odvodnění, čerpání</t>
  </si>
  <si>
    <t>V cenách položek hloubkového odvodnění a čerpání vody budou započteny mimo jiné i následující náklady:</t>
  </si>
  <si>
    <t>•	náklady na odvedení čerpaných vod do recipientu, do dostatečné vzdálenosti od odvodňovaného úseku, včetně zajištění příslušných povolení, poplatků za vypouštění nebo čištění</t>
  </si>
  <si>
    <t>•	náklady na zřízení a obsluhu systému čerpadel, hydrogeologické sledování stavby, údržbu systému, včetně čištění hydrovrtů a zajištění dostatečného příkonu pro provoz čerpadel</t>
  </si>
  <si>
    <t>•	náklady na průzkum ohrožených nemovitostí a dalších konstrukcí, vodohospodářských děl a dalších chráněných zájmů, včetně nápravných opatření a škod způsobených činností odvodňovacího systému</t>
  </si>
  <si>
    <t>3. ELEKTRONICKÁ PODOBA SOUPISU</t>
  </si>
  <si>
    <t>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</si>
  <si>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</si>
  <si>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</si>
  <si>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</si>
  <si>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</si>
  <si>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</si>
  <si>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</si>
  <si>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</si>
  <si>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</si>
  <si>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</si>
  <si>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#POPO</t>
  </si>
  <si>
    <t>Popis objektu: PS 301 - Strojně-technologická část</t>
  </si>
  <si>
    <t>#POPR</t>
  </si>
  <si>
    <t>Popis rozpočtu: 01 - Retenční nádrž</t>
  </si>
  <si>
    <t>Popis objektu: PS 302 - Elektro-technologická část</t>
  </si>
  <si>
    <t>Popis rozpočtu: 01 - Relenční nádrž</t>
  </si>
  <si>
    <t>Popis objektu: PS 401 - Strojně-technologická část</t>
  </si>
  <si>
    <t>Popis rozpočtu: 01 - Čerpací studna</t>
  </si>
  <si>
    <t>Popis objektu: PS 402 - Elektro-technologická část</t>
  </si>
  <si>
    <t>Popis rozpočtu: 01 - Čerpací stanice</t>
  </si>
  <si>
    <t>Popis objektu: SO 301 - HTÚ a sadové úpravy</t>
  </si>
  <si>
    <t>Popis rozpočtu: 1 - HTÚ a sadové úpravy</t>
  </si>
  <si>
    <t>Popis objektu: SO 302 - Odlehčovací komora</t>
  </si>
  <si>
    <t>Popis rozpočtu: 01 - Stavební část</t>
  </si>
  <si>
    <t>Popis objektu: SO 303 - Retenční nádrž</t>
  </si>
  <si>
    <t>Popis rozpočtu: 02 - Vzduchotechnika</t>
  </si>
  <si>
    <t>Popis objektu: SO 304 - Trubní rozvody</t>
  </si>
  <si>
    <t>Popis rozpočtu: 01 - Trubní rozvody</t>
  </si>
  <si>
    <t>Popis rozpočtu: 02 - Měrný objekt MO1</t>
  </si>
  <si>
    <t>Popis rozpočtu: 03 - Demolice šachty SŠ11</t>
  </si>
  <si>
    <t>Popis objektu: SO 305 - Oplocení</t>
  </si>
  <si>
    <t>Popis rozpočtu: 01 - Oplocení z plotového pletiva</t>
  </si>
  <si>
    <t>Popis objektu: SO 306 - Přeložka vodovodu</t>
  </si>
  <si>
    <t>Popis rozpočtu: 01 - Přeložka vodovodu d63 mm</t>
  </si>
  <si>
    <t>Popis objektu: SO 307 - Komunikace</t>
  </si>
  <si>
    <t>Popis rozpočtu: 1 - Komunikace</t>
  </si>
  <si>
    <t>Popis objektu: SO 401 - HTÚ a sadové úpravy</t>
  </si>
  <si>
    <t>Popis objektu: SO 402 - Úprava stávající ČS</t>
  </si>
  <si>
    <t>Popis rozpočtu: 01 - Stavební úpravy</t>
  </si>
  <si>
    <t>Popis rozpočtu: 02 - Bourací práce</t>
  </si>
  <si>
    <t>Popis objektu: SO 403 - Akumulační jímka</t>
  </si>
  <si>
    <t>Popis objektu: SO 404 - Trubní rozvody</t>
  </si>
  <si>
    <t>Popis objektu: SO 405 - Komunikace</t>
  </si>
  <si>
    <t>Popis objektu: SO 406 - Oplocení</t>
  </si>
  <si>
    <t>Popis objektu: VON - Vedlejší a ostatní náklady</t>
  </si>
  <si>
    <t>Popis rozpočtu: 01 - Vedlejší a ostatní náklady</t>
  </si>
  <si>
    <t>viz příloha Všeobecné požadavky, vedlejší a ostatní náklady</t>
  </si>
  <si>
    <t>Rekapitulace dílů</t>
  </si>
  <si>
    <t>Typ dílu</t>
  </si>
  <si>
    <t>#1</t>
  </si>
  <si>
    <t>Vzduchotechnika - Elektrorozvodna</t>
  </si>
  <si>
    <t>Zemní práce</t>
  </si>
  <si>
    <t>11</t>
  </si>
  <si>
    <t>Přípravné a přidružené práce</t>
  </si>
  <si>
    <t>111</t>
  </si>
  <si>
    <t>Přípravné a přidružené práce - dlažby</t>
  </si>
  <si>
    <t>113</t>
  </si>
  <si>
    <t>Přípravné a přidružené práce  - živice</t>
  </si>
  <si>
    <t>115</t>
  </si>
  <si>
    <t>Přípravné a přidružené práce - obrubníky</t>
  </si>
  <si>
    <t>2</t>
  </si>
  <si>
    <t>Základy a zvláštní zakládání</t>
  </si>
  <si>
    <t>26</t>
  </si>
  <si>
    <t>Vrty</t>
  </si>
  <si>
    <t>3</t>
  </si>
  <si>
    <t>Svislé a kompletní konstrukce</t>
  </si>
  <si>
    <t>4</t>
  </si>
  <si>
    <t>Vodorovné konstrukce</t>
  </si>
  <si>
    <t>5</t>
  </si>
  <si>
    <t>61</t>
  </si>
  <si>
    <t>Úpravy povrchů vnitřní</t>
  </si>
  <si>
    <t>62</t>
  </si>
  <si>
    <t>Úpravy povrchů vnější</t>
  </si>
  <si>
    <t>63</t>
  </si>
  <si>
    <t>Podlahy a podlahové konstrukce</t>
  </si>
  <si>
    <t>8</t>
  </si>
  <si>
    <t>Trubní vedení</t>
  </si>
  <si>
    <t>89</t>
  </si>
  <si>
    <t>Ostatní konstrukce na trubním vedení</t>
  </si>
  <si>
    <t>9</t>
  </si>
  <si>
    <t>Ostatní konstrukce, bourání</t>
  </si>
  <si>
    <t>91</t>
  </si>
  <si>
    <t>Doplňující práce na komunikaci</t>
  </si>
  <si>
    <t>93</t>
  </si>
  <si>
    <t>Dokončovací práce inženýrských staveb</t>
  </si>
  <si>
    <t>96</t>
  </si>
  <si>
    <t>Bourání konstrukcí</t>
  </si>
  <si>
    <t>99</t>
  </si>
  <si>
    <t>Staveništní přesun hmot</t>
  </si>
  <si>
    <t>VRN</t>
  </si>
  <si>
    <t>711</t>
  </si>
  <si>
    <t>Izolace proti vodě</t>
  </si>
  <si>
    <t>712</t>
  </si>
  <si>
    <t>Povlakové krytiny</t>
  </si>
  <si>
    <t>713</t>
  </si>
  <si>
    <t>Izolace tepelné</t>
  </si>
  <si>
    <t>764</t>
  </si>
  <si>
    <t>Konstrukce klempířské</t>
  </si>
  <si>
    <t>767</t>
  </si>
  <si>
    <t>Konstrukce zámečnické</t>
  </si>
  <si>
    <t>769</t>
  </si>
  <si>
    <t>Otvorové prvky z plastu</t>
  </si>
  <si>
    <t>777</t>
  </si>
  <si>
    <t>Podlahy ze syntetických hmot</t>
  </si>
  <si>
    <t>781</t>
  </si>
  <si>
    <t>Obklady keramické</t>
  </si>
  <si>
    <t>783</t>
  </si>
  <si>
    <t>Nátěry</t>
  </si>
  <si>
    <t>M01.1</t>
  </si>
  <si>
    <t>Rozvaděč RM4</t>
  </si>
  <si>
    <t>M01.2</t>
  </si>
  <si>
    <t>Rozvaděč DT4</t>
  </si>
  <si>
    <t>M01.8</t>
  </si>
  <si>
    <t>Rozvaděč RMD9.6</t>
  </si>
  <si>
    <t>M01.9</t>
  </si>
  <si>
    <t>Plastová skříň MX9.6</t>
  </si>
  <si>
    <t>M02</t>
  </si>
  <si>
    <t>Montážní materiál</t>
  </si>
  <si>
    <t>M03</t>
  </si>
  <si>
    <t>Polní instrumentace</t>
  </si>
  <si>
    <t>Přidružené práce</t>
  </si>
  <si>
    <t>M04</t>
  </si>
  <si>
    <t>M05</t>
  </si>
  <si>
    <t>Uzemnění</t>
  </si>
  <si>
    <t>M06</t>
  </si>
  <si>
    <t>M07</t>
  </si>
  <si>
    <t>M15</t>
  </si>
  <si>
    <t>M23</t>
  </si>
  <si>
    <t>Montáže potrubí</t>
  </si>
  <si>
    <t>M30</t>
  </si>
  <si>
    <t>M97</t>
  </si>
  <si>
    <t>Dodávka a montáž strojních zařízení</t>
  </si>
  <si>
    <t>D96</t>
  </si>
  <si>
    <t>Přesuny suti a vybouraných hmot</t>
  </si>
  <si>
    <t>PSU</t>
  </si>
  <si>
    <t>VN</t>
  </si>
  <si>
    <t>ON</t>
  </si>
  <si>
    <t>Soupis vedlejších a ostatních nákladů</t>
  </si>
  <si>
    <t>#TypZaznamu#</t>
  </si>
  <si>
    <t>STA</t>
  </si>
  <si>
    <t>VON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</si>
  <si>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</si>
  <si>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</si>
  <si>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</si>
  <si>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</si>
  <si>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</si>
  <si>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</si>
  <si>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</si>
  <si>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</si>
  <si>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</si>
  <si>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</si>
  <si>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</si>
  <si>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</si>
  <si>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</si>
  <si>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</si>
  <si>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</si>
  <si>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</si>
  <si>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</si>
  <si>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</si>
  <si>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</si>
  <si>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</si>
  <si>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</si>
  <si>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</si>
  <si>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</si>
  <si>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</si>
  <si>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</si>
  <si>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</si>
  <si>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VRN01</t>
  </si>
  <si>
    <t>Zařízení staveniště, vybudování, provoz, odstranění</t>
  </si>
  <si>
    <t>soubor</t>
  </si>
  <si>
    <t>Vlastní</t>
  </si>
  <si>
    <t>Indiv</t>
  </si>
  <si>
    <t>POL99_0</t>
  </si>
  <si>
    <t>VRN02</t>
  </si>
  <si>
    <t>Informační panely</t>
  </si>
  <si>
    <t>POL99_</t>
  </si>
  <si>
    <t>VRN03</t>
  </si>
  <si>
    <t>Pamětní deska</t>
  </si>
  <si>
    <t>VRN04</t>
  </si>
  <si>
    <t>Ostatní náklady vyplývající z obchodních podmínek</t>
  </si>
  <si>
    <t>VRN05</t>
  </si>
  <si>
    <t>Upřesněná dokumentace pro provedení stavby</t>
  </si>
  <si>
    <t>VRN06</t>
  </si>
  <si>
    <t>Vytýčení stavby</t>
  </si>
  <si>
    <t>VRN07</t>
  </si>
  <si>
    <t>Provizorní rozvody elektrické energie</t>
  </si>
  <si>
    <t>VRN08</t>
  </si>
  <si>
    <t>Náhradní transport odpadních vod a provizorní propoje a čerpání při rekonstrukcích</t>
  </si>
  <si>
    <t>VRN09</t>
  </si>
  <si>
    <t>Hydrogeologický průzkum, hloubkové odvodňování stavby</t>
  </si>
  <si>
    <t>VRN10</t>
  </si>
  <si>
    <t>Individuální a komplexní vyzkoušení</t>
  </si>
  <si>
    <t>VRN11</t>
  </si>
  <si>
    <t>Havarijní plán</t>
  </si>
  <si>
    <t>VRN12</t>
  </si>
  <si>
    <t>Provozní řád</t>
  </si>
  <si>
    <t>VRN13</t>
  </si>
  <si>
    <t>Zaškolení obsluhy</t>
  </si>
  <si>
    <t>VRN14</t>
  </si>
  <si>
    <t>Geodetické zaměření skutečného provedení</t>
  </si>
  <si>
    <t>VRN15</t>
  </si>
  <si>
    <t>Geometrické plány</t>
  </si>
  <si>
    <t>VRN16</t>
  </si>
  <si>
    <t>Dokumentace skutečného provedení</t>
  </si>
  <si>
    <t>VRN17</t>
  </si>
  <si>
    <t>Zprovoznění technologických celků</t>
  </si>
  <si>
    <t>VRN18</t>
  </si>
  <si>
    <t>Zkušební provoz</t>
  </si>
  <si>
    <t>SUM</t>
  </si>
  <si>
    <t>END</t>
  </si>
  <si>
    <t>Položkový soupis prací a dodávek</t>
  </si>
  <si>
    <t>121101101R00</t>
  </si>
  <si>
    <t>Sejmutí ornice s přemístěním na vzdálenost do 50 m</t>
  </si>
  <si>
    <t>m3</t>
  </si>
  <si>
    <t>800-1</t>
  </si>
  <si>
    <t>RTS 22/ I</t>
  </si>
  <si>
    <t>Práce</t>
  </si>
  <si>
    <t>POL1_</t>
  </si>
  <si>
    <t>nebo lesní půdy, s vodorovným přemístěním na hromady v místě upotřebení nebo na dočasné či trvalé skládky se složením</t>
  </si>
  <si>
    <t>SPI</t>
  </si>
  <si>
    <t xml:space="preserve">viz příloha D.1.1 : </t>
  </si>
  <si>
    <t>VV</t>
  </si>
  <si>
    <t>Areál RN : 496,0*0,3</t>
  </si>
  <si>
    <t>Dešťová strouha : 678,0*0,3</t>
  </si>
  <si>
    <t>122202201R00</t>
  </si>
  <si>
    <t>Odkopávky a prokopávky pro silnice v hornině 3 do 100 m3</t>
  </si>
  <si>
    <t>s přemístěním výkopku v příčných profilech na vzdálenost do 15 m nebo s naložením na dopravní prostředek.</t>
  </si>
  <si>
    <t>viz příloha D.1.1 : 19,2</t>
  </si>
  <si>
    <t>130901121RT3</t>
  </si>
  <si>
    <t>Bourání konstrukcí v hloubených vykopávkách z betonu, prostého, těžkou technikou</t>
  </si>
  <si>
    <t>s přemístěním suti na hromady na vzdálenost do 20 m nebo s uložením na dopravní prostředek,</t>
  </si>
  <si>
    <t>bourání bet. kcí v úrovni terénu : 1,0</t>
  </si>
  <si>
    <t>162301101R00</t>
  </si>
  <si>
    <t>Vodorovné přemístění výkopku z horniny 1 až 4, na vzdálenost přes 50  do 500 m</t>
  </si>
  <si>
    <t>po suchu, bez naložení výkopku, avšak se složením bez rozhrnutí, zpáteční cesta vozidla.</t>
  </si>
  <si>
    <t xml:space="preserve">odvoz na mezideponii a zpět : </t>
  </si>
  <si>
    <t xml:space="preserve">ornice potřebná k ohumusování v tl.15 cm - zatravnění : </t>
  </si>
  <si>
    <t>Odkaz na mn. položky pořadí 15 : 818,40000*0,3</t>
  </si>
  <si>
    <t>Odkaz na mn. položky pořadí 16 : 309,00000*0,3</t>
  </si>
  <si>
    <t>162601102R00</t>
  </si>
  <si>
    <t>Vodorovné přemístění výkopku z horniny 1 až 4, na vzdálenost přes 4 000  do 5 000 m</t>
  </si>
  <si>
    <t xml:space="preserve">odkopávky : </t>
  </si>
  <si>
    <t>Odkaz na mn. položky pořadí 2 : 19,20000</t>
  </si>
  <si>
    <t xml:space="preserve">sejmutí ornice : </t>
  </si>
  <si>
    <t>Odkaz na mn. položky pořadí 1 : 352,20000</t>
  </si>
  <si>
    <t>Odkaz na mn. položky pořadí 15 : 818,40000*-0,15</t>
  </si>
  <si>
    <t>Odkaz na mn. položky pořadí 16 : 309,00000*-0,15</t>
  </si>
  <si>
    <t>162601152R00</t>
  </si>
  <si>
    <t>Vodorovné přemístění výkopku z horniny 5 až 7, na vzdálenost přes 4 000  do 5 000 m</t>
  </si>
  <si>
    <t xml:space="preserve">bourání ve vykopávkách : </t>
  </si>
  <si>
    <t>Odkaz na mn. položky pořadí 3 : 1,00000</t>
  </si>
  <si>
    <t>167101102R00</t>
  </si>
  <si>
    <t>Nakládání, skládání, překládání neulehlého výkopku nakládání výkopku_x000D_
 přes 100 m3, z horniny 1 až 4</t>
  </si>
  <si>
    <t xml:space="preserve">naložení na mezideponii : </t>
  </si>
  <si>
    <t>Odkaz na mn. položky pořadí 15 : 818,40000*0,15</t>
  </si>
  <si>
    <t>Odkaz na mn. položky pořadí 16 : 309,00000*0,15</t>
  </si>
  <si>
    <t>111201101R00</t>
  </si>
  <si>
    <t>Odstranění křovin a stromů o průměru do 10 cm při celkové ploše do 1 000 m2</t>
  </si>
  <si>
    <t>m2</t>
  </si>
  <si>
    <t>s odstraněním kořenů a s případným nutným odklizením křovin a stromů na hromady na vzdálenost do 50 m nebo s naložením na dopravní prostředek, do sklonu terénu 1 : 5,</t>
  </si>
  <si>
    <t>111201401R00</t>
  </si>
  <si>
    <t>Spálení odstraněných křovin a stromů o průměru kmene do 100 mm, na hromadách, pro jakoukoliv plochu</t>
  </si>
  <si>
    <t>Včetně očištění spáleniště, uložení popela a zbytků na hromadu.</t>
  </si>
  <si>
    <t>Včetně nákladů na přihrnování křovin, očištění spáleniště, uložení popela a zbytků na hromadu.</t>
  </si>
  <si>
    <t>POP</t>
  </si>
  <si>
    <t>Odkaz na mn. položky pořadí 8 : 680,00000</t>
  </si>
  <si>
    <t>171201201R00</t>
  </si>
  <si>
    <t>Uložení sypaniny na dočasnou skládku tak, že na 1 m2 plochy připadá přes 2 m3 výkopku nebo ornice</t>
  </si>
  <si>
    <t>POL1_1</t>
  </si>
  <si>
    <t xml:space="preserve">uložení na mezideponii : </t>
  </si>
  <si>
    <t>Odkaz na mn. položky pořadí 7 : 169,11000</t>
  </si>
  <si>
    <t>180402111R00</t>
  </si>
  <si>
    <t>Založení trávníku parkový trávník, výsevem, v rovině nebo na svahu do 1:5</t>
  </si>
  <si>
    <t>823-1</t>
  </si>
  <si>
    <t>na půdě předem připravené s pokosením, naložením, odvozem odpadu do 20 km a se složením,</t>
  </si>
  <si>
    <t>viz příloha D.1.1 : 309,0</t>
  </si>
  <si>
    <t>181101101R00</t>
  </si>
  <si>
    <t>Úprava pláně v zářezech v hornině 1 až 4, bez zhutnění</t>
  </si>
  <si>
    <t>vyrovnáním výškových rozdílů, ploch vodorovných a ploch do sklonu 1 : 5.</t>
  </si>
  <si>
    <t>Odkaz na mn. položky pořadí 11 : 309,00000</t>
  </si>
  <si>
    <t>180402112R00</t>
  </si>
  <si>
    <t>Založení trávníku parkový trávník, výsevem, na svahu přes 1:5 do 1:2</t>
  </si>
  <si>
    <t>Založení parkového trávníku - svah : 818,4</t>
  </si>
  <si>
    <t>182201101R00</t>
  </si>
  <si>
    <t>Svahování násypů bez rozlišení horniny</t>
  </si>
  <si>
    <t>trvalých svahů do projektovaných profilů s potřebným přemístěním výkopku při svahování v násypech,</t>
  </si>
  <si>
    <t>Odkaz na mn. položky pořadí 13 : 818,40000</t>
  </si>
  <si>
    <t>182301132R00</t>
  </si>
  <si>
    <t>Rozprostření a urovnání ornice ve svahu v souvislé ploše přes 500 m2, tloušťka vrstvy přes 100 do 150 mm</t>
  </si>
  <si>
    <t>s případným nutným přemístěním hromad nebo dočasných skládek na místo potřeby ze vzdálenosti do 30 m, ve svahu sklonu přes 1 : 5,</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</si>
  <si>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</si>
  <si>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</si>
  <si>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</si>
  <si>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199000005R00</t>
  </si>
  <si>
    <t>Poplatky za skládku zeminy 1- 4, skupina 17 05 04 z Katalogu odpadů</t>
  </si>
  <si>
    <t>t</t>
  </si>
  <si>
    <t>Odkaz na mn. položky pořadí 5 : 202,29000</t>
  </si>
  <si>
    <t>979990103R00</t>
  </si>
  <si>
    <t>Poplatek za skládku beton do 30x30 cm, skupina 17 01 01 z Katalogu odpadů</t>
  </si>
  <si>
    <t>801-3</t>
  </si>
  <si>
    <t>Odkaz na mn. položky pořadí 3 : 1,00000*2,2</t>
  </si>
  <si>
    <t>00572400R</t>
  </si>
  <si>
    <t>směs travní parková, pro běžnou zátěž</t>
  </si>
  <si>
    <t>kg</t>
  </si>
  <si>
    <t>SPCM</t>
  </si>
  <si>
    <t>Specifikace</t>
  </si>
  <si>
    <t>POL3_</t>
  </si>
  <si>
    <t xml:space="preserve">zatravnění : </t>
  </si>
  <si>
    <t>Odkaz na mn. položky pořadí 11 : 309,00000*0,0414</t>
  </si>
  <si>
    <t>Odkaz na mn. položky pořadí 13 : 818,40000*0,0414</t>
  </si>
  <si>
    <t>113107630R00</t>
  </si>
  <si>
    <t>Odstranění podkladů nebo krytů z kameniva hrubého drceného, v ploše jednotlivě nad 50 m2, tloušťka vrstvy 300 mm</t>
  </si>
  <si>
    <t>822-1</t>
  </si>
  <si>
    <t>Pod komunikacemi : 31,0</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</si>
  <si>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</si>
  <si>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</si>
  <si>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</si>
  <si>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</si>
  <si>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</si>
  <si>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20, : </t>
  </si>
  <si>
    <t>Součet: : 20,46000</t>
  </si>
  <si>
    <t>979082219R00</t>
  </si>
  <si>
    <t>Vodorovná doprava suti po suchu příplatek k ceně za každý další i započatý 1 km přes 1 km</t>
  </si>
  <si>
    <t>Součet: : 81,84000</t>
  </si>
  <si>
    <t>979990113T00</t>
  </si>
  <si>
    <t>Poplatek za uložení suti - zemina a kamení,skupina 17 05 04 z Katalogu odpadů</t>
  </si>
  <si>
    <t>v2022</t>
  </si>
  <si>
    <t>113109320R00</t>
  </si>
  <si>
    <t>Odstranění podkladů nebo krytů z betonu prostého, v ploše jednotlivě do 50 m2, tloušťka vrstvy 200 mm</t>
  </si>
  <si>
    <t>Vybourání betonové přídlažby vč. lože tl. 150 mm : 30,0*0,25</t>
  </si>
  <si>
    <t xml:space="preserve">24, : </t>
  </si>
  <si>
    <t>Součet: : 3,60000</t>
  </si>
  <si>
    <t>Součet: : 14,40000</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</si>
  <si>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</si>
  <si>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</si>
  <si>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</si>
  <si>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viz příloha D.1.1 : 132,0</t>
  </si>
  <si>
    <t xml:space="preserve">28, : </t>
  </si>
  <si>
    <t>Součet: : 14,52000</t>
  </si>
  <si>
    <t>Součet: : 58,08000</t>
  </si>
  <si>
    <t>979990112R00</t>
  </si>
  <si>
    <t>Poplatek za skládku obalované kamenivo, asfalt, kusovost do 300 x 300 mm, skupina 17 03 02 z Katalogu odpadů</t>
  </si>
  <si>
    <t>113202111R00</t>
  </si>
  <si>
    <t>Vytrhání obrub z krajníků nebo obrubníků stojatých</t>
  </si>
  <si>
    <t>m</t>
  </si>
  <si>
    <t>s vybouráním lože, s přemístěním hmot na skládku na vzdálenost do 3 m nebo naložením na dopravní prostředek</t>
  </si>
  <si>
    <t>stojatých š. do 0.15 m : 9,0</t>
  </si>
  <si>
    <t xml:space="preserve">32, : </t>
  </si>
  <si>
    <t>Součet: : 2,43000</t>
  </si>
  <si>
    <t>Součet: : 9,72000</t>
  </si>
  <si>
    <t>919735114R00</t>
  </si>
  <si>
    <t>Řezání stávajících krytů nebo podkladů živičných, hloubky přes 150 do 200 mm</t>
  </si>
  <si>
    <t>včetně spotřeby vody</t>
  </si>
  <si>
    <t>998231311R00</t>
  </si>
  <si>
    <t>přesun hmot pro sadovnické a krajinářské úpravy do 5000 m vodorovně, bez svislého přesunu</t>
  </si>
  <si>
    <t>Přesun hmot</t>
  </si>
  <si>
    <t>POL7_</t>
  </si>
  <si>
    <t xml:space="preserve">Hmotnosti z položek s pořadovými čísly: : </t>
  </si>
  <si>
    <t xml:space="preserve">9,19, : </t>
  </si>
  <si>
    <t>Součet: : 0,08067</t>
  </si>
  <si>
    <t>115101201R00</t>
  </si>
  <si>
    <t>Čerpání vody na dopravní výšku do 10 m
 s uvažovaným průměrným přítokem do 500 l/min</t>
  </si>
  <si>
    <t>h</t>
  </si>
  <si>
    <t>RTS 21/II</t>
  </si>
  <si>
    <t>čerpání povrchové cca 24 hod/den : 24*45*4</t>
  </si>
  <si>
    <t>115101301R00</t>
  </si>
  <si>
    <t>Pohotovost záložní čerpací soupravy na dopravní výšku do 10 m
 s uvažovaným průměrným přítokem do 500 l/min</t>
  </si>
  <si>
    <t>den</t>
  </si>
  <si>
    <t>115PC0001</t>
  </si>
  <si>
    <t>Zřízení a odstranění čerpací studny z betonových skruží DN 800</t>
  </si>
  <si>
    <t>kpl</t>
  </si>
  <si>
    <t>131101202R00</t>
  </si>
  <si>
    <t>Hloubení zapažených jam a zářezů do 1000 m3, v hornině 1-2 , strojně, s ručním dočištěním</t>
  </si>
  <si>
    <t>tř.2 - 4% : 178,95720*0,03</t>
  </si>
  <si>
    <t>131201202R00</t>
  </si>
  <si>
    <t>Hloubení zapažených jam a zářezů do 1000 m3, v hornině 3, strojně, s ručním dočištěním</t>
  </si>
  <si>
    <t>Začátek provozního součtu</t>
  </si>
  <si>
    <t xml:space="preserve">  výkop jámy : 9,40*5,70*3,34</t>
  </si>
  <si>
    <t>Konec provozního součtu</t>
  </si>
  <si>
    <t>tř.3 - 91% : 178,95720*0,91</t>
  </si>
  <si>
    <t>131201209R00</t>
  </si>
  <si>
    <t xml:space="preserve">Hloubení zapažených jam a zářezů příplatek za lepivost, v hornině 3,  </t>
  </si>
  <si>
    <t>lepivost - 50% : 162,85105*0,50</t>
  </si>
  <si>
    <t>131301202R00</t>
  </si>
  <si>
    <t>Hloubení zapažených jam a zářezů do 1000 m3, v hornině 4, strojně, s ručním dočištěním</t>
  </si>
  <si>
    <t>tř.4 - 5% : 178,95720*0,05</t>
  </si>
  <si>
    <t>131301209R00</t>
  </si>
  <si>
    <t xml:space="preserve">Hloubení zapažených jam a zářezů příplatek za lepivost, v hornině 4,  </t>
  </si>
  <si>
    <t>lepivost - 50% : 8,94786*0,50</t>
  </si>
  <si>
    <t>139601102R00</t>
  </si>
  <si>
    <t>Ruční výkop jam, rýh a šachet v hornině 3</t>
  </si>
  <si>
    <t>rýha pro drenáž DN 150 : (0,80+0,50)/2*0,30*(9,00+5,30)*2</t>
  </si>
  <si>
    <t>15140PC01</t>
  </si>
  <si>
    <t>Pažení stěn výkopu záporové - zřízení</t>
  </si>
  <si>
    <t>doprava štětovnic na stavbu, zapatkování jeřábu, nastražení, zaberanění a dodávka štětovnic.</t>
  </si>
  <si>
    <t>pohledová plocha pažení : (9,40+5,70)*2*3,34</t>
  </si>
  <si>
    <t>15140PC02</t>
  </si>
  <si>
    <t>Odstranění záporového pažení stěn výkopu</t>
  </si>
  <si>
    <t>161101104R00</t>
  </si>
  <si>
    <t>Svislé přemístění výkopku z horniny 1 až 4, při hloubce výkopu přes 6 do 8 m</t>
  </si>
  <si>
    <t>pažená jáma - 100% : 178,95720</t>
  </si>
  <si>
    <t>ruční výkop - 100% : 5,577</t>
  </si>
  <si>
    <t>16260110XR00</t>
  </si>
  <si>
    <t>Vodorovné přemístění výkopku z hor.1-4 - dle zhotovitele</t>
  </si>
  <si>
    <t>Skládka dle zhotovitele : 178,95720+5,57700</t>
  </si>
  <si>
    <t>174101101R00</t>
  </si>
  <si>
    <t>Zásyp sypaninou se zhutněním jam, šachet, rýh nebo kolem objektů v těchto vykopávkách</t>
  </si>
  <si>
    <t>včetně strojního přemístění materiálu pro zásyp ze vzdálenosti do 10 m od okraje zásypu</t>
  </si>
  <si>
    <t>výkopy : 178,95720</t>
  </si>
  <si>
    <t xml:space="preserve">odpočet: : </t>
  </si>
  <si>
    <t>polštář z DK : -16,07400</t>
  </si>
  <si>
    <t>podkladní beton : -2,73800</t>
  </si>
  <si>
    <t xml:space="preserve">odlehčovací komora : </t>
  </si>
  <si>
    <t>dno : -7,20*3,50*0,30</t>
  </si>
  <si>
    <t>nádrž : -6,80*3,10*2,64</t>
  </si>
  <si>
    <t>182001111R00</t>
  </si>
  <si>
    <t>Plošná úprava terénu při nerovnostech terénu přes 50 do 100 mm, v rovině nebo na svahu do 1:5</t>
  </si>
  <si>
    <t>dno jámy : 9,40*5,70</t>
  </si>
  <si>
    <t>58330002.AR1</t>
  </si>
  <si>
    <t>Zemina vhodná k zásypu</t>
  </si>
  <si>
    <t>96,93400*2,0</t>
  </si>
  <si>
    <t>199000002R00</t>
  </si>
  <si>
    <t>Poplatky za skládku horniny 1- 4, skupina 17 05 04 z Katalogu odpadů</t>
  </si>
  <si>
    <t>211561111RK1</t>
  </si>
  <si>
    <t>Výplň odvodňovacích žeber kamenivem hrubým drceným frakce 4 - 16 mm</t>
  </si>
  <si>
    <t>212753116R00</t>
  </si>
  <si>
    <t>Plastové drenážní trubky montáž ohebné plastové drenážní trubky do rýhy, DN 160, bez lože</t>
  </si>
  <si>
    <t>(9,0+5,30)*2</t>
  </si>
  <si>
    <t>212971121R00</t>
  </si>
  <si>
    <t>Zřízení opláštění odvod. trativodů z geotextilie o sklonu přes 1:2,5, při rozvinuté šířce opláštění od 0 do 2,5 m</t>
  </si>
  <si>
    <t>rýha pro drenáž DN 150 : (0,80+0,50+0,30+0,45)*28,60</t>
  </si>
  <si>
    <t>271531114RT1</t>
  </si>
  <si>
    <t>Polštáře zhutněné pod základy kamenivo drcené, frakce 8 - 16 mm</t>
  </si>
  <si>
    <t>polštář ŠD : 9,40*5,70*0,30</t>
  </si>
  <si>
    <t>28611225.AR</t>
  </si>
  <si>
    <t>trubka plastová drenážní PVC; ohebná; perforovaná po celém obvodu; DN 160,0 mm</t>
  </si>
  <si>
    <t>POL3_0</t>
  </si>
  <si>
    <t>28,60*1,05</t>
  </si>
  <si>
    <t>69366197R</t>
  </si>
  <si>
    <t>geotextilie PP; funkce separační, ochranná, výztužná, filtrační; plošná hmotnost 200 g/m2; zpevněná oboustranně</t>
  </si>
  <si>
    <t>58,630*1,25</t>
  </si>
  <si>
    <t>380326142R00</t>
  </si>
  <si>
    <t>Kompletní konstrukce z betonu železového vodostavebního třídy C 30/37, vliv prostředí XF4, tloušťky konstrukce přes 150 do 300 mm</t>
  </si>
  <si>
    <t>RTS 22/I</t>
  </si>
  <si>
    <t>dno : 7,20*3,50*0,30</t>
  </si>
  <si>
    <t>stěny : (6,80*2+2,50*3+5,00)*0,30*3,10</t>
  </si>
  <si>
    <t>odpočet otvorů : -(1,80*2,30+1,80*1,70+0,80*2,70)*0,30</t>
  </si>
  <si>
    <t>380356241R00</t>
  </si>
  <si>
    <t>Bednění kompletních konstrukcí neomítaných z betonu prostého nebo železového obyčejného vodostavebního, ploch rovinných, zřízení</t>
  </si>
  <si>
    <t>dno : (7,20+3,50)*2*0,30</t>
  </si>
  <si>
    <t>stěny : ((3,10+2,50+6,80+2,50)*2+2,50*2+5,00*2)*3,10</t>
  </si>
  <si>
    <t>otvory : -(1,80*2,30*2+1,80*1,70*2+0,80*2,70*2)+(1,80+2,30)*2*0,30+(1,80+1,70)*2*0,30+(2,70*2+0,80)*0,30</t>
  </si>
  <si>
    <t>380356242R00</t>
  </si>
  <si>
    <t>Bednění kompletních konstrukcí neomítaných z betonu prostého nebo železového obyčejného vodostavebního, ploch rovinných, odbednění</t>
  </si>
  <si>
    <t>380361005R00</t>
  </si>
  <si>
    <t>Výztuž kompletních konstrukcí z oceli z oceli 10 425 (BSt 500 S)</t>
  </si>
  <si>
    <t>Předpoklad - 130 kg/m3 betonu : 0,130*29,0250</t>
  </si>
  <si>
    <t>380PC3021</t>
  </si>
  <si>
    <t>Uložení prvků zemnící soustavy</t>
  </si>
  <si>
    <t>380PC3022</t>
  </si>
  <si>
    <t>Těsněná spára</t>
  </si>
  <si>
    <t>457311119RT2</t>
  </si>
  <si>
    <t>Vyrovnávací beton výplňový nebo spádový C 30/37 - XC4 XA1</t>
  </si>
  <si>
    <t>spojná komora : 1,70*0,95*0,80+0,80*0,95*0,40</t>
  </si>
  <si>
    <t>odlehčovací komora : 5,00*1,25*0,40</t>
  </si>
  <si>
    <t>prostor česlí : 5,00*1,00*0,30</t>
  </si>
  <si>
    <t>631313511RM1</t>
  </si>
  <si>
    <t xml:space="preserve">Mazanina z betonu prostého tl. přes 80 do 120 mm třídy C 12/15,  </t>
  </si>
  <si>
    <t>Včetně vytvoření dilatačních spár, bez zaplnění.</t>
  </si>
  <si>
    <t>podkladní beton : 7,40*3,70*0,10</t>
  </si>
  <si>
    <t>632921913R00</t>
  </si>
  <si>
    <t>Dlažba vnitřní nebo vnější při objektu z dlaždic betonových betonových kladených do písku  se zalitím spár na celou výšku cementovou maltou pro spárování 
 o tloušťce dlaždic 60 mm</t>
  </si>
  <si>
    <t>Včetně dodávky dlaždic.</t>
  </si>
  <si>
    <t>3,70*0,30</t>
  </si>
  <si>
    <t>639571115R00</t>
  </si>
  <si>
    <t>Podklad pod okapových chodník ze štěrku tl. 150 mm</t>
  </si>
  <si>
    <t>3,70*0,40</t>
  </si>
  <si>
    <t>894105121R00</t>
  </si>
  <si>
    <t>Ostatní konstrukce na trubním vedení zděné dlažba šachet z cihel z kyselinovzdorné kameniny, čtyř a vícehranných</t>
  </si>
  <si>
    <t>spojná komora : 1,70*(0,95-0,30)*0,085</t>
  </si>
  <si>
    <t>odlehčovací komora : 0,80*0,40*0,085</t>
  </si>
  <si>
    <t>prostor česlí : 1,80*1,00*0,085</t>
  </si>
  <si>
    <t>894PC30202</t>
  </si>
  <si>
    <t>Obklad žlabů kanalizačními kyselinovzdornými pásky</t>
  </si>
  <si>
    <t>spojná komora : 1,70*3,14*0,15</t>
  </si>
  <si>
    <t>spojná+odlehčovací komora : 6,00*3,14*0,25</t>
  </si>
  <si>
    <t>930PC30201</t>
  </si>
  <si>
    <t>Prostup ŽB stěnou 800 x 800 mm, tl. 300 mm, vč těsnění, dle popisu v TZ</t>
  </si>
  <si>
    <t>kus</t>
  </si>
  <si>
    <t>930PC30202</t>
  </si>
  <si>
    <t>Prostup ŽB stěnou 600 x 600 mm, tl. 300 mm, vč těsnění, dle popisu v TZ</t>
  </si>
  <si>
    <t>930PC30203</t>
  </si>
  <si>
    <t>Prostup ŽB stěnou 850 x 800 mm, tl. 300 mm, vč těsnění, dle popisu v TZ</t>
  </si>
  <si>
    <t>930PC30204</t>
  </si>
  <si>
    <t>Prostup ŽB stěnou 500 x 500 mm, tl. 300 mm, vč těsnění, dle popisu v TZ</t>
  </si>
  <si>
    <t>933901111R00</t>
  </si>
  <si>
    <t>Zkoušky objektů a vymývání provedení zkoušky vodotěsnosti betonové nádrže jakéhokoliv druhu a tvaru, o obsahu do 1000 m3</t>
  </si>
  <si>
    <t>Včetně napuštění a vypuštění vody z nádrže po skončení zkoušky.</t>
  </si>
  <si>
    <t>6,20*2,50*3,00</t>
  </si>
  <si>
    <t>933901311R00</t>
  </si>
  <si>
    <t>Zkoušky objektů a vymývání naplnění a vyprázdnění nádrže pro účely vymývací (proplachovací), o obsahu do 1000 m3</t>
  </si>
  <si>
    <t>Včetně dodání vody.</t>
  </si>
  <si>
    <t>08211320R</t>
  </si>
  <si>
    <t>vodné pro vodu pitnou</t>
  </si>
  <si>
    <t>RTS 17/II</t>
  </si>
  <si>
    <t>ztratné - 3% : 46,50*1,03</t>
  </si>
  <si>
    <t>998331011R00</t>
  </si>
  <si>
    <t xml:space="preserve">Přesun hmot pro nádrže přesun hmot pro nádrže,  </t>
  </si>
  <si>
    <t xml:space="preserve">10,16,18,20,21,22,23,24,25,27,30,31,32,33,34,35, : </t>
  </si>
  <si>
    <t>Součet: : 350,23949</t>
  </si>
  <si>
    <t>711131101R00</t>
  </si>
  <si>
    <t>Provedení izolace proti zemní vlhkosti pásy na sucho vodorovná, 1 vrstva, bez dodávky izolačních pásů</t>
  </si>
  <si>
    <t>2 vrstvy : 7,40*3,70*2</t>
  </si>
  <si>
    <t>711212002RT0</t>
  </si>
  <si>
    <t>Vnější nátěr bet.konstrukcí ve styku se zeminou - 2 vrstvy + penetrace</t>
  </si>
  <si>
    <t>dvouvrstvá</t>
  </si>
  <si>
    <t>deska  : (7,20+3,50)*2*0,30</t>
  </si>
  <si>
    <t>stěny armaturní a čerpací komory : (6,80+3,10)*2*2,90</t>
  </si>
  <si>
    <t>62811120R</t>
  </si>
  <si>
    <t>pás izolační z oxidovaného asfaltu volně uložený; nosná vložka strojní hadrová lepenka; horní strana impregnace; spodní strana impregnace; tl. 1,0 mm</t>
  </si>
  <si>
    <t>54,7600*1,2</t>
  </si>
  <si>
    <t>998711101R00</t>
  </si>
  <si>
    <t>Přesun hmot pro izolace proti vodě svisle do 6 m</t>
  </si>
  <si>
    <t xml:space="preserve">45,46, : </t>
  </si>
  <si>
    <t>Součet: : 0,30064</t>
  </si>
  <si>
    <t>767PC30201</t>
  </si>
  <si>
    <t>Dvojice nerezových madel, výška madel 1100 mm, dle popisu v TZ - 1/Z</t>
  </si>
  <si>
    <t>767PC30202</t>
  </si>
  <si>
    <t>Dvojice výsuvných madel, nerez, výška 1100 mm, dle popisu v TZ - 2/Z</t>
  </si>
  <si>
    <t>767PC30203</t>
  </si>
  <si>
    <t>Žebřík nerez, výška 2,8 m, dle popisu v TZ - 3/Z</t>
  </si>
  <si>
    <t>767PC30204</t>
  </si>
  <si>
    <t>Žebřík nerez, výška 2,7 m, dle popisu v TZ - 4/Z</t>
  </si>
  <si>
    <t>767PC30205</t>
  </si>
  <si>
    <t>Pochozí podlaha z kompozitních litých roštů vč.nosné konstrukce, dle popisu v TZ - 5/Z</t>
  </si>
  <si>
    <t>767PC30206</t>
  </si>
  <si>
    <t>Stěna z dřevěných dluží a nerezovými vodícími prvky, dle popisu v TZ - 6/Z</t>
  </si>
  <si>
    <t>767PC30207</t>
  </si>
  <si>
    <t>Stěna z dřevěných dluží a nerezovými vodícími prvky, dle popisu v TZ - 7/Z</t>
  </si>
  <si>
    <t>777553020R00</t>
  </si>
  <si>
    <t>Podlahy ze stěrky silikátové s disperzí Doplňující práce pro podlahy ze stěrek silikátových penetrace nesavého podkladu podlah adhézní vrstvou</t>
  </si>
  <si>
    <t>spojná komora : 2,50*0,95</t>
  </si>
  <si>
    <t>odlehčovací komora : 5,00*1,25</t>
  </si>
  <si>
    <t>prostor česlí : 5,00*1,00</t>
  </si>
  <si>
    <t>čerpání povrchové cca 24 hod/den : 24*75*4</t>
  </si>
  <si>
    <t>čerpání hloubkové cca 12 hod/den - hydrovrty : 12*90*4</t>
  </si>
  <si>
    <t>131101112R00</t>
  </si>
  <si>
    <t>Hloubení nezapažených jam a zářezů do 1000 m3, v hornině 1-2, hloubení strojně</t>
  </si>
  <si>
    <t>tř. 2 - 3% : 42,97248*0,03</t>
  </si>
  <si>
    <t>tř.2 - 3% : 932,25847*0,03</t>
  </si>
  <si>
    <t>131201112R00</t>
  </si>
  <si>
    <t>Hloubení nezapažených jam a zářezů do 1000 m3, v hornině 3, hloubení strojně</t>
  </si>
  <si>
    <t xml:space="preserve">  ((1,96+0,80)/2*7,60+(5,183+2,450)/2*10,900)/2*1,65</t>
  </si>
  <si>
    <t>tř. 3 - 79% : 42,97248*0,79</t>
  </si>
  <si>
    <t>131201119R00</t>
  </si>
  <si>
    <t xml:space="preserve">Hloubení nezapažených jam a zářezů příplatek za lepivost, v hornině 3,  </t>
  </si>
  <si>
    <t>lepivost - 50% : 33,94826*0,50</t>
  </si>
  <si>
    <t xml:space="preserve">  výkop jámy : (3,14*6,80*6,80+(4,09+2,90)/2*7,40)*5,45</t>
  </si>
  <si>
    <t>tř.3 - 79% : 932,25847*0,79</t>
  </si>
  <si>
    <t>lepivost - 50% : 736,48419*0,50</t>
  </si>
  <si>
    <t>131301112R00</t>
  </si>
  <si>
    <t>Hloubení nezapažených jam a zářezů do 1000 m3, v hornině 4, hloubení strojně</t>
  </si>
  <si>
    <t>tř. 4 - 18% : 42,97248*0,18</t>
  </si>
  <si>
    <t>131301119R00</t>
  </si>
  <si>
    <t xml:space="preserve">Hloubení nezapažených jam a zářezů příplatek za lepivost, v hornině 4,  </t>
  </si>
  <si>
    <t>lepivost - 50% : 7,73505*0,50</t>
  </si>
  <si>
    <t>tř.4 - 18% : 932,25847*0,18</t>
  </si>
  <si>
    <t>lepivost - 50% : 167,80652*0,50</t>
  </si>
  <si>
    <t>rýha pro drenáž DN 150 : (0,80+0,50)/2*0,30*(3,14*13,10*(293/360)+4,09+2,90+7,00)</t>
  </si>
  <si>
    <t>pohledová plocha pažení : (3,14*13,60+2,90+4,09)*5,45</t>
  </si>
  <si>
    <t>pažená jáma - 100% : 932,25847</t>
  </si>
  <si>
    <t>ruční výkop - 100% : 9,25636</t>
  </si>
  <si>
    <t>Skládka dle zhotovitele : 932,25847+9,25636+42,97248</t>
  </si>
  <si>
    <t>výkopy : 932,25847+42,97248</t>
  </si>
  <si>
    <t>polštář z DK : -53,93898</t>
  </si>
  <si>
    <t>podkladní beton : -13,53996</t>
  </si>
  <si>
    <t xml:space="preserve">retenční nádrž : </t>
  </si>
  <si>
    <t>dno : -(3,14*5,70*5,70+(3,50+2,80)/2*5,40)*0,50</t>
  </si>
  <si>
    <t>nádrž : -(3,14*5,30*5,30+(3,50+2,80)/2*4,40)*4,55</t>
  </si>
  <si>
    <t>komora bezp.přelivu : -5,6*2,10*1,40</t>
  </si>
  <si>
    <t>174101102R00</t>
  </si>
  <si>
    <t>Zásyp sypaninou se zhutněním v uzavřených prostorách s urovnáním povrchu zásypu s ručním zhutněním</t>
  </si>
  <si>
    <t>vnitřní zásyp : (2,80+2,30)/2*1,55*2,50</t>
  </si>
  <si>
    <t>dno jámy : 3,14*5,80*5,80+(3,50+2,80)/2*5,40</t>
  </si>
  <si>
    <t>367,3888*2,0</t>
  </si>
  <si>
    <t>583418004R</t>
  </si>
  <si>
    <t>Kamenivo drcené frakce  16/32 B Jihomoravský kraj</t>
  </si>
  <si>
    <t>9,37500*2,0</t>
  </si>
  <si>
    <t>horniny 1- 4, skupina 17 05 04 z Katalogu odpadů</t>
  </si>
  <si>
    <t>(3,14*13,10*(293/360)+4,09+2,90+7,00)</t>
  </si>
  <si>
    <t>rýha pro drenáž DN 150 : (0,80+0,50+0,30+0,45)*(3,14*13,10*(293/360)+4,09+2,90+7,00)</t>
  </si>
  <si>
    <t>polštář ŠD : (3,14*6,80*6,80+(4,09+2,90)/2*7,40)*0,30</t>
  </si>
  <si>
    <t>polštář ŠD : 7,60*2,30*0,15</t>
  </si>
  <si>
    <t>47,46851*1,05</t>
  </si>
  <si>
    <t>97,31044*1,25</t>
  </si>
  <si>
    <t>242791111R00</t>
  </si>
  <si>
    <t>Zapuštění zárubnice z trub z plastů hloubka do 50 m, DN do 200 mm</t>
  </si>
  <si>
    <t>4*8,5</t>
  </si>
  <si>
    <t>247571113R00</t>
  </si>
  <si>
    <t>Obsyp a těsnění studny obsyp ze štěrkopísku tříděného frakce 0-63 mm</t>
  </si>
  <si>
    <t>Včetně dodání obsypových hmot.</t>
  </si>
  <si>
    <t>3,14*(0,2*0,2-0,1*0,1)*8,5*4</t>
  </si>
  <si>
    <t>26421PC01</t>
  </si>
  <si>
    <t>Demontáž hydrovrtu vč.odvozu a likvidace a uvedení povrchu do původního stavu</t>
  </si>
  <si>
    <t>264311212R00</t>
  </si>
  <si>
    <t>Vrty velkoprůměrové nezapažené, svislé průměr přes 380 do 450 mm, hloubka přes 5 m, hornina třídy 3</t>
  </si>
  <si>
    <t>hloubkové odvodnění : 4*8,5</t>
  </si>
  <si>
    <t>28611898R</t>
  </si>
  <si>
    <t>trubka plastová vodovodní hladká, hrdlová; PVC; D = 200,0 mm; s = 4,50 mm; l = 4 000,0 mm</t>
  </si>
  <si>
    <t>pažnice DN 200 : 34,0/4*1,05</t>
  </si>
  <si>
    <t>380326141RU1</t>
  </si>
  <si>
    <t>Kompletní konstrukce z betonu železového vodostavebního třídy C 30/37, vliv prostředí XC4, tloušťky konstrukce přes 80 do 150 mm</t>
  </si>
  <si>
    <t xml:space="preserve">provozní místnost  : </t>
  </si>
  <si>
    <t>strop : 2,30*3,50*0,15</t>
  </si>
  <si>
    <t>atika : (2,30*2+3,20)*0,50*0,15</t>
  </si>
  <si>
    <t>380326142RU1</t>
  </si>
  <si>
    <t>Kompletní konstrukce z betonu železového vodostavebního třídy C 30/37, vliv prostředí XC4, tloušťky konstrukce přes 150 do 300 mm</t>
  </si>
  <si>
    <t>stěny retence : 3,14*(5,30*5,30-5,00*5,00)*4,15-(0,60*2,80+5,00*0,35)*0,30+(2,60+3,80+3,10)*5,05*0,30+2,30*3,50*0,30</t>
  </si>
  <si>
    <t>(1,60+5,05)*2*0,30*0,25+(2,50*(1,40+0,30)/2)*0,25+(1,20*2+1,30)*0,25*0,55</t>
  </si>
  <si>
    <t>komora bezp.přelivu : (2,10*2+5,00)*0,30*1,60+5,00*0,30*0,55+0,80*1,00*0,25</t>
  </si>
  <si>
    <t>provozní místnost : (2,30+3,00)*2*0,25*3,00-1,10*2,50*0,25</t>
  </si>
  <si>
    <t>strop retence : (3,60*4,40+(7,35-3,60)*1,90-3,20*0,60-2,00*1,80-1,40*1,90)*0,25+(2,80+2,30)/2*1,55*0,25</t>
  </si>
  <si>
    <t>sloupek mezi retencí a komorou : 3,14*0,15*0,15*0,40</t>
  </si>
  <si>
    <t>380326143RU1</t>
  </si>
  <si>
    <t>Kompletní konstrukce z betonu železového vodostavebního třídy C 30/37, vliv prostředí XC4, tloušťky konstrukce přes 300 mm</t>
  </si>
  <si>
    <t>dno retence : (3,14*5,70*5,70+(3,50+2,80)/2*5,20)*0,50</t>
  </si>
  <si>
    <t>strop retence+komora bezp.přelivu : (3,14*5,30*5,30+(0,77+0,10)/2*5,60)*0,35-(4,40*1,30-1,20*0,80)*0,35+1,30*0,50*0,55+1,90*0,50*0,90</t>
  </si>
  <si>
    <t>středový sloup : 3,14*0,50*0,50*4,15</t>
  </si>
  <si>
    <t>stěny : (2,30+1,80+3,50+3,00)*2*3,00+(1,10+2,50)*2*0,25</t>
  </si>
  <si>
    <t>atika : (2,30*2+2,15*2+3,50+3,20)*0,50</t>
  </si>
  <si>
    <t xml:space="preserve">retence : </t>
  </si>
  <si>
    <t>dno retence : (3,14*11,40+(3,50+2,80+5,20))*0,50</t>
  </si>
  <si>
    <t>strop retence+komora bezp.přelivu : (3,14*10,60+(0,77*2+5,60))*0,35+(1,30+0,50)*2*0,55+3,14*5,00*5,00+(1,07+0,40)/2*5,00</t>
  </si>
  <si>
    <t>středový sloup : 3,14*1,00*4,15</t>
  </si>
  <si>
    <t>stěny retence : 3,14*(10,6+10,00)*4,15+(0,60+2,80)*2*0,30+(5,00+0,35)*2*0,30+(2,60+2,30+4,40+3,80+3,10+2,80)*5,05+2,30*3,50*2</t>
  </si>
  <si>
    <t>(2,20+1,60+5,05+4,50)*2*0,25+(2,50*(1,40+0,30)/2)*0,25+(1,95+1,20+1,30+0,80)*2*0,55</t>
  </si>
  <si>
    <t>komora bezp.přelivu : (2,10*2+5,60+5,00)*2*1,60+(5,00+5,60)*0,55</t>
  </si>
  <si>
    <t>strop retence : 3,60*4,40+(7,35-3,60)*1,90+(3,60+2,50+3,75+1,90+7,35+4,40)*0,25+(3,20+0,60)*2*0,25+(2,00+1,80)*2*0,25+(1,40+1,90)*2*0,25</t>
  </si>
  <si>
    <t>sloupek mezi retencí a komorou : 3,14*0,30*0,40</t>
  </si>
  <si>
    <t>Předpoklad - 130 kg/m3 betonu : 0,130*(1,79250+75,49793+93,72706)</t>
  </si>
  <si>
    <t>380PC3031</t>
  </si>
  <si>
    <t>380PC3032</t>
  </si>
  <si>
    <t>akumulační prostor : 55,00</t>
  </si>
  <si>
    <t>odtoková komora : (2,80+2,30)/2*1,50*0,35-0,65*0,90*0,125</t>
  </si>
  <si>
    <t>komora bezp. přelivu : (1,00+1,80)/2*5,00*0,30</t>
  </si>
  <si>
    <t>622481211RU1</t>
  </si>
  <si>
    <t>Vyztužení povrchových úprav vnějších stěn stěrkou s výztužnou sklotextilní tkaninou, s dodávkou sítě a stěrkového tmelu</t>
  </si>
  <si>
    <t>na tep.izolaci : 40,435</t>
  </si>
  <si>
    <t>622PC0001</t>
  </si>
  <si>
    <t>Pastovitá tenkovrstvá omítka - zrnitost 1,5mm, vč. stěrky a výztužné perlinky, světle zelená</t>
  </si>
  <si>
    <t>Bez dodávky materiálu.</t>
  </si>
  <si>
    <t>na tep. izolaci tl. 100 mm : (2,5*2+3,70+0,25*2)*2,90+3,20*2,50-1,00*2,25</t>
  </si>
  <si>
    <t>podkladní beton : (3,14*5,80*5,80+(3,50+2,80)/2*5,40)*0,10</t>
  </si>
  <si>
    <t>5,80*2,20*0,10</t>
  </si>
  <si>
    <t>vnitřní podkladní beton : (2,80+2,30)/2*1,55*0,10</t>
  </si>
  <si>
    <t>(1,20+3,10+3,70+0,60+7,25+5,00+3,60)*0,30</t>
  </si>
  <si>
    <t>(2,60+1,30)*2*0,30</t>
  </si>
  <si>
    <t>(6,20+5,90+1,50*2)*0,30</t>
  </si>
  <si>
    <t>(1,20+3,10+3,70+0,60+7,25+5,00+3,60)*0,40</t>
  </si>
  <si>
    <t>(2,60+1,30)*2*0,40</t>
  </si>
  <si>
    <t>(6,20+5,90+1,50*2)*0,40</t>
  </si>
  <si>
    <t>894104122R00</t>
  </si>
  <si>
    <t>Ostatní konstrukce na trubním vedení zděné žlaby šachet
 z cihel z kyselinovzdorné kameniny, průměru přes 500 mm</t>
  </si>
  <si>
    <t>žlab v akumulačním prostoru : 3,14*(0,385*0,385-0,300*0,300)/2*5,00</t>
  </si>
  <si>
    <t>odtoková komora : (2,30+2,80)/2*1,55*0,085</t>
  </si>
  <si>
    <t>894PC30301</t>
  </si>
  <si>
    <t>Obklad svislých stěn kanalizačními kyselinovzdornými pásky</t>
  </si>
  <si>
    <t>(1,55+2,80+1,65)*0,82+2,30*0,25+(1,90+0,62)*2*0,125</t>
  </si>
  <si>
    <t>930PC30301</t>
  </si>
  <si>
    <t>Prostup ŽB konstrukcí 500 x 500 mm, tl. 300 mm, včetně těsnění, dle popisu v TZ</t>
  </si>
  <si>
    <t>930PC30302</t>
  </si>
  <si>
    <t>Prostup ŽB konstrukcí 1500 x 1000 mm, tl. 300 mm, včetně těsnění, dle popisu v TZ</t>
  </si>
  <si>
    <t>930PC30303</t>
  </si>
  <si>
    <t>Prostup ŽB konstrukcí d 100 mm, tl. 500 mm, včetně těsnění, dle popisu v TZ</t>
  </si>
  <si>
    <t>930PC30304</t>
  </si>
  <si>
    <t>Prostup ŽB konstrukcí d 100 mm, tl. 300 mm, bez těsnění, dle popisu v TZ</t>
  </si>
  <si>
    <t>930PC30305</t>
  </si>
  <si>
    <t>Prostup ŽB konstrukcí d 200 mm, tl. 300 mm, včetně těsnění, dle popisu v TZ</t>
  </si>
  <si>
    <t>akumulační nádrž : 3,14*5,00*5,00*3,80</t>
  </si>
  <si>
    <t>čerpací šachta : 2,00*2,00*4,00</t>
  </si>
  <si>
    <t>odtoková komora : 2,60*1,55*1,00</t>
  </si>
  <si>
    <t>komora bezp.přelivu : (2,10+1,00)/2*5,00*0,35</t>
  </si>
  <si>
    <t>ztratné - 3% : 321,04250*1,03</t>
  </si>
  <si>
    <t xml:space="preserve">15,22,23,25,27,28,29,30,32,34,35,36,37,38,39,41,44,45,46,47,48,49,50,51,52, : </t>
  </si>
  <si>
    <t>Součet: : 1602,86001</t>
  </si>
  <si>
    <t>711111001RZ1</t>
  </si>
  <si>
    <t>Provedení izolace proti zemní vlhkosti natěradly za studena na ploše vodorovné nátěrem penetračním, 1 x nátěr, včetně dodávky penetračního laku ALP</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</si>
  <si>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</si>
  <si>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</si>
  <si>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2 vrstvy : (3,14*5,80*5,80+(3,50+2,80)/2*5,40)*2</t>
  </si>
  <si>
    <t>5,80*2,20*2</t>
  </si>
  <si>
    <t>711141559RZ4</t>
  </si>
  <si>
    <t xml:space="preserve">Provedení izolace proti zemní vlhkosti pásy přitavením vodorovná, 2 vrstvy, s dodávkou izolačního pásu se skleněnou nebo polyesterovou vložkou,  </t>
  </si>
  <si>
    <t>strop akumulační nádrže : 3,14*5,30*5,30</t>
  </si>
  <si>
    <t>711142559RZ4</t>
  </si>
  <si>
    <t xml:space="preserve">Provedení izolace proti zemní vlhkosti pásy přitavením svislá, 2 vrstvy, s dodávkou izolačního pásu se skleněnou nebo polyesterovou vložkou,  </t>
  </si>
  <si>
    <t>strop akumulační nádrže : 3,14*10,60*0,50+(3,50+2,30)*2*0,35</t>
  </si>
  <si>
    <t>deska  : (3,14*5,70*2+3,50+2,70)*0,50</t>
  </si>
  <si>
    <t>stěny armaturní a čerpací komory : (3,14*5,30*2+2,60+3,40)*4,85+2,10*2*1,70</t>
  </si>
  <si>
    <t>711491171RT1</t>
  </si>
  <si>
    <t>Provedení izolace proti tlakové vodě ostatní práce vodorovná, podkladní textílie, materiál ve specifikaci</t>
  </si>
  <si>
    <t>711491172RT1</t>
  </si>
  <si>
    <t>Provedení izolace proti tlakové vodě ostatní práce vodorovná, ochranná textílie, materiál ve specifikaci</t>
  </si>
  <si>
    <t>711PC3031</t>
  </si>
  <si>
    <t>Chemicky odolný ochranný nátěr na betonové konstrukce s protisklunou úpravou, dle TZ</t>
  </si>
  <si>
    <t>stropy : 3,60*4,40+(7,35-3,60)*1,90+1,95*1,30+5,60*1,50</t>
  </si>
  <si>
    <t>odpočet otvorů : -(1,90*1,40+2,00*1,80+3,20*0,60+1,20*0,80+2,10*0,90*2)</t>
  </si>
  <si>
    <t>711PC3032</t>
  </si>
  <si>
    <t>Chemicky odolný ochranný nátěr na betonové konstrukce bez protiskluzné úpravy, dle TZ</t>
  </si>
  <si>
    <t>plocha stropu : 3,14*5,30*5,30+(2,30+3,60)/2*4,40+2,00*5,60</t>
  </si>
  <si>
    <t>odpočet vyvýšených ploch : -(3,60*4,40+(7,35-3,60)*1,90+1,95*1,30+5,60*1,50)</t>
  </si>
  <si>
    <t>270,79920*1,2</t>
  </si>
  <si>
    <t>88,2026*1,2</t>
  </si>
  <si>
    <t>69366198R</t>
  </si>
  <si>
    <t>geotextilie PP; funkce separační, ochranná, výztužná, filtrační; plošná hmotnost 300 g/m2; zpevněná oboustranně</t>
  </si>
  <si>
    <t xml:space="preserve">62,63,65,66,67,72,73,74, : </t>
  </si>
  <si>
    <t>Součet: : 2,45174</t>
  </si>
  <si>
    <t>712PC3031</t>
  </si>
  <si>
    <t>D+M Plochá střecha vč. tepelné izolace a oplechování - dle popisu v TZ</t>
  </si>
  <si>
    <t>713131542RT6</t>
  </si>
  <si>
    <t>Izolace tep.stěn,asf.lepidlo+kotvy,desky z extrud.polystyrénu, tloušťka izolace od 90 do 150 mm, bez dodávky desek</t>
  </si>
  <si>
    <t>tl. 80 mm : (2,5+3,70)*2*0,75-1,00*0,25-1,90*0,55</t>
  </si>
  <si>
    <t>tl. 100 mm : (2,5*2+3,70+0,25*2)*2,90+3,20*2,50-1,00*2,25</t>
  </si>
  <si>
    <t>713PC3030</t>
  </si>
  <si>
    <t>D+M nopové fólie s vrstvou netkané textílie + ukončovací systémová lišta</t>
  </si>
  <si>
    <t>(2,5+3,70)*2*0,30</t>
  </si>
  <si>
    <t>713PC3031</t>
  </si>
  <si>
    <t>D+M nopové fólie s perforací na horním povrchu</t>
  </si>
  <si>
    <t>strop akumulační nádrže : 88,2026</t>
  </si>
  <si>
    <t>28375463R</t>
  </si>
  <si>
    <t>deska izolační tepelně izol.; extrudovaný polystyren; povrch strukturovaný; rovná hrana; tl. 80,0 mm; součinitel tepelné vodivosti 0,036 W/mK; R = 2,162 m2K/W; obj. hmotnost 35,00 kg/m3</t>
  </si>
  <si>
    <t>ztratné - 5% : 8,005*1,05</t>
  </si>
  <si>
    <t>28375464R</t>
  </si>
  <si>
    <t>deska izolační tepelně izol.; extrudovaný polystyren; povrch strukturovaný; rovná hrana; tl. 100,0 mm; součinitel tepelné vodivosti 0,036 W/mK; R = 2,564 m2K/W; obj. hmotnost 35,00 kg/m3</t>
  </si>
  <si>
    <t>ztratné - 5% : 32,43*1,05</t>
  </si>
  <si>
    <t>998713101R00</t>
  </si>
  <si>
    <t>Přesun hmot pro izolace tepelné v objektech výšky do 6 m</t>
  </si>
  <si>
    <t xml:space="preserve">77,80,81, : </t>
  </si>
  <si>
    <t>Součet: : 0,33519</t>
  </si>
  <si>
    <t>764PC30301</t>
  </si>
  <si>
    <t>Podokapní střešní žlab půlkruhový d 110 mm, dle popisu v TZ - 1/K</t>
  </si>
  <si>
    <t>764PC30302</t>
  </si>
  <si>
    <t>Svodová roura z podokapního žlabu, kulatá d 70 mm, dle popisu v TZ - 2/K</t>
  </si>
  <si>
    <t>767PC30301</t>
  </si>
  <si>
    <t>Madlo nerezové, výška 1100 mm, šířka 600 mm, dle popisu v TZ - 1/Z</t>
  </si>
  <si>
    <t>767PC30302</t>
  </si>
  <si>
    <t>Poklop kompozitní, třídílný 900 x 2100 mm, dle popisu v TZ - 2/Z</t>
  </si>
  <si>
    <t>767PC30303</t>
  </si>
  <si>
    <t>Poklop kompozitní dvoudílný 800 x 1200 mm, dle popisu v TZ - 3/Z</t>
  </si>
  <si>
    <t>767PC30304</t>
  </si>
  <si>
    <t>Poklop kompozitní čtyřdílný 600 x 3200 mm, dle popisu v TZ - 4/Z</t>
  </si>
  <si>
    <t>767PC30305</t>
  </si>
  <si>
    <t>Pochozí kompozitní zakrytí stropu čerpací komory 1800 x 2000 mm, dle popisu v TZ - 5/Z</t>
  </si>
  <si>
    <t>767PC30306</t>
  </si>
  <si>
    <t>Poklop kompozitní čtyřdílný 1400 x 1900 mm, dle popisu v TZ - 6/Z</t>
  </si>
  <si>
    <t>767PC30307</t>
  </si>
  <si>
    <t>Žebřík nerezový, výška 1,4 m, dle popisu v TZ - 7/Z</t>
  </si>
  <si>
    <t>767PC30308</t>
  </si>
  <si>
    <t>Žebřík nerezový, výška 5,05 m, dle popisu v TZ - 8/Z</t>
  </si>
  <si>
    <t>767PC30309</t>
  </si>
  <si>
    <t>Žebřík nerezový, výška 1,8 m, dle popisu v TZ - 9/Z</t>
  </si>
  <si>
    <t>767PC30310</t>
  </si>
  <si>
    <t>Pochozí podlaha v provozním objektu, dle popisu v TZ - 10/Z</t>
  </si>
  <si>
    <t>767PC30311</t>
  </si>
  <si>
    <t>Schod před vstupem do provozního objektu, žárově pozinkovaný, dle popisu v TZ - 11/Z</t>
  </si>
  <si>
    <t>767PC30312</t>
  </si>
  <si>
    <t>Korugovaná ohebná chránička d 75 mm, dle popisu v TZ - 12/Z</t>
  </si>
  <si>
    <t>769PC3031</t>
  </si>
  <si>
    <t>Plastové vchodové dveře do otvoru 1100/2500 mm, dle popisu v TZ - 1/D</t>
  </si>
  <si>
    <t>3,14*5,00*5,00</t>
  </si>
  <si>
    <t>781240121R00</t>
  </si>
  <si>
    <t>Obkládání stěn vnějších z obkladaček keramických do tmele velikosti do 300 x 300 mm</t>
  </si>
  <si>
    <t>sokl : (2,50+3,70)*2*0,45</t>
  </si>
  <si>
    <t>597PC</t>
  </si>
  <si>
    <t>Obkládačka 30x30 světle šedá, dle výběru investora</t>
  </si>
  <si>
    <t>ztratné - 5% : 5,58*1,05</t>
  </si>
  <si>
    <t>998781101R00</t>
  </si>
  <si>
    <t>Přesun hmot pro obklady keramické v objektech výšky do 6 m</t>
  </si>
  <si>
    <t xml:space="preserve">100, : </t>
  </si>
  <si>
    <t>Součet: : 0,07968</t>
  </si>
  <si>
    <t>Nanesení lepicího tmelu na izolační desky, nalepení desek, zajištění talířovými hmoždinkami (6 ks/m2), přebroušení desek, natažení stěrky, vtlačení výztužné tkaniny (1,15 m2/m2), osazení rohových lišt (0,14 m/m2), přehlazení stěrky, kontaktní nátěr, tenkovrstvá omítka.</t>
  </si>
  <si>
    <t>301</t>
  </si>
  <si>
    <t>PROTIDEŠŤOVÁ ŽALUZIE SE SÍTEM PROTI HMYZU DN 160</t>
  </si>
  <si>
    <t>Kus</t>
  </si>
  <si>
    <t>302</t>
  </si>
  <si>
    <t>OCHRANNÁ MŘÍŽKA NA POTRUBÍ DN160</t>
  </si>
  <si>
    <t>ks</t>
  </si>
  <si>
    <t>303</t>
  </si>
  <si>
    <t>UZAVÍRACÍ KLAPKA DN160 těsná</t>
  </si>
  <si>
    <t>304</t>
  </si>
  <si>
    <t>DIAGONÁLNÍ VENTILÁTOR</t>
  </si>
  <si>
    <t>305</t>
  </si>
  <si>
    <t>PRUŽNÁ MANŽETA DN160</t>
  </si>
  <si>
    <t>306</t>
  </si>
  <si>
    <t>ZPĚTNÁ KLAPKA DN160</t>
  </si>
  <si>
    <t>307</t>
  </si>
  <si>
    <t>PROTIDEŠŤOVÁ ŽALUZIE DN160</t>
  </si>
  <si>
    <t>308</t>
  </si>
  <si>
    <t>TLUMIČ HLUKU DN160 - 900</t>
  </si>
  <si>
    <t>309</t>
  </si>
  <si>
    <t>KRUHOVÉ POTRUBÍ DO DN 160</t>
  </si>
  <si>
    <t>bm</t>
  </si>
  <si>
    <t>310</t>
  </si>
  <si>
    <t>TEPELNÁ IZOLACE POTRUBÍ</t>
  </si>
  <si>
    <t>311</t>
  </si>
  <si>
    <t>SPOJOVACÍ MATERIÁL</t>
  </si>
  <si>
    <t>312</t>
  </si>
  <si>
    <t>SORTIMENT NA ZHOTOVENÍ ZÁVĚSŮ A PODPĚR</t>
  </si>
  <si>
    <t>313</t>
  </si>
  <si>
    <t>KOMPLEXNÍ VYZKOUŠENÍ A ZAREGULOVÁNÍ</t>
  </si>
  <si>
    <t>sada</t>
  </si>
  <si>
    <t>314</t>
  </si>
  <si>
    <t>ZÁVĚREČNÝ ÚKLID</t>
  </si>
  <si>
    <t>315</t>
  </si>
  <si>
    <t>Dokladová část</t>
  </si>
  <si>
    <t>130001101R00</t>
  </si>
  <si>
    <t>Příplatek k cenám za ztížené vykopávky v horninách jakékoliv třídy</t>
  </si>
  <si>
    <t>stoka A : 2,50*1,55+2,50*1,55</t>
  </si>
  <si>
    <t>stoka C : 2,50*1,10</t>
  </si>
  <si>
    <t>vodovodní řad "1" - 20% : 47,25*0,20</t>
  </si>
  <si>
    <t>132201211R00</t>
  </si>
  <si>
    <t xml:space="preserve">Hloubení rýh šířky přes 60 do 200 cm do 100 m3, v hornině 3, hloubení strojně </t>
  </si>
  <si>
    <t>stoka A - zpevněný povrch : ((2,88+2,81)/2*2,57+(2,81+2,71)/2*8,54+(2,71+2,63)/2*9,00)*1,10+2,0*0,50*(2,81+2,71)</t>
  </si>
  <si>
    <t>stoka A - nezpevněný povrch : ((2,59+2,57)/2*2,30+(2,57+2,62)/2*14,95+(2,62+2,53)/2*4,73)*1,30+2,0*0,3*(2,57+2,62)</t>
  </si>
  <si>
    <t>stoka B - nezp.povrch 50% : (1,25+1,19)/2*10,52*1,10+2,0*0,50*1,19</t>
  </si>
  <si>
    <t>stoka C - zpevněný povrch : (2,57+2,57)/2*8,22*1,10</t>
  </si>
  <si>
    <t>stoka D - zpevněný povrch : (3,68+2,73)/2*4,30*1,55</t>
  </si>
  <si>
    <t>stoka E - nezp.povrch 50% : ((1,65+1,60)/2*3,30+(1,60+1,55)/2*2,85)*1,10+2,0*0,50*1,60</t>
  </si>
  <si>
    <t>stoka P - nezpevněný povrch : (1,20*2,00+(1,19+1,06)/2*2,60)*1,55</t>
  </si>
  <si>
    <t>vodovodní řad "1" : 35,00*0,90*1,50</t>
  </si>
  <si>
    <t>132201219R00</t>
  </si>
  <si>
    <t xml:space="preserve">Hloubení rýh šířky přes 60 do 200 cm příplatek za lepivost, v hornině 3,  </t>
  </si>
  <si>
    <t>lepivost - 50% : 270,86619*0,50</t>
  </si>
  <si>
    <t>151101101R00</t>
  </si>
  <si>
    <t>Zřízení pažení a rozepření stěn rýh příložné  pro jakoukoliv mezerovitost, hloubky do 2 m</t>
  </si>
  <si>
    <t>stoka E - nezp.povrch 50% : ((1,65+1,60)/2*3,30+(1,60+1,55)/2*2,85)*2</t>
  </si>
  <si>
    <t>vodovodní řad "1" : 35,00*1,50*2</t>
  </si>
  <si>
    <t>151101102R00</t>
  </si>
  <si>
    <t>Zřízení pažení a rozepření stěn rýh příložné  pro jakoukoliv mezerovitost, hloubky do 4 m</t>
  </si>
  <si>
    <t>stoka A - zpevněný povrch : ((2,88+2,81)/2*2,57+(2,81+2,71)/2*8,54+(2,71+2,63)/2*9,00)*2</t>
  </si>
  <si>
    <t>stoka A - nezpevněný povrch : ((2,59+2,57)/2*2,30+(2,57+2,70)/2*14,95+(2,70+2,61)/2*4,73)*2</t>
  </si>
  <si>
    <t>stoka C - zpevněný povrch : (2,57+2,57)/2*8,22*2</t>
  </si>
  <si>
    <t>stoka D - zpevněný povrch : (3,68+2,73)/2*4,30*2</t>
  </si>
  <si>
    <t>151101111R00</t>
  </si>
  <si>
    <t>Odstranění pažení a rozepření rýh příložné , hloubky do 2 m</t>
  </si>
  <si>
    <t>151101112R00</t>
  </si>
  <si>
    <t>Odstranění pažení a rozepření rýh příložné , hloubky do 4 m</t>
  </si>
  <si>
    <t>161101101R00</t>
  </si>
  <si>
    <t>Svislé přemístění výkopku z horniny 1 až 4, při hloubce výkopu přes 1 do 2,5 m</t>
  </si>
  <si>
    <t>do 100 m3 - 100% : 270,86619</t>
  </si>
  <si>
    <t>162301102R00</t>
  </si>
  <si>
    <t>Vodorovné přemístění výkopku z horniny 1 až 4, na vzdálenost přes 500  do 1 000 m</t>
  </si>
  <si>
    <t xml:space="preserve">  zásyp zeminou : </t>
  </si>
  <si>
    <t xml:space="preserve">  stoka A - nezpevněný povrch : ((2,59+2,57)/2*2,30+(2,57+2,62)/2*14,95+(2,62+2,53)/2*4,73)*1,30-(2,30+14,95+4,73)*0,90*1,30</t>
  </si>
  <si>
    <t xml:space="preserve">  stoka B - nezp.povrch 50% : ((1,25+1,19)/2*10,52*1,10-10,52*0,70*1,10)*0,50</t>
  </si>
  <si>
    <t xml:space="preserve">  stoka E - nezp.povrch 50% : (((1,65+1,60)/2*3,30+(1,60+1,55)/2*2,85)*1,10-(3,30+2,85)*0,70*1,10)*0,50</t>
  </si>
  <si>
    <t xml:space="preserve">  stoka P - nezpevněný povrch : (1,20*2,00+(1,19+1,06)/2*2,60)*1,55-(2,00+2,60)*1,05*1,55</t>
  </si>
  <si>
    <t xml:space="preserve">  Mezisoučet</t>
  </si>
  <si>
    <t>na meziskládku a zpět : 55,09151*2</t>
  </si>
  <si>
    <t xml:space="preserve">Skládka dle zhotovitele : </t>
  </si>
  <si>
    <t>výkopy : 270,86619</t>
  </si>
  <si>
    <t>zpětný zásyp : -55,09151</t>
  </si>
  <si>
    <t>stoka A - zpevněný povrch : ((2,88+2,81)/2*2,57+(2,81+2,71)/2*8,54+(2,71+2,63)/2*9,00)*1,10-(2,57+8,54+9,00)*0,70*1,10</t>
  </si>
  <si>
    <t>stoka A - nezpevněný povrch : ((2,59+2,57)/2*2,30+(2,57+2,62)/2*14,95+(2,62+2,53)/2*4,73)*1,30-(2,30+14,95+4,73)*0,90*1,30</t>
  </si>
  <si>
    <t>stoka B - nezp.povrch 50% : (1,25+1,19)/2*10,52*1,10-10,52*0,70*1,10</t>
  </si>
  <si>
    <t>stoka C - zpevněný povrch : (2,57+2,57)/2*8,22*1,10-8,22*0,70*1,10</t>
  </si>
  <si>
    <t>stoka D - zpevněný povrch : (3,68+2,73)/2*4,30*1,55-4,30*1,05*1,55</t>
  </si>
  <si>
    <t>stoka E - nezp.povrch 50% : ((1,65+1,60)/2*3,30+(1,60+1,55)/2*2,85)*1,10-(3,30+2,85)*0,70*1,10</t>
  </si>
  <si>
    <t>stoka P - nezpevněný povrch : (1,20*2,00+(1,19+1,06)/2*2,60)*1,55-(2,00+2,60)*1,05*1,55</t>
  </si>
  <si>
    <t>vodovodní řad "1" : 35,00*0,90*1,50-35,0*0,50*0,90</t>
  </si>
  <si>
    <t>175101101RT2</t>
  </si>
  <si>
    <t>Obsyp potrubí bez prohození sypaniny, s dodáním štěrkopísku frakce 0 - 22 mm</t>
  </si>
  <si>
    <t>stoka A - zpevněný povrch : (2,30+14,95+4,73)*(1,10*0,60-3,14*0,15*0,15)</t>
  </si>
  <si>
    <t>stoka A - nezpevněný povrch : (2,57+8,54+9,00)*(1,30*0,80-3,14*0,25*0,25)</t>
  </si>
  <si>
    <t>stoka B - nezp.povrch 50% : 10,52*(1,10*0,60-3,14*0,15*0,15)</t>
  </si>
  <si>
    <t>stoka C - zpevněný povrch : 8,22*(1,10*0,60-3,14*0,15*0,15)</t>
  </si>
  <si>
    <t>stoka D - zpevněný povrch : 4,30*(1,55*(1,05-0,26)-3,14*0,325*0,325)</t>
  </si>
  <si>
    <t>stoka E - nezp.povrch 50% : 6,15*(1,10*0,60-3,14*0,15*0,15)</t>
  </si>
  <si>
    <t>stoka P - nezpevněný povrch : 4,60*(1,55*(1,05-0,26)-3,14*0,325*0,325)</t>
  </si>
  <si>
    <t>vodovodní řad "1" : 35,00*0,90*0,40</t>
  </si>
  <si>
    <t xml:space="preserve">  zásyp celkem : 270,86619</t>
  </si>
  <si>
    <t xml:space="preserve">  zásyp zeminou : -55,09151</t>
  </si>
  <si>
    <t>215,77468*2,0</t>
  </si>
  <si>
    <t>451572111R00</t>
  </si>
  <si>
    <t>Lože pod potrubí, stoky a drobné objekty z kameniva drobného těženého 0÷4 mm</t>
  </si>
  <si>
    <t>stoka A - zpevněný povrch : (2,30+14,95+4,73)*1,10*0,10</t>
  </si>
  <si>
    <t>stoka A - nezpevněný povrch : (2,57+8,54+9,00)*1,30*0,10</t>
  </si>
  <si>
    <t>stoka B - nezp.povrch 50% : 10,52*1,10*0,10</t>
  </si>
  <si>
    <t>stoka C - zpevněný povrch : 8,22*1,10*0,10</t>
  </si>
  <si>
    <t>stoka E - nezp.povrch 50% : 6,15*1,10*0,10</t>
  </si>
  <si>
    <t>vodovodní řad "1" : 35,00*0,90*0,10</t>
  </si>
  <si>
    <t>452111121R00</t>
  </si>
  <si>
    <t>Osazení betonových dílců pod potrubí pražců v otevřeném výkopu průřezové plochy přes  25 000 do 50 000 mm2</t>
  </si>
  <si>
    <t>stoka D : 2*2</t>
  </si>
  <si>
    <t>stoka P : 2*3</t>
  </si>
  <si>
    <t>452112111R00</t>
  </si>
  <si>
    <t>Osazení betonových dílců pod potrubí prstenců nebo rámůpod poklopy a mříže výšky do 100 mm</t>
  </si>
  <si>
    <t>452112121R00</t>
  </si>
  <si>
    <t>Osazení betonových dílců pod potrubí prstenců nebo rámůpod poklopy a mříže výšky přes 100 do 200 mm</t>
  </si>
  <si>
    <t>452311131R00</t>
  </si>
  <si>
    <t>Podkladní a zajišťovací konstrukce z betonu desky pod potrubí, stoky a drobné objekty , z betonu prostého třídy C 12/15</t>
  </si>
  <si>
    <t>stoka D - zpevněný povrch : 4,30*1,55*0,26</t>
  </si>
  <si>
    <t>stoka P - nezpevněný povrch : 4,60*1,55*0,26</t>
  </si>
  <si>
    <t>59223791R</t>
  </si>
  <si>
    <t>podkladek pod trouby DN 600 mm; IZX; L = 150 mm; H 150 mm</t>
  </si>
  <si>
    <t>10*1,01</t>
  </si>
  <si>
    <t>59224346R</t>
  </si>
  <si>
    <t>prstenec vyrovnávací šachetní; betonový; TBW; DN = 625,0 mm; h = 40,0 mm; s = 120,00 mm</t>
  </si>
  <si>
    <t>59224347.AR</t>
  </si>
  <si>
    <t>prstenec vyrovnávací šachetní; betonový; TBW; DN = 625,0 mm; h = 60,0 mm; s = 120,00 mm</t>
  </si>
  <si>
    <t>59224348.AR</t>
  </si>
  <si>
    <t>prstenec vyrovnávací šachetní; betonový; TBW; DN = 625,0 mm; h = 80,0 mm; s = 120,00 mm</t>
  </si>
  <si>
    <t>59224349.AR</t>
  </si>
  <si>
    <t>prstenec vyrovnávací šachetní; betonový; TBW; DN = 625,0 mm; h = 100,0 mm; s = 120,00 mm</t>
  </si>
  <si>
    <t>59224349R</t>
  </si>
  <si>
    <t>prstenec vyrovnávací šachetní; betonový; TBW; DN = 625,0 mm; h = 120,0 mm; s = 120,00 mm</t>
  </si>
  <si>
    <t>812422121R00</t>
  </si>
  <si>
    <t>Montáž potrubí z trub betonových hrdlových těsněných pryžovými kroužky
 DN 500 mm</t>
  </si>
  <si>
    <t>stoka D : 4,30</t>
  </si>
  <si>
    <t>stoka P : 6,60</t>
  </si>
  <si>
    <t>871373121R00</t>
  </si>
  <si>
    <t>Montáž potrubí z trub z plastů těsněných gumovým kroužkem  DN 300 mm</t>
  </si>
  <si>
    <t>stoka A : 20,11</t>
  </si>
  <si>
    <t>stoka B : 10,52</t>
  </si>
  <si>
    <t>stoka C : 8,22</t>
  </si>
  <si>
    <t>stoka E : 6,15</t>
  </si>
  <si>
    <t>871413121R00</t>
  </si>
  <si>
    <t>Montáž potrubí z trub z plastů těsněných gumovým kroužkem  DN 500 mm</t>
  </si>
  <si>
    <t>stoka A : 21,98</t>
  </si>
  <si>
    <t>871PC3041</t>
  </si>
  <si>
    <t>D+M plastového tlakového potrubí PE100 RC d 63x5,8 mm, včetně potřebných tvarovek</t>
  </si>
  <si>
    <t>877373122R00</t>
  </si>
  <si>
    <t>Montáž tvarovek na potrubí z trub z plastů těsněných gumovým kroužkem přesuvek DN 300</t>
  </si>
  <si>
    <t>891PC30401</t>
  </si>
  <si>
    <t>D+M Odběrová souprava s odvodněním DN 50 včetně potřebných tvarovek</t>
  </si>
  <si>
    <t>892233111R00</t>
  </si>
  <si>
    <t>Proplach a desinfekce vodovodního potrubí DN od 40 do 70 mm</t>
  </si>
  <si>
    <t>892241111R00</t>
  </si>
  <si>
    <t>Tlakové zkoušky vodovodního potrubí DN do 80 mm</t>
  </si>
  <si>
    <t>894421111RT1</t>
  </si>
  <si>
    <t>Osazení betonových dílců pro šachty podle DIN 4034 skruže rovné, o hmotnosti do 0,5 t</t>
  </si>
  <si>
    <t>894421112R00</t>
  </si>
  <si>
    <t>Osazení betonových dílců pro šachty podle DIN 4034 skruže rovné, o hmotnosti do 1,4 t</t>
  </si>
  <si>
    <t>894422111RT1</t>
  </si>
  <si>
    <t>Osazení betonových dílců pro šachty podle DIN 4034 skruže přechodové, pro jakoukoliv hmotnost</t>
  </si>
  <si>
    <t>894PC30401</t>
  </si>
  <si>
    <t>Úprava stávající šachty pro napojení potrubí PP DN 500</t>
  </si>
  <si>
    <t>899104111R00</t>
  </si>
  <si>
    <t>Osazení poklopů litinových a ocelových o hmotnost jednotlivě přes 150 kg</t>
  </si>
  <si>
    <t>899401113R00</t>
  </si>
  <si>
    <t>Osazení poklopů litinových hydrantových</t>
  </si>
  <si>
    <t>899721112R00</t>
  </si>
  <si>
    <t>Výstražné fólie výstražná fólie pro vodovod, šířka 30 cm</t>
  </si>
  <si>
    <t>899731114R00</t>
  </si>
  <si>
    <t>Signalizační vodič CYY, 6 mm2</t>
  </si>
  <si>
    <t>899PC30401</t>
  </si>
  <si>
    <t>Obdláždění šachtových poklopů žulovými kostkami do betonu</t>
  </si>
  <si>
    <t>286144811R</t>
  </si>
  <si>
    <t>trubka plastová kanalizační PVC; s hrdlem, hladkostěnná ČSN EN 1401; Sn 8 kN/m2; D = 500,0 mm; s = 17,10 mm; l = 6 000,0 mm</t>
  </si>
  <si>
    <t xml:space="preserve">  21,98/6,0</t>
  </si>
  <si>
    <t>ztratné -1,5% : 4*1,015</t>
  </si>
  <si>
    <t>286144866R</t>
  </si>
  <si>
    <t>trubka plastová kanalizační PVC; s hrdlem, hladkostěnná ČSN EN 1401; Sn 16 kN/m2; D = 315,0 mm; s = 14,40 mm; l = 3 000,0 mm</t>
  </si>
  <si>
    <t xml:space="preserve">  45,0/3,0</t>
  </si>
  <si>
    <t>ztratné - 1,5% : 15,0*1,015</t>
  </si>
  <si>
    <t>286PC0001</t>
  </si>
  <si>
    <t>Přesuvka PP SN 8 DN 300</t>
  </si>
  <si>
    <t>ztratné - 1,5% : 4*1,015</t>
  </si>
  <si>
    <t>42291452R</t>
  </si>
  <si>
    <t>poklop hydrantový  DN 80; použití pro vodu, k ochraně výtokového hrdla o ovládacích prvků podzemních hydrantů, k zabudování do terénu a vozovek; ochrana proti korozi asfaltový nátěr vně i uvnitř; tvárná litina; h = 310,0 mm; vnější rozměr horní ovál 367 x 262, spodní ovál 420 x 315 mm</t>
  </si>
  <si>
    <t>422PC0001</t>
  </si>
  <si>
    <t>Deska podkladová pod hydrantové poklopy</t>
  </si>
  <si>
    <t>55243347RT</t>
  </si>
  <si>
    <t>Poklop Europa7 D400 KDB71B</t>
  </si>
  <si>
    <t>59223116R</t>
  </si>
  <si>
    <t>trouba betonová hrdlová TBH; Di = 500,0 mm; l = 2 500 mm; Fn 102,6 kN/m</t>
  </si>
  <si>
    <t xml:space="preserve">  stoka D : 2</t>
  </si>
  <si>
    <t xml:space="preserve">  stoka P : 3</t>
  </si>
  <si>
    <t>ztratné - 1% : 5*1,01</t>
  </si>
  <si>
    <t>59224353.AR</t>
  </si>
  <si>
    <t>konus šachetní; železobetonový; TBR; d = 1 240,0 mm; DN = 1 000,0 mm; DN 2 = 625 mm; h = 580 mm; počet stupadel 2; ocelové s PE povlakem, kapsové</t>
  </si>
  <si>
    <t>59224354R</t>
  </si>
  <si>
    <t>deska zákrytová šachetní železobetonová; TZK; D1 = 1 000 mm; D = 1 240 mm; D vnitřní 625 mm; h = 165 mm</t>
  </si>
  <si>
    <t>59224358.AR</t>
  </si>
  <si>
    <t>skruž železobetonová TBS; DN = 1 000,0 mm; h = 250,0 mm; s = 120,00 mm; počet stupadel 1; ocelové s PE povlakem; beton C 40/50</t>
  </si>
  <si>
    <t>59224364.AR</t>
  </si>
  <si>
    <t>skruž železobetonová TBS; DN = 1 000,0 mm; h = 1 000,0 mm; s = 120,00 mm; počet stupadel 4; ocelové s PE povlakem; beton C 40/50</t>
  </si>
  <si>
    <t>59224364.AT</t>
  </si>
  <si>
    <t>Skruž šachetní TBS-Q.1 100/100/12 PS - s otvorem DN 300</t>
  </si>
  <si>
    <t>59224366.AT</t>
  </si>
  <si>
    <t>Dno šachetní přímé TBZ-Q.1 100/60 V max. 40 - obložení čedičem</t>
  </si>
  <si>
    <t>59224367.AR</t>
  </si>
  <si>
    <t>dno šachetní přímé; železobeton; TBZ; DN = 1 000,0 mm; D odtoku do 500 mm; h = 800 mm; t = 150 mm; beton C 40/50</t>
  </si>
  <si>
    <t>59224373.AR</t>
  </si>
  <si>
    <t>profil těsnicí elastomerní; pro spojení betonových šachetních dílů; tvar kruh; d = 1 000,0 mm</t>
  </si>
  <si>
    <t>592PC30401</t>
  </si>
  <si>
    <t>Dno šachetní TBZ-Q.1 100/672 KOM tl. 15 cm</t>
  </si>
  <si>
    <t>592PC30402</t>
  </si>
  <si>
    <t>Dno šachetní TBZ-Q.1 100/523 KOM tl. 15 cm</t>
  </si>
  <si>
    <t>998276101R00</t>
  </si>
  <si>
    <t>Přesun hmot pro trubní vedení z trub plastových nebo sklolaminátových v otevřeném výkopu</t>
  </si>
  <si>
    <t>na vzdálenost 15 m od hrany výkopu nebo od okraje šachty</t>
  </si>
  <si>
    <t xml:space="preserve">4,5,12,13,15,16,17,18,19,20,21,22,23,24,25,26,27,28,30,31,38,39,41,43,44,46,47,48,49,50,51,52,53,54, : </t>
  </si>
  <si>
    <t xml:space="preserve">55,56,57,58,59, : </t>
  </si>
  <si>
    <t>Součet: : 598,10813</t>
  </si>
  <si>
    <t>131201201R00</t>
  </si>
  <si>
    <t>Hloubení zapažených jam a zářezů do 100 m3, v hornině 3, převážně ručně</t>
  </si>
  <si>
    <t>3,60*3,45*1,90</t>
  </si>
  <si>
    <t>lepivost - 50% : 23,598*0,50</t>
  </si>
  <si>
    <t>151101201R00</t>
  </si>
  <si>
    <t>Zřízení pažení stěn výkopu bez rozepření, vzepření příložné, hloubky do 4 m</t>
  </si>
  <si>
    <t>(3,60+3,45)*2*1,90</t>
  </si>
  <si>
    <t>151101211R00</t>
  </si>
  <si>
    <t>Odstranění pažení stěn výkopu příložné, hloubky do 4 m</t>
  </si>
  <si>
    <t>151101301R00</t>
  </si>
  <si>
    <t>Zřízení rozepření zapažených stěn výkopů při roubení příložném, hloubky do 4 m</t>
  </si>
  <si>
    <t>151101311R00</t>
  </si>
  <si>
    <t>Odstranění rozepření stěn výkopů při roubení příložném, hloubky do 4 m</t>
  </si>
  <si>
    <t>výkopy do 100 m3 - 100% : 23,59800</t>
  </si>
  <si>
    <t>Skládka dle zhotovitele : 23,598</t>
  </si>
  <si>
    <t>výkopy : 23,598</t>
  </si>
  <si>
    <t>polštář z DK : -1,863</t>
  </si>
  <si>
    <t>podkladní beton : -0,451</t>
  </si>
  <si>
    <t>objekt MO1 : -2,00*1,85*1,65</t>
  </si>
  <si>
    <t>dno jámy : 3,60*3,45</t>
  </si>
  <si>
    <t>15,179*2,0</t>
  </si>
  <si>
    <t>271531113R00</t>
  </si>
  <si>
    <t>Polštáře zhutněné pod základy kamenivo hrubé, drcené, frakce 16 - 32 mm</t>
  </si>
  <si>
    <t>polštář ŠD : 3,60*3,45*0,15</t>
  </si>
  <si>
    <t>dno : 2,00*1,85*0,30</t>
  </si>
  <si>
    <t>stěny : (2,00+1,35)*2*1,75*0,25</t>
  </si>
  <si>
    <t>odpočet otvorů : -3,14*0,35*0,35*2*0,25</t>
  </si>
  <si>
    <t>dno : (2,00+1,85)*2*0,30</t>
  </si>
  <si>
    <t>stěny : (2,00+1,50+1,85+1,35)*2*1,75</t>
  </si>
  <si>
    <t>Předpoklad - 120 kg/m3 betonu : 0,120*3,84893</t>
  </si>
  <si>
    <t>1,50*1,35*0,80-(3,14*0,25*0,25+0,50*0,25)*1,50</t>
  </si>
  <si>
    <t>podkladní beton : 2,20*2,05*0,10</t>
  </si>
  <si>
    <t>(2,45+2,00+2,15)*0,30</t>
  </si>
  <si>
    <t>(2,45+2,00+2,15)*0,40</t>
  </si>
  <si>
    <t>899501211RT1</t>
  </si>
  <si>
    <t>Stupadla vidlicová osazovaná do vyvrtaných otvorů</t>
  </si>
  <si>
    <t>970241100R00</t>
  </si>
  <si>
    <t>Řezání prostého betonu hloubka řezu 100 mm</t>
  </si>
  <si>
    <t>řezání bet.potrubí : 3,14*0,35*2+1,50*2</t>
  </si>
  <si>
    <t xml:space="preserve">3,5,11,13,14,15,17,19,20,21,22,23, : </t>
  </si>
  <si>
    <t>Součet: : 51,88553</t>
  </si>
  <si>
    <t>767PC30401</t>
  </si>
  <si>
    <t>Zábradlí výšky 1,1 m, dle popisu v PD</t>
  </si>
  <si>
    <t>961044111R00</t>
  </si>
  <si>
    <t>Bourání základů z betonu prostého</t>
  </si>
  <si>
    <t>výplňový beton+obklad : 5,5*0,5+0,4</t>
  </si>
  <si>
    <t>podkladní beton : 8,0*0,1</t>
  </si>
  <si>
    <t>962052211R00</t>
  </si>
  <si>
    <t>Bourání zdiva železobetonového nadzákladového</t>
  </si>
  <si>
    <t>ŽB dno : 2,1</t>
  </si>
  <si>
    <t>ŽB stěny : 4,1</t>
  </si>
  <si>
    <t>713103211R00</t>
  </si>
  <si>
    <t>Odstranění tepelné izolace z desek, lamel, rohoží, pásů a foukané izolace stěn, připevněné drátem, přibitím, přeistřelením nebo na trny, z desek z expandovaného polystyrenu, tloušťky do 100 mm</t>
  </si>
  <si>
    <t>2,20*1,2</t>
  </si>
  <si>
    <t>767996804R00</t>
  </si>
  <si>
    <t>Demontáž ostatních doplňků staveb atypických konstrukcí
 o hmotnosti přes 250 do 500 kg</t>
  </si>
  <si>
    <t>rošty s ocelovou konstrukcí : 160</t>
  </si>
  <si>
    <t>767999801R00</t>
  </si>
  <si>
    <t>Demontáž ostatních doplňků staveb doplňků staveb
 o hmotnosti přes 20 do 50 kg</t>
  </si>
  <si>
    <t>stupadlový žebřík : 6</t>
  </si>
  <si>
    <t>979990108R00</t>
  </si>
  <si>
    <t>Poplatek za skládku železobeton, skupina 17 01 01 z Katalogu odpadů</t>
  </si>
  <si>
    <t>979990146R00</t>
  </si>
  <si>
    <t>Poplatek za skládku čistý polystyren, čistá minerální a skelná vata, skupina 17 06 04 z Katalogu odpadů</t>
  </si>
  <si>
    <t>979081111R00</t>
  </si>
  <si>
    <t>Odvoz suti a vybouraných hmot na skládku do 1 km</t>
  </si>
  <si>
    <t>Včetně naložení na dopravní prostředek a složení na skládku, bez poplatku za skládku.</t>
  </si>
  <si>
    <t xml:space="preserve">1,2,3,4,5, : </t>
  </si>
  <si>
    <t>Součet: : 22,95347</t>
  </si>
  <si>
    <t>97908112XR00</t>
  </si>
  <si>
    <t>Příplatek k odvozu za každý další km na skládku dle zhotovitele</t>
  </si>
  <si>
    <t>133301101R00</t>
  </si>
  <si>
    <t>Hloubení šachet v hornině 4
 do 100 m3</t>
  </si>
  <si>
    <t>sloupky : 0,4*0,4*0,6*24</t>
  </si>
  <si>
    <t>vzpěry : 0,4*0,4*0,3*10</t>
  </si>
  <si>
    <t>133301109R00</t>
  </si>
  <si>
    <t>Hloubení šachet v hornině 4
 příplatek za lepivost horniny</t>
  </si>
  <si>
    <t>lepivost - 50% : 2,784*0,50</t>
  </si>
  <si>
    <t>Skládka dle zhotovitele : 2,784</t>
  </si>
  <si>
    <t>275313611R00</t>
  </si>
  <si>
    <t>Beton základových patek prostý třídy C 16/20</t>
  </si>
  <si>
    <t>sloupky : 0,4*0,4*0,7*24</t>
  </si>
  <si>
    <t>vzpěry : 0,4*0,4*0,4*10</t>
  </si>
  <si>
    <t>275351215R00</t>
  </si>
  <si>
    <t>Bednění stěn základových patek zřízení</t>
  </si>
  <si>
    <t>sloupky : 0,4*4*0,15*24</t>
  </si>
  <si>
    <t>vzpěry : 0,4*4*0,15*10</t>
  </si>
  <si>
    <t>275351216R00</t>
  </si>
  <si>
    <t>Bednění stěn základových patek odstranění</t>
  </si>
  <si>
    <t>Včetně očištění, vytřídění a uložení bednícího materiálu.</t>
  </si>
  <si>
    <t>338171123R00</t>
  </si>
  <si>
    <t xml:space="preserve">Osazování sloupků a vzpěr plotových ocelových výšky do 2,60 m, do předem vrtaných šachet </t>
  </si>
  <si>
    <t>sloupky : 24</t>
  </si>
  <si>
    <t>vzpěry : 10</t>
  </si>
  <si>
    <t>553462015RT</t>
  </si>
  <si>
    <t>Sloupek plotový d 48 mm, výška 275 cm, pozinkovaná ocel + PVC, vč. krycího kloboučku a úchytek napínacího a ostnatého drátu</t>
  </si>
  <si>
    <t>553462086RT</t>
  </si>
  <si>
    <t>Vzpěra d 42 mm, výška 260 cm, pozinkovaná ocel + PVC, vč.kompletní sady pro přichycení ke sloupku</t>
  </si>
  <si>
    <t>451571222R00</t>
  </si>
  <si>
    <t>Podklad pod dlažbu ze štěrkopísku tloušťka přes 100 do 150 mm</t>
  </si>
  <si>
    <t>125*0,5*0,6</t>
  </si>
  <si>
    <t>632921913RT1</t>
  </si>
  <si>
    <t>Dlažba z dlaždic betonových do písku, 500x500x50 mm</t>
  </si>
  <si>
    <t>125,0*0,5*0,5</t>
  </si>
  <si>
    <t>998151111R00</t>
  </si>
  <si>
    <t>Přesun hmot pro oplocení a objekty zvláštní, zděné vodorovně do 50 m výšky do 10 m</t>
  </si>
  <si>
    <t xml:space="preserve">5,6,8,9,10,11,12, : </t>
  </si>
  <si>
    <t>Součet: : 29,93297</t>
  </si>
  <si>
    <t>767911130RT1</t>
  </si>
  <si>
    <t>Montáž oplocení z pletiva strojového vč. dodávky pletiva, napínacího drátu a napínáku, výšky 1,75 m</t>
  </si>
  <si>
    <t>767912120RT1</t>
  </si>
  <si>
    <t>Montáž oplocení z pletiva montáž ostnatého drátu vč. dodávky, ve výšce přes 2 m</t>
  </si>
  <si>
    <t>767PC30501</t>
  </si>
  <si>
    <t>D+M Vjezdová brána s brankou dle popisu v PD</t>
  </si>
  <si>
    <t>998767101R00</t>
  </si>
  <si>
    <t>Přesun hmot pro kovové stavební doplňk. konstrukce v objektech výšky do 6 m</t>
  </si>
  <si>
    <t xml:space="preserve">14, : </t>
  </si>
  <si>
    <t>Součet: : 0,08880</t>
  </si>
  <si>
    <t>odhad - 20% : 35,19*0,20</t>
  </si>
  <si>
    <t>23,0*0,9*1,7</t>
  </si>
  <si>
    <t>lepivost - 50% : 35,19*0,50</t>
  </si>
  <si>
    <t>23,0*1,7*2</t>
  </si>
  <si>
    <t>do 100 m3 - 100% : 35,19</t>
  </si>
  <si>
    <t>Skládka dle zhotovitele : 35,19</t>
  </si>
  <si>
    <t>výkopy : 35,19</t>
  </si>
  <si>
    <t>lože potrubí : -2,07</t>
  </si>
  <si>
    <t>obsyp potrubí : -7,245</t>
  </si>
  <si>
    <t>23,00*0,90*0,35</t>
  </si>
  <si>
    <t>Štěrkopísek k zásypu</t>
  </si>
  <si>
    <t>25,87500*2,0</t>
  </si>
  <si>
    <t>23,00*0,90*0,10</t>
  </si>
  <si>
    <t>871PC3061</t>
  </si>
  <si>
    <t xml:space="preserve">4,9,10,12,17, : </t>
  </si>
  <si>
    <t>Součet: : 68,06021</t>
  </si>
  <si>
    <t>122202202R00</t>
  </si>
  <si>
    <t>Odkopávky a prokopávky pro silnice v hornině 3 přes 100 do 1 000 m3</t>
  </si>
  <si>
    <t xml:space="preserve">viz přílohy D.1.7 : </t>
  </si>
  <si>
    <t>výměna podloží : 175,0*0,45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</si>
  <si>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</si>
  <si>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</si>
  <si>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</si>
  <si>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trativody : 17,5*0,5*0,5</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</si>
  <si>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</si>
  <si>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</si>
  <si>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</si>
  <si>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přípojky : 2,0*1,1*2,15</t>
  </si>
  <si>
    <t>vpusti : 1*1,2*1,5*1,5</t>
  </si>
  <si>
    <t>Odkaz na mn. položky pořadí 1 : 78,75000</t>
  </si>
  <si>
    <t xml:space="preserve">hloubení rýh : </t>
  </si>
  <si>
    <t>Odkaz na mn. položky pořadí 2 : 4,37500</t>
  </si>
  <si>
    <t>Odkaz na mn. položky pořadí 3 : 7,43000</t>
  </si>
  <si>
    <t>171101111R00</t>
  </si>
  <si>
    <t>Uložení sypaniny do násypů zhutněných z hornin nesoudržných sypkých_x000D_
 s relativní ulehlostí l(d) 0,9 nebo v aktivní zóně</t>
  </si>
  <si>
    <t>s rozprostřením sypaniny ve vrstvách a s hrubým urovnáním,</t>
  </si>
  <si>
    <t xml:space="preserve">Výměna podloží : </t>
  </si>
  <si>
    <t>181101102R00</t>
  </si>
  <si>
    <t>Úprava pláně v zářezech v hornině 1 až 4, se zhutněním</t>
  </si>
  <si>
    <t>Pod komunikacemi a pojížděnými zpev. plochami: : 175,0</t>
  </si>
  <si>
    <t>Pod komunikacemi pro pěší a sjezdy: : 19,0</t>
  </si>
  <si>
    <t>Odkaz na mn. položky pořadí 4 : 90,55500</t>
  </si>
  <si>
    <t>58310005.1T</t>
  </si>
  <si>
    <t>Materiál vhodný do násypů, zásypů a na výměnu podloží vč. dovozu na staveniště</t>
  </si>
  <si>
    <t xml:space="preserve">m3    </t>
  </si>
  <si>
    <t>Odkaz na mn. položky pořadí 5 : 78,75000*1,111</t>
  </si>
  <si>
    <t>212561111R00</t>
  </si>
  <si>
    <t>Výplň trativodů kamenivem hrubým drceným, frakce 4-16 mm</t>
  </si>
  <si>
    <t>800-2</t>
  </si>
  <si>
    <t>do rýh bez zhutnění s úpravou povrchu výplně,</t>
  </si>
  <si>
    <t>odvodňovací drenáž : 17,5*0,55*0,55</t>
  </si>
  <si>
    <t>212971110R00</t>
  </si>
  <si>
    <t xml:space="preserve">Zřízení opláštění odvod. trativodů z geotextilie o sklonu do 2,5,  </t>
  </si>
  <si>
    <t>v rýze nebo v zářezu se stěnami,</t>
  </si>
  <si>
    <t>odvodňovací drenáž : 17,5*4*0,55*1,2</t>
  </si>
  <si>
    <t>69366015R</t>
  </si>
  <si>
    <t>geotextilie směs přírodních a syntetických vláken; funkce separační, ochranná; plošná hmotnost 250 g/m2</t>
  </si>
  <si>
    <t>RTS 21/ I</t>
  </si>
  <si>
    <t>POL3_1</t>
  </si>
  <si>
    <t xml:space="preserve">viz opláštění trativodů : </t>
  </si>
  <si>
    <t>Odkaz na mn. položky pořadí 10 : 46,20000*1,02</t>
  </si>
  <si>
    <t>564851111RT2</t>
  </si>
  <si>
    <t>Podklad ze štěrkodrti s rozprostřením a zhutněním frakce 0-32 mm, tloušťka po zhutnění 150 mm</t>
  </si>
  <si>
    <t xml:space="preserve">Konstrukce 1 - asfalt : </t>
  </si>
  <si>
    <t>Odkaz na mn. položky pořadí 17 : 167,00000</t>
  </si>
  <si>
    <t xml:space="preserve">Konstrukce 2 - chodník : </t>
  </si>
  <si>
    <t>Odkaz na mn. položky pořadí 18 : 19,00000</t>
  </si>
  <si>
    <t>564861111RT4</t>
  </si>
  <si>
    <t>Podklad ze štěrkodrti s rozprostřením a zhutněním frakce 0-63 mm, tloušťka po zhutnění 200 mm</t>
  </si>
  <si>
    <t>rozšíření : 175,0-167,0</t>
  </si>
  <si>
    <t>565151111R00</t>
  </si>
  <si>
    <t>Podklad z kameniva obaleného asfaltem ACP 16+ až ACP 22+, v pruhu šířky do 3 m, třídy 1, tloušťka po zhutnění 70 mm</t>
  </si>
  <si>
    <t>s rozprostřením a zhutněním</t>
  </si>
  <si>
    <t xml:space="preserve">Konstrukce 1 : </t>
  </si>
  <si>
    <t>573111112R00</t>
  </si>
  <si>
    <t>Postřik živičný infiltrační s posypem kamenivem v množství 1 kg/m2</t>
  </si>
  <si>
    <t>z asfaltu silničního</t>
  </si>
  <si>
    <t xml:space="preserve">pod ACP : </t>
  </si>
  <si>
    <t>Odkaz na mn. položky pořadí 14 : 167,00000</t>
  </si>
  <si>
    <t>573211112T35</t>
  </si>
  <si>
    <t>Postřik živičný spojovací z asfaltu 0,35 kg/m2</t>
  </si>
  <si>
    <t xml:space="preserve">pod ACO : </t>
  </si>
  <si>
    <t>577131111RT3</t>
  </si>
  <si>
    <t>Beton asfaltový s rozprostřením a zhutněním v pruhu šířky do 3 m, ACO 11+, tloušťky 40 mm, plochy do 200 m2</t>
  </si>
  <si>
    <t>Konstrukce 1 : 167,0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</si>
  <si>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</si>
  <si>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</si>
  <si>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</si>
  <si>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Konstrukce 2 - chodník : 19,0</t>
  </si>
  <si>
    <t>596291111R00</t>
  </si>
  <si>
    <t>Řezání zámkové dlažby tloušťky 60 mm</t>
  </si>
  <si>
    <t>917932131R00</t>
  </si>
  <si>
    <t>Osazení silniční přídlažby  z betonových dlaždic o rozměru 500x250 mm,  , lože z betonu C20/25, bez dodávky přídlažby</t>
  </si>
  <si>
    <t>betonové lože třídy C20/25 n XF3</t>
  </si>
  <si>
    <t>viz přílohy D.1.7 : 26,0</t>
  </si>
  <si>
    <t>592162116.AR</t>
  </si>
  <si>
    <t>přídlažba silniční; beton; l = 500 mm; š = 250 mm; h = 80 mm; bílá</t>
  </si>
  <si>
    <t>Odkaz na mn. položky pořadí 20 : 26,00000*2,02</t>
  </si>
  <si>
    <t>59245110R</t>
  </si>
  <si>
    <t>dlažba betonová dvouvrstvá, skladebná; obdélník; šedá; l = 200 mm; š = 100 mm; tl. 60,0 mm</t>
  </si>
  <si>
    <t>Odkaz na mn. položky pořadí 18 : 19,00000*1,05</t>
  </si>
  <si>
    <t>895941311RT2</t>
  </si>
  <si>
    <t xml:space="preserve">Zřízení vpusti kanalizační uliční z betonových dílců_x000D_
 včetně dodávky dílců pro uliční vpusti TBV_x000D_
 pro typ UVB-50 </t>
  </si>
  <si>
    <t>827-1</t>
  </si>
  <si>
    <t>včetně zřízení lože ze štěrkopísku,</t>
  </si>
  <si>
    <t>899203111RT3</t>
  </si>
  <si>
    <t>Osazení mříží litinových včetně dodání mříže _x000D_
 500 x 500 mm, únosnost D400</t>
  </si>
  <si>
    <t>včetně rámů a košů na bahno,</t>
  </si>
  <si>
    <t>899623141R00</t>
  </si>
  <si>
    <t>Obetonování potrubí nebo zdiva stok betonem prostým třídy C 12/15, Beton čerstvý obyčejný;  C 12/15;  cement: CEM I;  portlandský;  Dmax = 22 mm;  S 3</t>
  </si>
  <si>
    <t>z cementu portlandského nebo struskoportlandského, v otevřeném výkopu,</t>
  </si>
  <si>
    <t>Odkaz na mn. položky pořadí 26 : 2,00000*0,19</t>
  </si>
  <si>
    <t>831350113RAF</t>
  </si>
  <si>
    <t>Kanalizační přípojka D 160 mm, rýha 900x2000 mm</t>
  </si>
  <si>
    <t>AP-HSV</t>
  </si>
  <si>
    <t>Agregovaná položka</t>
  </si>
  <si>
    <t>POL2_</t>
  </si>
  <si>
    <t>přípojka UV : 2,0</t>
  </si>
  <si>
    <t>55343925R</t>
  </si>
  <si>
    <t>koš pro uliční vpust; pozink; vysoký; pro rám 500/500 mm</t>
  </si>
  <si>
    <t>Odkaz na mn. položky pořadí 24 : 1,00000</t>
  </si>
  <si>
    <t>917862111R00</t>
  </si>
  <si>
    <t>Osazení silničního nebo chodníkového betonového obrubníku stojatého, s boční opěrou z betonu prostého, do lože z betonu prostého C 12/15</t>
  </si>
  <si>
    <t>S dodáním hmot pro lože tl. 80-100 mm.</t>
  </si>
  <si>
    <t>betonového lože třídy C20/25 n XF3</t>
  </si>
  <si>
    <t>Osazení betonového obrubníku 100/15/25 : 24,0</t>
  </si>
  <si>
    <t>Osazení chodníkového obrubníku 100/10/20 : 21,0</t>
  </si>
  <si>
    <t>Osazení silničního betonového obrubníku 50/15/25 : 4,0</t>
  </si>
  <si>
    <t>Osazení obloukového obrubníku 76/15/25 R1.0 (vnější) : 3,0</t>
  </si>
  <si>
    <t>919735112V01</t>
  </si>
  <si>
    <t>Řezání stávajícího živičného krytu tl. 5 - 10 cm, ošetření spáry - zálivkové hmoty, těsnící proužek</t>
  </si>
  <si>
    <t>91PC02</t>
  </si>
  <si>
    <t>Strojní čištění vozovek s krytem betonovým nebo živičným metením bláta, prachu nebo hlinitého nánosu, s jeho odklizením</t>
  </si>
  <si>
    <t>položka pro zajištění jednotkové ceny; čistící práce budou probíhat na požadavek TDI a fakturovány dle skutečného rozsahu</t>
  </si>
  <si>
    <t>91PC03</t>
  </si>
  <si>
    <t>Čištění vozovek splachováním vodou povrchu podkladu nebo krytu živičného, betonového nebo dlážděného</t>
  </si>
  <si>
    <t>592171560R</t>
  </si>
  <si>
    <t>obrubník silniční oblouk vnější; r 1 000 mm; materiál beton; l = 780,0 mm; š = 150,0 mm; h = 250,0 mm; barva přírodní</t>
  </si>
  <si>
    <t>Osazení obloukového obrubníku 76/15/25 R1.0 (vnější) : 3,0*1,01</t>
  </si>
  <si>
    <t>59217420R</t>
  </si>
  <si>
    <t>obrubník chodníkový materiál beton; l = 1000,0 mm; š = 100,0 mm; h = 200,0 mm; barva šedá</t>
  </si>
  <si>
    <t>Osazení chodníkového obrubníku 100/10/20 : 21,0*1,01</t>
  </si>
  <si>
    <t>59217471R</t>
  </si>
  <si>
    <t>obrubník silniční materiál beton; l = 500,0 mm; š = 150,0 mm; h = 250,0 mm; barva šedá</t>
  </si>
  <si>
    <t>Osazení silničního betonového obrubníku 50/15/25 : 4,0*2*1,01</t>
  </si>
  <si>
    <t>59217472R</t>
  </si>
  <si>
    <t>obrubník silniční materiál beton; l = 1000,0 mm; š = 150,0 mm; h = 250,0 mm; barva šedá</t>
  </si>
  <si>
    <t>Osazení betonového obrubníku 100/15/25 : 24,0*1,01</t>
  </si>
  <si>
    <t>998225111R00</t>
  </si>
  <si>
    <t>Přesun hmot komunikací a letišť, kryt živičný jakékoliv délky objektu</t>
  </si>
  <si>
    <t>vodorovně do 200 m</t>
  </si>
  <si>
    <t xml:space="preserve">8,9,10,11,12,13,14,15,16,17,18,19,20,21,22,23,24,25,27,28,32,33,34,35, : </t>
  </si>
  <si>
    <t>Součet: : 378,37178</t>
  </si>
  <si>
    <t>711823121RT6</t>
  </si>
  <si>
    <t>Ochrana konstrukcí nopovou fólií svisle, výška nopu 20 mm, včetně dodávky fólie</t>
  </si>
  <si>
    <t>800-711</t>
  </si>
  <si>
    <t>izolace přilehlých budov : 26,0*0,5</t>
  </si>
  <si>
    <t>711823129RT5</t>
  </si>
  <si>
    <t>Ochrana konstrukcí nopovou fólií ukončovací lišta,  , včetně dodávky lišty</t>
  </si>
  <si>
    <t xml:space="preserve">izolace přilehlých budov : </t>
  </si>
  <si>
    <t>Odkaz na mn. položky pořadí 37 : 13,00000*2</t>
  </si>
  <si>
    <t>998711201R00</t>
  </si>
  <si>
    <t>50 m vodorovně měřeno od těžiště půdorysné plochy skládky do těžiště půdorysné plochy objektu</t>
  </si>
  <si>
    <t>viz příloha D.2.1 : 196,0*0,3</t>
  </si>
  <si>
    <t>viz příloha D.2.1 : 5,48</t>
  </si>
  <si>
    <t>Odkaz na mn. položky pořadí 12 : 109,00000*0,3</t>
  </si>
  <si>
    <t>Odkaz na mn. položky pořadí 2 : 5,48000</t>
  </si>
  <si>
    <t>Odkaz na mn. položky pořadí 1 : 58,80000</t>
  </si>
  <si>
    <t>Odkaz na mn. položky pořadí 12 : 109,00000*-0,15</t>
  </si>
  <si>
    <t>Odkaz na mn. položky pořadí 12 : 109,00000*0,15</t>
  </si>
  <si>
    <t>171101112R00</t>
  </si>
  <si>
    <t>Uložení sypaniny do násypů zhutněných z hornin nesoudržných sypkých_x000D_
 s relativní ulehlostí l(d) 0,9 pod nebo mimo aktivní zónu</t>
  </si>
  <si>
    <t>Dosypávky za obrubníky : 4,5</t>
  </si>
  <si>
    <t>Odkaz na mn. položky pořadí 7 : 16,35000</t>
  </si>
  <si>
    <t>viz příloha D.2.1 : 109,0</t>
  </si>
  <si>
    <t>Odkaz na mn. položky pořadí 10 : 109,00000</t>
  </si>
  <si>
    <t>Odkaz na mn. položky pořadí 5 : 47,93000</t>
  </si>
  <si>
    <t>Odkaz na mn. položky pořadí 10 : 109,00000*0,0414</t>
  </si>
  <si>
    <t xml:space="preserve">  1*1,1*1,01</t>
  </si>
  <si>
    <t>Odkaz na mn. položky pořadí 8 : 4,50000*1,111</t>
  </si>
  <si>
    <t>Pod komunikacemi : 91,0</t>
  </si>
  <si>
    <t xml:space="preserve">17, : </t>
  </si>
  <si>
    <t>Součet: : 60,06000</t>
  </si>
  <si>
    <t>Součet: : 240,24000</t>
  </si>
  <si>
    <t>113106231R00</t>
  </si>
  <si>
    <t>Rozebrání vozovek a ploch s jakoukoliv výplní spár _x000D_
 v jakékoliv ploše, ze zámkové dlažky, kladených do lože z kameniva</t>
  </si>
  <si>
    <t>s přemístěním hmot na skládku na vzdálenost do 3 m nebo s naložením na dopravní prostředek</t>
  </si>
  <si>
    <t>Vybourání krytu z betonové dlažby tl. do 80 mm : 91,0</t>
  </si>
  <si>
    <t xml:space="preserve">21, : </t>
  </si>
  <si>
    <t>Součet: : 20,47500</t>
  </si>
  <si>
    <t>Součet: : 81,90000</t>
  </si>
  <si>
    <t>stojatých š. do 0.15 m : 29,0</t>
  </si>
  <si>
    <t xml:space="preserve">25, : </t>
  </si>
  <si>
    <t>Součet: : 7,83000</t>
  </si>
  <si>
    <t>Součet: : 31,32000</t>
  </si>
  <si>
    <t xml:space="preserve">15, : </t>
  </si>
  <si>
    <t>Součet: : 0,00451</t>
  </si>
  <si>
    <t>čerpání povrchové cca 24 hod/den : 24*30*4</t>
  </si>
  <si>
    <t>115PC0002</t>
  </si>
  <si>
    <t>Zřízení a odstranění čerpací studny z PVC trubí DN 600</t>
  </si>
  <si>
    <t>131201111R00</t>
  </si>
  <si>
    <t>Hloubení nezapažených jam a zářezů do 100 m3, v hornině 3, hloubení strojně</t>
  </si>
  <si>
    <t>(5,2*3,0+10,0*5,40)/2*2,47</t>
  </si>
  <si>
    <t>rýha pro drenáž DN 150 : (0,80+0,50)/2*0,30*(3,0+5,2)*2</t>
  </si>
  <si>
    <t>výkopy do 100 m3 - 100% : 85,9560</t>
  </si>
  <si>
    <t>ruční výkop : 3,198</t>
  </si>
  <si>
    <t>Skládka dle zhotovitele : 85,956+3,198</t>
  </si>
  <si>
    <t>výkopy : 85,956</t>
  </si>
  <si>
    <t>polštář z DK : -2,34</t>
  </si>
  <si>
    <t>podkladní beton : -0,966</t>
  </si>
  <si>
    <t>objekt arm.komory : -3,90*2,15*1,94</t>
  </si>
  <si>
    <t>dno jámy : 5,2*3,0</t>
  </si>
  <si>
    <t>66,38310*2,0</t>
  </si>
  <si>
    <t>(3,0+5,2)*2</t>
  </si>
  <si>
    <t>rýha pro drenáž DN 150 : (0,80+0,50+0,30+0,45)*(3,0+5,2)*2</t>
  </si>
  <si>
    <t>polštář ŠD : 5,20*3,00*0,15</t>
  </si>
  <si>
    <t>16,400*1,05</t>
  </si>
  <si>
    <t>33,62*1,25</t>
  </si>
  <si>
    <t>dno : 3,90*2,15*0,30</t>
  </si>
  <si>
    <t>stěny : (3,90+1,65*2)*0,30*2,04+3,90*0,20*2,04</t>
  </si>
  <si>
    <t>strop - staveništní prefabrikát : (3,90*2,15-0,90*0,70)*0,25</t>
  </si>
  <si>
    <t>dno : (2,15*2+3,90)*0,30</t>
  </si>
  <si>
    <t>stěny : (2,15*2+1,65*2+3,50+3,30*2)*2,04</t>
  </si>
  <si>
    <t>strop : (2,15*2+3,90+0,70*2+0,90*2)*0,25+3,30*1,65</t>
  </si>
  <si>
    <t xml:space="preserve">dno, stěny : </t>
  </si>
  <si>
    <t>Předpoklad - 120 kg/m3 betonu : 0,120*(2,51550+5,99760)</t>
  </si>
  <si>
    <t xml:space="preserve">strop : </t>
  </si>
  <si>
    <t>Předpoklad 150 kg/m3 betonu : 0,150*1,93875</t>
  </si>
  <si>
    <t>380PC40201</t>
  </si>
  <si>
    <t>380PC4021</t>
  </si>
  <si>
    <t>380PC4022</t>
  </si>
  <si>
    <t>Zděný pilíř pro el.rozvaděč, včetně základu, chrániček a potřebných zemních prací, dle popisu v PD</t>
  </si>
  <si>
    <t>451571111R00</t>
  </si>
  <si>
    <t>Lože pod dlažby z kameniva štěrkopísek, tloušťka do 100 mm</t>
  </si>
  <si>
    <t>Včetně urovnání líce vrstvy.</t>
  </si>
  <si>
    <t>2,0*0,40</t>
  </si>
  <si>
    <t>457311118R00</t>
  </si>
  <si>
    <t>Vyrovnávací beton beton C 25/30</t>
  </si>
  <si>
    <t>armaturní komora : 1,65*3,30*(0,11+0,15)/2</t>
  </si>
  <si>
    <t>stávající akumulace : 3,30*3,30*0,73-(3,30*3,30+1,70*1,05)/2*0,64</t>
  </si>
  <si>
    <t>611PC4021</t>
  </si>
  <si>
    <t>Úprava vnitřního povrchu stávající akumulace, dle popisu v PD</t>
  </si>
  <si>
    <t>3,30*5,40*4</t>
  </si>
  <si>
    <t>614471715R00</t>
  </si>
  <si>
    <t>Vyspravení vnitřních betonových a železobetonových konstrukcí a panelů cementovou maltou adhezní můstek a nátěr antikorozní pro jakoukoliv velikost opravované plochy</t>
  </si>
  <si>
    <t>armaturní komora : 3,30*1,65</t>
  </si>
  <si>
    <t>stávající akumulace : 3,30*3,30</t>
  </si>
  <si>
    <t>622PC4021</t>
  </si>
  <si>
    <t>Úprava vnějšího povrchu stávající akumulace v místě vybourané armaturní komory, dle popisu v PD</t>
  </si>
  <si>
    <t>(2,75+0,35+3,90)*2,69</t>
  </si>
  <si>
    <t>podkladní beton : 4,20*2,30*0,10</t>
  </si>
  <si>
    <t>631351101R00</t>
  </si>
  <si>
    <t>Bednění stěn, rýh a otvorů v podlahách zřízení</t>
  </si>
  <si>
    <t>bezodtoká jímka : 0,25*0,11*2</t>
  </si>
  <si>
    <t>spádový beton : 0,85*0,64/2*2</t>
  </si>
  <si>
    <t>631351102R00</t>
  </si>
  <si>
    <t>Bednění stěn, rýh a otvorů v podlahách odstranění</t>
  </si>
  <si>
    <t>631361921RT3</t>
  </si>
  <si>
    <t>Výztuž mazanin z betonů a z lehkých betonů ze svařovaných sítí průměr drátu 5 mm, velikost oka 150/150 mm</t>
  </si>
  <si>
    <t xml:space="preserve">  spádová mazanina - arm.komora : 3,30*1,65*1,2/6,0</t>
  </si>
  <si>
    <t xml:space="preserve">  spádová mazanina - akumulace : ((3,30+1,70)/2*(2,03+0,72)+(3,30+1,05)/2*(0,99+1,07))*1,2/6,0</t>
  </si>
  <si>
    <t>KARI KD37 100/5x100/5 : 4*12,63*0,001</t>
  </si>
  <si>
    <t>1,80*0,30</t>
  </si>
  <si>
    <t>894423114R00</t>
  </si>
  <si>
    <t>Osaz. bet. dílců šachet, do 5,0 t</t>
  </si>
  <si>
    <t>staveništní prefabrikát : 1</t>
  </si>
  <si>
    <t>930PC40201</t>
  </si>
  <si>
    <t>Zřízení otvoru v ŽB d 200 mm, tl.konstrukce 500 mm, včetně těsnění - dle popisu v TZ</t>
  </si>
  <si>
    <t>930PC40202</t>
  </si>
  <si>
    <t>Zřízení otvoru v ŽB d 150 mm, tl.konstrukce 500 mm, včetně těsnění - dle popisu v TZ</t>
  </si>
  <si>
    <t>930PC40203</t>
  </si>
  <si>
    <t>Zřízení otvoru v ŽB d 250 mm, tl.konstrukce 300 mm, včetně těsnění - dle popisu v TZ</t>
  </si>
  <si>
    <t>930PC40204</t>
  </si>
  <si>
    <t>Zřízení otvoru v ŽB d 800 mm, tl.konstrukce 300 mm, včetně těsnění - dle popisu v TZ</t>
  </si>
  <si>
    <t>930PC40205</t>
  </si>
  <si>
    <t>Zřízení otvoru v ŽB d 150 mm, tl.konstrukce 300 mm, včetně těsnění - dle popisu v TZ</t>
  </si>
  <si>
    <t xml:space="preserve">10,12,14,15,16,17,18,19,21,25,26,28,30,31,33,34, : </t>
  </si>
  <si>
    <t>Součet: : 189,95789</t>
  </si>
  <si>
    <t>2 vrstvy : 3,90*2,15*2</t>
  </si>
  <si>
    <t>711132101R00</t>
  </si>
  <si>
    <t>Provedení izolace proti zemní vlhkosti pásy na sucho svislá, 1 vrstva, bez dodávky izolačních pásů</t>
  </si>
  <si>
    <t>3,90*(0,10+2,59)*2</t>
  </si>
  <si>
    <t>deska  : (2,15*2+3,90)*0,30</t>
  </si>
  <si>
    <t>stěny armaturní  komory : (2,15*2+3,90)*2,19</t>
  </si>
  <si>
    <t>711PC40201</t>
  </si>
  <si>
    <t>Zatěsnění spáry PU tmelem</t>
  </si>
  <si>
    <t>(16,770+20,982)*1,2</t>
  </si>
  <si>
    <t xml:space="preserve">43,44,46, : </t>
  </si>
  <si>
    <t>Součet: : 0,12401</t>
  </si>
  <si>
    <t>764PC40201</t>
  </si>
  <si>
    <t>Plechová krytina stříšky elektrikářského pilířku, dle popisu v TZ - 1/K</t>
  </si>
  <si>
    <t>767PC40201</t>
  </si>
  <si>
    <t>Madlo nerezové pro boční výstup ze žebříku, dle popisu v TZ - 1/Z</t>
  </si>
  <si>
    <t>767PC40202</t>
  </si>
  <si>
    <t>Poklop kompozitní 700 x 900 mm, dle popisu v TZ - 2/Z</t>
  </si>
  <si>
    <t>767PC40203</t>
  </si>
  <si>
    <t>Žebřík nerezový, výstupní výška 2,20 m, dle popisu v TZ - 3/Z</t>
  </si>
  <si>
    <t>767PC40204</t>
  </si>
  <si>
    <t>Krycí dvířka pro rozvaděč RM 1800 x 1300 mm vč.rámu, dle popisu v TZ - 4/Z</t>
  </si>
  <si>
    <t>767PC40205</t>
  </si>
  <si>
    <t>Mobilní jistící systém s trojnožkou, dle popisu v TZ - 5/Z</t>
  </si>
  <si>
    <t>777PC40200</t>
  </si>
  <si>
    <t>Příprava stávajícího stropu pod nátěr dle požadavku výrobce</t>
  </si>
  <si>
    <t>777PC40201</t>
  </si>
  <si>
    <t>Epoxi-polyuretanová stěrka se vsypem křemičitým pískem - viz PD</t>
  </si>
  <si>
    <t>dno armaturní komory : 1,65*3,30+(1,65+3,30)*2*0,20</t>
  </si>
  <si>
    <t>strop armaturní komory : 3,90*2,15-0,90*0,70</t>
  </si>
  <si>
    <t>strop stávající akumul.nádrže : 3,40*3,40-3,00*0,60-0,60*0,60</t>
  </si>
  <si>
    <t>odkop kolem bourané AK : ((2,20*2,80+4,60*7,6)/2-2,10*2,75)*2,40</t>
  </si>
  <si>
    <t>výkopy do 100 m3 - 100% : 35,484</t>
  </si>
  <si>
    <t>Skládka dle zhotovitele : 35,484</t>
  </si>
  <si>
    <t>zásyp jámy : (2,20*2,80+4,60*7,6)/2*2,40+1,19</t>
  </si>
  <si>
    <t>Štěrkopísek k zásypu, zemina vhodná pro zásyp</t>
  </si>
  <si>
    <t xml:space="preserve">  zásyp šachty : 50,53400</t>
  </si>
  <si>
    <t>50,53400*2</t>
  </si>
  <si>
    <t>výplňový beton : (3,30*3,30*0,73-(3,30*3,30+1,53*0,85)/2*0,63)+1,95*1,65*0,15</t>
  </si>
  <si>
    <t>podkladní beton : 2,95*2,05*0,10</t>
  </si>
  <si>
    <t>patky pro technologii : 0,20*0,20*0,50*4</t>
  </si>
  <si>
    <t>patka zděného pilíře : 1,70*0,70*1,00</t>
  </si>
  <si>
    <t>962032231R00</t>
  </si>
  <si>
    <t>Bourání zdiva nadzákladového z cihel pálených nebo vápenopískových, na maltu vápenou nebo vápenocementovou</t>
  </si>
  <si>
    <t>(1,60+0,30)*0,15*1,60</t>
  </si>
  <si>
    <t>ŽB dno : 2,55*2,00*0,30</t>
  </si>
  <si>
    <t>ŽB stěny : (2,55+1,65*2)*2,025*0,300</t>
  </si>
  <si>
    <t>ŽB strop + přesah : 4,10*2,25*0,35</t>
  </si>
  <si>
    <t>stříška pilíře : 1,70*0,70*0,15</t>
  </si>
  <si>
    <t>970251250R00</t>
  </si>
  <si>
    <t>Řezání železobetonu hloubka řezu 250 mm</t>
  </si>
  <si>
    <t>odřezání přesahu stropní desky : 4,10</t>
  </si>
  <si>
    <t>(2,05+2,75+2,05+0,45+4,10)*1,2</t>
  </si>
  <si>
    <t>764PC40211</t>
  </si>
  <si>
    <t>Demontáž oplechování pilířku vč. odvozu a likvidace</t>
  </si>
  <si>
    <t>767PC40211</t>
  </si>
  <si>
    <t>Demontáž stávajícího poklopu vč. odvozu a likvidace</t>
  </si>
  <si>
    <t>767PC40212</t>
  </si>
  <si>
    <t>Demontáž stávajícího žebříku vč. odvozu a likvidace</t>
  </si>
  <si>
    <t>767PC40213</t>
  </si>
  <si>
    <t>Demontáž stávajících dvířek od rozvaděče vč. odvozu a likvidace</t>
  </si>
  <si>
    <t>979990105R00</t>
  </si>
  <si>
    <t>Poplatek za skládku cihelné výrobky do 30x30 cm, skupina 17 01 02 z Katalogu odpadů</t>
  </si>
  <si>
    <t xml:space="preserve">6,7,8,9,10, : </t>
  </si>
  <si>
    <t>Součet: : 34,17425</t>
  </si>
  <si>
    <t>115101202R00</t>
  </si>
  <si>
    <t>Čerpání vody na dopravní výšku do 10 m
 s uvažovaným průměrným přítokem přes 500 do 1 000 l/min</t>
  </si>
  <si>
    <t>24*15+24*30</t>
  </si>
  <si>
    <t>115101302R00</t>
  </si>
  <si>
    <t>Pohotovost záložní čerpací soupravy na dopravní výšku do 10 m
 s uvažovaným průměrným přítokem přes 500 do 1 000 l/min</t>
  </si>
  <si>
    <t>15+30</t>
  </si>
  <si>
    <t>133201101R00</t>
  </si>
  <si>
    <t>Hloubení šachet v hornině 3
 do 100 m3</t>
  </si>
  <si>
    <t>1,20*1,50*4,20</t>
  </si>
  <si>
    <t>134702421R00</t>
  </si>
  <si>
    <t>Vykopávky pro vodárenskou studnu spouštěnou v horninách 1 až 4 mimo horniny kašovité konzistence a tekoucí, půdorysné plochy přes 4 do 20 m2, v hloubce do 10 m</t>
  </si>
  <si>
    <t>3,14*4,02*4,02*(5,46+1,75)</t>
  </si>
  <si>
    <t>161101103R00</t>
  </si>
  <si>
    <t>Svislé přemístění výkopku z horniny 1 až 4, při hloubce výkopu přes 4 do 6 m</t>
  </si>
  <si>
    <t>spouštěná studna - 100= : 365,86176</t>
  </si>
  <si>
    <t>šachta - 100% : 7,560</t>
  </si>
  <si>
    <t>Skládka dle zhotovitele : 365,86176+7,56000</t>
  </si>
  <si>
    <t>Nakládání, skládání, překládání neulehlého výkopku nakládání výkopku
 přes 100 m3, z horniny 1 až 4</t>
  </si>
  <si>
    <t>1,20*1,50*3,20</t>
  </si>
  <si>
    <t>175101101R00</t>
  </si>
  <si>
    <t>Obsyp potrubí bez prohození sypaniny, bez dodávky obsypového materiálu</t>
  </si>
  <si>
    <t>1,20*1,50*1,00-3,14*0,585*0,585*1,20</t>
  </si>
  <si>
    <t>175101109R00</t>
  </si>
  <si>
    <t xml:space="preserve">Obsyp potrubí příplatek za prohození sypaniny </t>
  </si>
  <si>
    <t xml:space="preserve">  obsyp potrubí : 0,51050</t>
  </si>
  <si>
    <t xml:space="preserve">  zásyp šachty : 4,7600</t>
  </si>
  <si>
    <t>5,27050*2</t>
  </si>
  <si>
    <t>243531111RK1</t>
  </si>
  <si>
    <t xml:space="preserve">Výplň na dně studny výplň dna studny z kameniva hrubého drceného frakce 32-63 mm,  </t>
  </si>
  <si>
    <t>3,14*4,02*4,02*1,25</t>
  </si>
  <si>
    <t>247531111RK1</t>
  </si>
  <si>
    <t>Obsyp a těsnění studny obsyp se zhutněním z kameniva hrubého drceného frakce 8-16 mm</t>
  </si>
  <si>
    <t>3,14*(4,02*4,04-3,90*3,90)*5,70</t>
  </si>
  <si>
    <t>247531111RK3</t>
  </si>
  <si>
    <t>Obsyp studny z kamen. drceného 1,4-4 mm, kraj Jihomoravský</t>
  </si>
  <si>
    <t>3,14*(0,21*0,21-0,08*0,08)*10,5</t>
  </si>
  <si>
    <t>28611896R</t>
  </si>
  <si>
    <t>trubka plastová vodovodní hladká, hrdlová; PVC; D = 160,0 mm; s = 3,60 mm; l = 4 000,0 mm</t>
  </si>
  <si>
    <t>dno spouštěné studny : 3,14*3,30*3,30*0,50</t>
  </si>
  <si>
    <t>380326143RU3</t>
  </si>
  <si>
    <t>stěny spouštěné studny : 3,14*(3,90*3,90-3,30*3,30)*6,21</t>
  </si>
  <si>
    <t>380356221R00</t>
  </si>
  <si>
    <t>Bednění kompletních konstrukcí omítaných z betonu prostého nebo železového obyčejného i vodostavebního, ploch zaoblených, zřízení</t>
  </si>
  <si>
    <t>(3,14*3,90*2+3,14*3,3*2)*5,71</t>
  </si>
  <si>
    <t>380356222R00</t>
  </si>
  <si>
    <t>Bednění kompletních konstrukcí omítaných z betonu prostého nebo železového obyčejného i vodostavebního, ploch zaoblených, odbednění</t>
  </si>
  <si>
    <t>380361007R00</t>
  </si>
  <si>
    <t>Výztuž kompletních konstrukcí z oceli z oceli 10 505</t>
  </si>
  <si>
    <t>předpoklad 100 kg/m3 : (17,09730+84,23741)*0,100</t>
  </si>
  <si>
    <t>380PC40301</t>
  </si>
  <si>
    <t>380PC40302</t>
  </si>
  <si>
    <t>Stropní deska - staveništní prefabrikát, výztuž 10 505 - 150 kg/m3</t>
  </si>
  <si>
    <t>strop : 3,14*3,90*3,90</t>
  </si>
  <si>
    <t>dno : 3,14*3,30*3,30</t>
  </si>
  <si>
    <t>631312811RN31</t>
  </si>
  <si>
    <t>Mazanina betonová tl. 5 - 8 cm C 30/37, z betonu prostého XC4, XF3, XA1</t>
  </si>
  <si>
    <t>3,14*3,90*3,90*(0,05+0,10)/2</t>
  </si>
  <si>
    <t>631315811RM1</t>
  </si>
  <si>
    <t xml:space="preserve">Mazanina z betonu prostého tl. přes 120 do 240 mm třídy C 30/37,  </t>
  </si>
  <si>
    <t>spádová mazanina : 3,14*3,30*3,30*(0,22+0,40)/2</t>
  </si>
  <si>
    <t>631319171R00</t>
  </si>
  <si>
    <t xml:space="preserve">Příplatek za stržení povrchu tloušťka mazaniny do 80 mm </t>
  </si>
  <si>
    <t>631319175R00</t>
  </si>
  <si>
    <t>Příplatek za stržení povrchu tloušťka mazaniny od 120 mm do 240 mm</t>
  </si>
  <si>
    <t xml:space="preserve">  spádová mazanina - strop : 3,14*3,90*3,90*1,2/6,0</t>
  </si>
  <si>
    <t xml:space="preserve">  spádová mazanina - dno : 3,14*3,30*3,30*1,2/6,0</t>
  </si>
  <si>
    <t>KARI KD37 100/5x100/5 : 17*12,63*0,001</t>
  </si>
  <si>
    <t>3,14*(4,20*4,20-3,90*3,90)/4*3</t>
  </si>
  <si>
    <t>59223714R</t>
  </si>
  <si>
    <t>trouba betonová hrdlová TBH; Di = 500,0 mm; l = 2 500 mm; beton C 35/45</t>
  </si>
  <si>
    <t>930PC40301</t>
  </si>
  <si>
    <t>Prostup ŽB konstrukcí d 800 mm vč.utěsnění - dle popisu v PD</t>
  </si>
  <si>
    <t>930PC40302</t>
  </si>
  <si>
    <t>Prostup ŽB konstrukcí d 150 mm vč. utěsnění - dle popisu v PD</t>
  </si>
  <si>
    <t>potrubí DN 500 - zkrácení : 3,14*0,67</t>
  </si>
  <si>
    <t>998142251R00</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</si>
  <si>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
 vodorovně 50 m výšky do 25 mm</t>
  </si>
  <si>
    <t xml:space="preserve">1,12,14,15,16,17,18,19,20,21,23,25,26,27,28,29,32,33,34,35, : </t>
  </si>
  <si>
    <t>Součet: : 537,36511</t>
  </si>
  <si>
    <t>711212000R00</t>
  </si>
  <si>
    <t>Izolace proti vodě nátěr podkladní pod hydroizolační stěrky</t>
  </si>
  <si>
    <t>711212002R00</t>
  </si>
  <si>
    <t>Izolace proti vodě stěrka hydroizolační  proti vlhkosti</t>
  </si>
  <si>
    <t>3,14*3,30*3,30+3,14*6,60*5,00</t>
  </si>
  <si>
    <t>stropy : 3,14*3,90*3,90</t>
  </si>
  <si>
    <t>odpočet otvorů - odhad : -4,5</t>
  </si>
  <si>
    <t xml:space="preserve">40,41, : </t>
  </si>
  <si>
    <t>Součet: : 0,53610</t>
  </si>
  <si>
    <t>767PC40301</t>
  </si>
  <si>
    <t>Madlo nerezové, dle popisu v PD - 1/Z</t>
  </si>
  <si>
    <t>767PC40302</t>
  </si>
  <si>
    <t>Poklop kompozitní vícedílný atypický tvar, dle popisu v PD - 2/Z</t>
  </si>
  <si>
    <t>767PC40303</t>
  </si>
  <si>
    <t>Žebřík nerezový, výška 5,3 m, dle popisu v PD - 3/Z</t>
  </si>
  <si>
    <t>767PC40304</t>
  </si>
  <si>
    <t>Břit spouštěné studny, dle popisu v PD - 4/Z</t>
  </si>
  <si>
    <t>767PC40305</t>
  </si>
  <si>
    <t>Čerpací roura, dle popisu v PD - 5/Z</t>
  </si>
  <si>
    <t>777PC40301</t>
  </si>
  <si>
    <t>strop : 3,14*3,90*3,90+3,14*7,80*0,20-2,30</t>
  </si>
  <si>
    <t>132101212R00</t>
  </si>
  <si>
    <t xml:space="preserve">Hloubení rýh šířky přes 60 do 200 cm do 1000 m3, v hornině 1-2, hloubení strojně </t>
  </si>
  <si>
    <t>zemina tř.2 - 5% : 710,01900*0,05</t>
  </si>
  <si>
    <t>132201212R00</t>
  </si>
  <si>
    <t xml:space="preserve">Hloubení rýh šířky přes 60 do 200 cm do 1000 m3, v hornině 3, hloubení strojně </t>
  </si>
  <si>
    <t xml:space="preserve">  0,000-0,0966 : ((2,06+2,23)/2*7,00+(2,23+2,08)/2*(59,50-7,00)+(2,08+2,27)/2*(81,00-59,50)+(2,27+2,56)/2*(96,60-59,50))*1,20</t>
  </si>
  <si>
    <t xml:space="preserve">  0,0966-0,1534 : ((2,56+2,47)/2*(123,90-96,60)+(2,47+2,50)/2*(148,70-123,90)+(2,50+3,68)/2*(153,40-123,90))*1,20</t>
  </si>
  <si>
    <t xml:space="preserve">  0,1707-0,2022 : ((3,84+3,91)/2*(177,00-170,70)+(3,91+1,86)/2*(180,00-177,00)+(1,86+1,89)/2*(192,40-180,00)+(1,89+1,75)/2*(203,70-192,40))*1,2</t>
  </si>
  <si>
    <t xml:space="preserve">  rozšíření pro šachty : 3,00*1,80*2,50+3,000*1,80*3,91</t>
  </si>
  <si>
    <t>zemina tř. 3 - 80% : 710,019*0,80</t>
  </si>
  <si>
    <t>lepivost - 50% : 568,01520*0,50</t>
  </si>
  <si>
    <t>132301212R00</t>
  </si>
  <si>
    <t xml:space="preserve">Hloubení rýh šířky přes 60 do 200 cm do 1000 m3, v hornině 4, hloubení strojně </t>
  </si>
  <si>
    <t>zemina tř.4 - 15% : 710,01900*0,15</t>
  </si>
  <si>
    <t>132301219R00</t>
  </si>
  <si>
    <t xml:space="preserve">Hloubení rýh šířky přes 60 do 200 cm příplatek za lepivost, v hornině 4,  </t>
  </si>
  <si>
    <t>lepivist - 50% : 106,50285*0,50</t>
  </si>
  <si>
    <t>141741117R00</t>
  </si>
  <si>
    <t>Protlačování - beranění ocelových trub vnějšího průměru do 324 mm</t>
  </si>
  <si>
    <t>151201102R00</t>
  </si>
  <si>
    <t>Zřízení pažení a rozepření stěn rýh zátažné, hloubky do 4 m</t>
  </si>
  <si>
    <t>0,000-0,0966 : ((2,06+2,23)/2*7,00+(2,23+2,08)/2*(59,50-7,00)+(2,08+2,27)/2*(81,00-59,50)+(2,27+2,56)/2*(96,60-59,50))*2</t>
  </si>
  <si>
    <t>0,0966-0,1534 : ((2,56+2,47)/2*(123,90-96,60)+(2,47+2,50)/2*(148,70-123,90)+(2,50+3,68)/2*(153,40-123,90))*2</t>
  </si>
  <si>
    <t>0,1707-0,2022 : ((3,84+3,91)/2*(177,00-170,70)+(3,91+1,86)/2*(180,00-177,00)+(1,86+1,89)/2*(192,40-180,00)+(1,89+1,75)/2*(203,70-192,40))*2</t>
  </si>
  <si>
    <t>151201112R00</t>
  </si>
  <si>
    <t>Odstranění pažení a rozepření rýh zátažné, hloubky do 4 m</t>
  </si>
  <si>
    <t>161101102R00</t>
  </si>
  <si>
    <t>Svislé přemístění výkopku z horniny 1 až 4, při hloubce výkopu přes 2,5 do 4 m</t>
  </si>
  <si>
    <t>do 4m - 55% : 710,01900*0,55</t>
  </si>
  <si>
    <t>na meziskládku a zpět : 516,78220*2</t>
  </si>
  <si>
    <t>Skládka dle zhotovitele : 710,01900-516,78220</t>
  </si>
  <si>
    <t>výkopy : 710,0190</t>
  </si>
  <si>
    <t>lože, obsyp : -(203,70-17,30)*1,20*0,80</t>
  </si>
  <si>
    <t>šachty : -3,14*0,90*0,90*2,10*2-3,14*0,62*0,62*1,50-1,5*1,5*0,40*2</t>
  </si>
  <si>
    <t>(203,70-17,30)*(1,20*0,50-3,14*0,10*0,10)</t>
  </si>
  <si>
    <t>14231117R</t>
  </si>
  <si>
    <t>trubka bezešvá hladká kruhová 11353; svařitelnost zaručená; vnější průměr 324,0 mm; tloušťka stěny 10,0 mm</t>
  </si>
  <si>
    <t>ztrarné - 5% : 17,3*1,05</t>
  </si>
  <si>
    <t>0,20*0,30*0,30*2</t>
  </si>
  <si>
    <t>275316141RT4</t>
  </si>
  <si>
    <t>Základové patky z betonu prostého vodostavebního třídy C 30/37, stupeň vlivu prostředí XF4 - odolnost proti střídavému působení mrazu</t>
  </si>
  <si>
    <t>obetonování zhlaví šachty : (1,500*1,500-3,14*0,50*0,50)*(0,58+0,12+0,08)*2</t>
  </si>
  <si>
    <t>(0,20+0,30)*2*0,30*2</t>
  </si>
  <si>
    <t>275356021R00</t>
  </si>
  <si>
    <t>Bednění základ. patek z betonu vodostavebního pro plochy rovné, zřízení</t>
  </si>
  <si>
    <t>1,50*0,78*4*2</t>
  </si>
  <si>
    <t>275356022R00</t>
  </si>
  <si>
    <t>Bednění základ. patek z betonu vodostavebního pro plochy rovné, odbednění</t>
  </si>
  <si>
    <t>289970111R00</t>
  </si>
  <si>
    <t>Geotextílie separační, filtrační, zpevňující polypropylén, 300 g/m2</t>
  </si>
  <si>
    <t>separační geotextílie : (203,7-17,30)*1,20</t>
  </si>
  <si>
    <t>451541111R00</t>
  </si>
  <si>
    <t>Lože pod potrubí, stoky a drobné objekty ze štěrkodrtě 0÷63 mm</t>
  </si>
  <si>
    <t>pod potrubí : (203,7-17,30)*1,20*0,20</t>
  </si>
  <si>
    <t>pod šachty : 3,00*3,00*0,35*2</t>
  </si>
  <si>
    <t>451572111RK1</t>
  </si>
  <si>
    <t>(203,7-17,30)*1,20*0,10</t>
  </si>
  <si>
    <t>pod šachty : 2,00*2,00*0,10*2</t>
  </si>
  <si>
    <t>631315611RM1</t>
  </si>
  <si>
    <t xml:space="preserve">Mazanina z betonu prostého tl. přes 120 do 240 mm třídy C 16/20 ,  </t>
  </si>
  <si>
    <t>(3,14*0,75*0,75-0,25*0,25)*0,15*2</t>
  </si>
  <si>
    <t>0,25*0,15*4*2</t>
  </si>
  <si>
    <t>857262121R00</t>
  </si>
  <si>
    <t>Montáž litinových tvarovek na potrubí litinovém tlakovém jednoosých, na potrubí z trub přírubových v otevřeném výkopu, v otevřeném kanálu nebo v šachtě, DN 100 mm</t>
  </si>
  <si>
    <t>857352121R00</t>
  </si>
  <si>
    <t>Montáž litinových tvarovek na potrubí litinovém tlakovém jednoosých, na potrubí z trub přírubových v otevřeném výkopu, v otevřeném kanálu nebo v šachtě, DN 200 mm</t>
  </si>
  <si>
    <t>857354121R00</t>
  </si>
  <si>
    <t>Montáž litinových tvarovek na potrubí litinovém tlakovém odbočných, na potrubí z trub přírubových v otevřeném výkopu, v otevřeném kanálu nebo v šachtě, DN 200 mm</t>
  </si>
  <si>
    <t>871371121R00</t>
  </si>
  <si>
    <t>Montáž potrubí z plastických hmot z tlakových trubek polyetylenových, vnějšího průměru 315 mm</t>
  </si>
  <si>
    <t>potrubí PE d200x11,9 mm : 202,20</t>
  </si>
  <si>
    <t>potrubí PE d250x14,8 mm : 4,50</t>
  </si>
  <si>
    <t>877372121R00</t>
  </si>
  <si>
    <t>Montáž elektrotvarovek přirážka za 1 spoj elektrotvarovky, vnějšího průměru 315 mm</t>
  </si>
  <si>
    <t>891211221R00</t>
  </si>
  <si>
    <t>Montáž vodovodních armatur na potrubí šoupátek v šachtách s ručním kolečkem, DN 50 mm</t>
  </si>
  <si>
    <t>891213321R00</t>
  </si>
  <si>
    <t>Montáž vodovodních armatur na potrubí ventilů odvzdušňovacích nebo zavzdušňovacích mechanických a plovákových přírubových na venkovních řadech, DN 50 mm</t>
  </si>
  <si>
    <t>891261221R00</t>
  </si>
  <si>
    <t>Montáž vodovodních armatur na potrubí šoupátek v šachtách s ručním kolečkem, DN 100 mm</t>
  </si>
  <si>
    <t>891351221R00</t>
  </si>
  <si>
    <t>Montáž vodovodních armatur na potrubí šoupátek v šachtách s ručním kolečkem, DN 200 mm</t>
  </si>
  <si>
    <t>891354121R00</t>
  </si>
  <si>
    <t>Montáž vodovodních armatur na potrubí kompenzátorů ucpávkových a gumových nebo montážních vložek, DN 200 mm</t>
  </si>
  <si>
    <t>894423116R00</t>
  </si>
  <si>
    <t>Osazení betonových dílců pro šachty podle DIN 4034 šachtového dna, o hmotnosti do 7 t</t>
  </si>
  <si>
    <t>899102111R00</t>
  </si>
  <si>
    <t>Osazení poklopů litinových a ocelových o hmotnost jednotlivě přes 50  do 100 kg</t>
  </si>
  <si>
    <t>(203,7-17,3)*1,1</t>
  </si>
  <si>
    <t>203,7*1,15</t>
  </si>
  <si>
    <t>286135349R</t>
  </si>
  <si>
    <t>trubka plastová kanalizační PE100RC; hladká; SDR 17,0; PN 10; D = 203,2 mm; s = 11,90 mm</t>
  </si>
  <si>
    <t>RTS 18/II</t>
  </si>
  <si>
    <t>202,2*1,015</t>
  </si>
  <si>
    <t>286135356</t>
  </si>
  <si>
    <t>Trubka kan. PE100 RC 250x14,8 mm PN10</t>
  </si>
  <si>
    <t>4,5*1,015</t>
  </si>
  <si>
    <t>286536127R</t>
  </si>
  <si>
    <t>oblouk PE100 RC; 45,0 °; SDR 17,0; D = 200,0 mm; s = 11,90 mm; hladký; spoj svařovaný</t>
  </si>
  <si>
    <t>286536167R</t>
  </si>
  <si>
    <t>oblouk PE100 RC; 22,0 °; SDR 17,0; D = 200,0 mm; s = 11,90 mm; hladký; spoj svařovaný</t>
  </si>
  <si>
    <t>286536187R</t>
  </si>
  <si>
    <t>oblouk PE100 RC; 11,0 °; SDR 17,0; D = 200,0 mm; s = 11,90 mm; hladký; spoj svařovaný</t>
  </si>
  <si>
    <t>286538013R</t>
  </si>
  <si>
    <t>spojka/nátrubek PE-100; SDR 11,0; PN 10, PN 16; elektrotvarovka; D = 247,0 mm; di = 200,0 mm; spoj elektrosvařovaný</t>
  </si>
  <si>
    <t>pro tvarovky : 32</t>
  </si>
  <si>
    <t>potrubí : 17</t>
  </si>
  <si>
    <t>286538015R</t>
  </si>
  <si>
    <t>spojka/nátrubek PE-100; SDR 11,0; PN 10, PN 16; elektrotvarovka; D = 315,0 mm; di = 250,0 mm; spoj elektrosvařovaný</t>
  </si>
  <si>
    <t>286PC40401</t>
  </si>
  <si>
    <t>Redukce PE100 RC d200/250</t>
  </si>
  <si>
    <t>422122530R</t>
  </si>
  <si>
    <t>ventil odvzdušňovací a zavzdušňovací médium odpadní voda; DN 50; PN 10, 16; maximální teplota 20 °C</t>
  </si>
  <si>
    <t>42227202R</t>
  </si>
  <si>
    <t>šoupátko přírubové použití uzavírací přírubová armatura; médium pitná a užitková voda, odpadní voda; DN 50; l = 150 mm; PN 10 nebo 16; D 165 mm; max.provozní tlak 16 bar; max teplota 70 °C; těleso tvárná litina; povrch.ochrana vně i uvnitř epoxidovým práškem</t>
  </si>
  <si>
    <t>42227205R</t>
  </si>
  <si>
    <t>šoupátko přírubové použití uzavírací přírubová armatura; médium pitná a užitková voda, odpadní voda; DN 100; l = 190 mm; PN 10 nebo 16; D 220 mm; max.provozní tlak 16 bar; max teplota 70 °C; těleso tvárná litina; povrch.ochrana vně i uvnitř epoxidovým práškem</t>
  </si>
  <si>
    <t>42227208R</t>
  </si>
  <si>
    <t>šoupátko přírubové použití uzavírací přírubová armatura; médium pitná a užitková voda, odpadní voda; DN 200; l = 230 mm; PN 10 nebo 16; D 340 mm; max.provozní tlak 16 bar; max teplota 70 °C; těleso tvárná litina; povrch.ochrana vně i uvnitř epoxidovým práškem</t>
  </si>
  <si>
    <t>422737PC</t>
  </si>
  <si>
    <t>Vložka montážní přírubová PN10 DN 200</t>
  </si>
  <si>
    <t>422935376R</t>
  </si>
  <si>
    <t>příruba s nástrčným hrdlem jištěná proti posunu; provedení pro spojení potrubí z PE a PVC, délka 135 mm; PN 16,0; médium voda; příruba DN 200, průměr potrubí 200 mm; těleso tvárná litina</t>
  </si>
  <si>
    <t>422935376RT</t>
  </si>
  <si>
    <t>Specální příruba s jištěním proti posunu DN 180 pro PE potrubí d200</t>
  </si>
  <si>
    <t>422PC40411</t>
  </si>
  <si>
    <t>Kolečko k šoupátku DN 50</t>
  </si>
  <si>
    <t>422PC40412</t>
  </si>
  <si>
    <t>Kolečko k šoupátku DN 100</t>
  </si>
  <si>
    <t>422PC40413</t>
  </si>
  <si>
    <t>Kolečko k šoupátku DN 200</t>
  </si>
  <si>
    <t>55243343</t>
  </si>
  <si>
    <t>Poklop litinový D 605 mm A15, bez odvětrání</t>
  </si>
  <si>
    <t>552700816R</t>
  </si>
  <si>
    <t>tvarovka přírubová s přírubovou odbočkou tvárná litina; PN 10, PN 16, PN 25, PN 40; DN 1 = 200 mm; DN 2 = 100 mm; uvnitř práškový epoxid; povrch. úprava práškový epoxid</t>
  </si>
  <si>
    <t>552701045R</t>
  </si>
  <si>
    <t>redukce přírubová; tvárná litina; PN 10, PN 16; DN 1 = 100 mm; DN 2 = 50 mm; uvnitř práškový epoxid; vně práškový epoxid</t>
  </si>
  <si>
    <t>552702125R</t>
  </si>
  <si>
    <t>trouba litinová vodovodní; tvárná litina; přírubová; PN 10, PN 16, PN 25; DN 100,0 mm; l = 400,0 mm; uvnitř práškový epoxid; vně práškový epoxid</t>
  </si>
  <si>
    <t>552PC40401</t>
  </si>
  <si>
    <t>Příruba s našroubovanou hasičskou spojkou typ A110 DN100</t>
  </si>
  <si>
    <t>592243502R</t>
  </si>
  <si>
    <t>deska zákrytová šachetní železobetonová; TZK; D1 = 1 500 mm; D = 1 800 mm; D vnitřní 1 000 mm; h = 250 mm</t>
  </si>
  <si>
    <t>59224361.AR</t>
  </si>
  <si>
    <t>skruž železobetonová TBS; DN = 1 000,0 mm; h = 500,0 mm; s = 120,00 mm; počet stupadel 2; ocelové s PE povlakem; beton C 40/50</t>
  </si>
  <si>
    <t>592243741R</t>
  </si>
  <si>
    <t>dno šachetní přímé; železobeton; TZB; DN = 1 500,0 mm; D odtoku do 1 000 mm; h = 1 585 mm; t = 150 mm; beton C 40/50</t>
  </si>
  <si>
    <t>592243752R</t>
  </si>
  <si>
    <t>skruž železobetonová TBS; DN = 1 500,0 mm; h = 500,0 mm; s = 140,00 mm; počet stupadel 2; ocelové s PE povlakem; beton C 40/50</t>
  </si>
  <si>
    <t>931PC40401</t>
  </si>
  <si>
    <t>Vyvrtání otvoru do dna šachty, zatěsnění otvoru pomocí rozpínavého řetězového těsnění, potrubí PE d200</t>
  </si>
  <si>
    <t>931PC40402</t>
  </si>
  <si>
    <t>Dodávka a montáž odvzdušňovacího potrubí - nerez</t>
  </si>
  <si>
    <t>931PC40403</t>
  </si>
  <si>
    <t>Dodávka a montáž označníkové tyče - dle PD</t>
  </si>
  <si>
    <t>931PC40404</t>
  </si>
  <si>
    <t>Dodávka a montáž výtyčky (protlak)</t>
  </si>
  <si>
    <t>931PC40405</t>
  </si>
  <si>
    <t>Vyvrtání otvoru do stávající šachty a utěsnění potrubí PE d250</t>
  </si>
  <si>
    <t xml:space="preserve">6,7,17,18,19,20,22,24,25,26,27,28,29,30,31,33,34,35,38,39,40,41,42,46,48,49,50,51,52,53,54,55,58,59, : </t>
  </si>
  <si>
    <t xml:space="preserve">60,61,62,63,67,68,69,70,72,73,74,75,76,77, : </t>
  </si>
  <si>
    <t>Součet: : 163,42370</t>
  </si>
  <si>
    <t>783897122R00</t>
  </si>
  <si>
    <t>Nátěr betonových povrchů vodoodpudivý vodní přípravek (voda, SiO2), pro exteriér a interiér, jednonásobný</t>
  </si>
  <si>
    <t>vzdušník : 3,14*0,75*0,75+3,14*1,50*1,95+3,14*(0,75*0,75-0,50*0,50)+3,14*1,00*0,85</t>
  </si>
  <si>
    <t>kalník : 3,14*0,75*0,75+3,14*1,50*1,95+3,14*(0,75*0,75-0,50*0,50)+3,14*1,00*2,35</t>
  </si>
  <si>
    <t>230194009R00</t>
  </si>
  <si>
    <t>Utěsnění chráničky manžetou DN 300</t>
  </si>
  <si>
    <t>230195033R00</t>
  </si>
  <si>
    <t>Montáž distanční objímky segmentových d 200-220 mm</t>
  </si>
  <si>
    <t>8+2*2</t>
  </si>
  <si>
    <t>273113204</t>
  </si>
  <si>
    <t>RACI typ F, výška 41 mm</t>
  </si>
  <si>
    <t>12*2</t>
  </si>
  <si>
    <t>273113205</t>
  </si>
  <si>
    <t>RACI typ G, výška 41 mm</t>
  </si>
  <si>
    <t>273443894RT</t>
  </si>
  <si>
    <t>Manžeta na chráničky AWM 63-270/320</t>
  </si>
  <si>
    <t>27344PC</t>
  </si>
  <si>
    <t>Zajišťovací páska</t>
  </si>
  <si>
    <t>balení</t>
  </si>
  <si>
    <t xml:space="preserve">viz přílohy D.2.5 : </t>
  </si>
  <si>
    <t>výměna podloží : 112,0*0,45</t>
  </si>
  <si>
    <t>trativody : 18*0,5*0,5+2*0,2*1,2</t>
  </si>
  <si>
    <t>přípojky : 1,5*1,1*2,15</t>
  </si>
  <si>
    <t>Odkaz na mn. položky pořadí 1 : 50,40000</t>
  </si>
  <si>
    <t>Odkaz na mn. položky pořadí 2 : 4,98000</t>
  </si>
  <si>
    <t>Odkaz na mn. položky pořadí 3 : 3,54750</t>
  </si>
  <si>
    <t>Pod komunikacemi a pojížděnými zpev. plochami: : 112,0</t>
  </si>
  <si>
    <t>Pod komunikacemi pro pěší a sjezdy: : 22,0</t>
  </si>
  <si>
    <t>Odkaz na mn. položky pořadí 4 : 58,92750</t>
  </si>
  <si>
    <t>Odkaz na mn. položky pořadí 5 : 50,40000*1,111</t>
  </si>
  <si>
    <t>odvodňovací drenáž : 18,0*0,55*0,55</t>
  </si>
  <si>
    <t>odvodňovací drenáž : 18,0*4*0,55*1,2</t>
  </si>
  <si>
    <t>Odkaz na mn. položky pořadí 10 : 47,52000*1,02</t>
  </si>
  <si>
    <t>Odkaz na mn. položky pořadí 17 : 100,00000</t>
  </si>
  <si>
    <t>Odkaz na mn. položky pořadí 18 : 21,50000</t>
  </si>
  <si>
    <t>rozšíření : 112,0-100,0</t>
  </si>
  <si>
    <t>Odkaz na mn. položky pořadí 14 : 100,00000</t>
  </si>
  <si>
    <t>Konstrukce 1 : 100,0</t>
  </si>
  <si>
    <t>Konstrukce 2 - chodník : 21,5</t>
  </si>
  <si>
    <t>Odkaz na mn. položky pořadí 18 : 21,50000*1,05</t>
  </si>
  <si>
    <t>Odkaz na mn. položky pořadí 24 : 1,50000*0,19</t>
  </si>
  <si>
    <t>přípojka : 1,5</t>
  </si>
  <si>
    <t>Odkaz na mn. položky pořadí 22 : 1,00000</t>
  </si>
  <si>
    <t>Osazení betonového obrubníku 100/15/25 : 20,0</t>
  </si>
  <si>
    <t>Osazení chodníkového obrubníku 100/10/25 : 31,0</t>
  </si>
  <si>
    <t>911PC01</t>
  </si>
  <si>
    <t>D+M liniového betonového žlabu, litinová mříž 500/249 D400 s rámem, lapač splavenin, odtokový dílec,, vč. montáže a spojovacího materiálu</t>
  </si>
  <si>
    <t>59217410R</t>
  </si>
  <si>
    <t>obrubník chodníkový materiál beton; l = 1000,0 mm; š = 100,0 mm; h = 250,0 mm; barva šedá</t>
  </si>
  <si>
    <t>Osazení chodníkového obrubníku 100/10/25 : 31,0*1,01</t>
  </si>
  <si>
    <t>Osazení betonového obrubníku 100/15/25 : 20,0*1,01</t>
  </si>
  <si>
    <t xml:space="preserve">8,9,10,11,12,13,14,15,16,17,18,19,20,21,22,23,25,26,31,32, : </t>
  </si>
  <si>
    <t>Součet: : 250,52437</t>
  </si>
  <si>
    <t>izolace přilehlých budov : 29,0*0,5</t>
  </si>
  <si>
    <t>Odkaz na mn. položky pořadí 34 : 14,50000*2</t>
  </si>
  <si>
    <t>sloupky : 0,4*0,4*0,6*23</t>
  </si>
  <si>
    <t>lepivost - 50% : 2,688*0,50</t>
  </si>
  <si>
    <t>Skládka dle zhotovitele : 2,688</t>
  </si>
  <si>
    <t>sloupky : 0,4*0,4*0,7*23</t>
  </si>
  <si>
    <t>sloupky : 0,4*4*0,15*23</t>
  </si>
  <si>
    <t>sloupky : 23</t>
  </si>
  <si>
    <t>110*0,5*0,6</t>
  </si>
  <si>
    <t>110,0*0,5*0,5</t>
  </si>
  <si>
    <t>Součet: : 27,20691</t>
  </si>
  <si>
    <t>767PC40601</t>
  </si>
  <si>
    <t>D+M Ocelová dvoukřídlová otočná brána dle popisu v PD</t>
  </si>
  <si>
    <t>Součet: : 0,08140</t>
  </si>
  <si>
    <t>PRO</t>
  </si>
  <si>
    <t>301.MT1</t>
  </si>
  <si>
    <t>Strojně stírané hrubé česle</t>
  </si>
  <si>
    <t>301.M02.1</t>
  </si>
  <si>
    <t>Vřetenové šoupátko selektropohonem</t>
  </si>
  <si>
    <t>301.M02.2</t>
  </si>
  <si>
    <t>301.M03</t>
  </si>
  <si>
    <t>Ponorné míchadlo</t>
  </si>
  <si>
    <t>301M041,2</t>
  </si>
  <si>
    <t>Ponorné kalové čerpadlo</t>
  </si>
  <si>
    <t>301.05.1,.2</t>
  </si>
  <si>
    <t>Indukční průtokoměr</t>
  </si>
  <si>
    <t>301.MT5</t>
  </si>
  <si>
    <t>Mobilní zdvihák s elektrickým lanovým navijákem</t>
  </si>
  <si>
    <t>301.M06</t>
  </si>
  <si>
    <t>Kompresor pro zvíření obsahu čerpací jímky</t>
  </si>
  <si>
    <t>301.M07</t>
  </si>
  <si>
    <t>Kulový kohout se servopohonem</t>
  </si>
  <si>
    <t>301.10</t>
  </si>
  <si>
    <t>Norná stěna</t>
  </si>
  <si>
    <t>301.11</t>
  </si>
  <si>
    <t>Popelnice na shrabky</t>
  </si>
  <si>
    <t>301.12</t>
  </si>
  <si>
    <t>Hrubobublinný aerační systém</t>
  </si>
  <si>
    <t>301.13</t>
  </si>
  <si>
    <t>Patka zdvihacího zařízení</t>
  </si>
  <si>
    <t>301.14</t>
  </si>
  <si>
    <t>Tlaková nádoba</t>
  </si>
  <si>
    <t>301.15</t>
  </si>
  <si>
    <t>Potrubí, armatury a kotvení</t>
  </si>
  <si>
    <t>301.16</t>
  </si>
  <si>
    <t>01.1EM01</t>
  </si>
  <si>
    <t>D+M - Oceloplechový rozvaděč RM4</t>
  </si>
  <si>
    <t>Oceloplechový rozvaděč o celkových rozměrech v.2200 x š. 1600 x h. 400 mm,  s montážním plechem  a  DIN lištami, a příslušenstvím (zámek FAB,..). Krytí IP54/IP20, přívody a vývody zespodu.</t>
  </si>
  <si>
    <t>01.1EM02</t>
  </si>
  <si>
    <t>D - Trojpólová přepěťová ochrana typu 1+2 se signalizací</t>
  </si>
  <si>
    <t>Trojpólová přepěťová ochrana typu 2 s výměnnými moduly a se signalizací</t>
  </si>
  <si>
    <t>01.1EM03</t>
  </si>
  <si>
    <t>D - Trojpólový jistič 32A</t>
  </si>
  <si>
    <t>Trojpólový jistič 32/C/3, 32A, 400V, s pákou a prodlužovací hřídelí, napěťová spoušť 230VAC, pomocné kontakty 2/0</t>
  </si>
  <si>
    <t>01.1EM04</t>
  </si>
  <si>
    <t>D - Zářivkové svítidlo 10W, 230V s vlastním vypínačem</t>
  </si>
  <si>
    <t>Zářivkové svítidlo 10W, 230V, IP20 s vlastním spínačem pro osvětlení rozvaděče  včetně odjištění jednopólovým jističem 6B/1</t>
  </si>
  <si>
    <t>01.1EM05</t>
  </si>
  <si>
    <t>D - Relé pro hlídání nesymetrie napětí 400V</t>
  </si>
  <si>
    <t>Relé pro hlídání nesymetrie včetně odjištění trojpólovým jističem 2B/3</t>
  </si>
  <si>
    <t>01.1EM06</t>
  </si>
  <si>
    <t>D - Termostat na DIN 230V,6A,0-60°C,IP30</t>
  </si>
  <si>
    <t>Termostat včetně odjištění jednopólovým jističem 6B/1</t>
  </si>
  <si>
    <t>01.1EM07</t>
  </si>
  <si>
    <t>D - Ventilátor  pro chlazení rozvaděče, 230V, 230m3/h,IP54</t>
  </si>
  <si>
    <t>Ventilátor včetně 1 ks nasávací mřížky s filtrační vložkou</t>
  </si>
  <si>
    <t>01.1EM08</t>
  </si>
  <si>
    <t>D - Multifunkční analyzátor sítě</t>
  </si>
  <si>
    <t>Měření proudu, napětí, výkonu, účiníku, montáž do dveří, včetně komunikačního modulu Ethernet</t>
  </si>
  <si>
    <t>01.1EM09</t>
  </si>
  <si>
    <t>D - Měřící transformátor proudu násuvný  50A/5A, Tp=1</t>
  </si>
  <si>
    <t>01.1EM10</t>
  </si>
  <si>
    <t>D - Pojistková řadová svorka 250V, do 10A s LED</t>
  </si>
  <si>
    <t>01.1EM11</t>
  </si>
  <si>
    <t>D - Přístrojová pojistka skleněná do 1A</t>
  </si>
  <si>
    <t>01.1EM12</t>
  </si>
  <si>
    <t>D - Stiskací hlavice nouzového vypnutí</t>
  </si>
  <si>
    <t>Stiskací hlavice s aretací pro nouzové vypnutí, barva rudá ve žlutém poli, včetně spínací jednotky  1xNC a příslušenství</t>
  </si>
  <si>
    <t>01.1EM13</t>
  </si>
  <si>
    <t>D - Spínaný zdroj 230VAC/24VDC 6A</t>
  </si>
  <si>
    <t>01.1EM14</t>
  </si>
  <si>
    <t>D - Trojpólový pojistkový odpínač 63A - pro válcové pojistky</t>
  </si>
  <si>
    <t>01.1EM15</t>
  </si>
  <si>
    <t>D - Trojpólový pojistkový odpínač 32A - pro válcové pojistky</t>
  </si>
  <si>
    <t>01.1EM16</t>
  </si>
  <si>
    <t>D - Jednopólový pojistkový odpínač 32A - pro válcové pojistky</t>
  </si>
  <si>
    <t>01.1EM17</t>
  </si>
  <si>
    <t>D - Pojistka válcová do 6A gG</t>
  </si>
  <si>
    <t>01.1EM18</t>
  </si>
  <si>
    <t>D - Pojistka válcová do 16A gG</t>
  </si>
  <si>
    <t>01.1EM19</t>
  </si>
  <si>
    <t>D - Pojistka válcová do 32A gG</t>
  </si>
  <si>
    <t>01.1EM20</t>
  </si>
  <si>
    <t>D - Pojistka válcová do 63A gG</t>
  </si>
  <si>
    <t>01.1EM21</t>
  </si>
  <si>
    <t>D - Jistič jednopólový 1/B/1, 1A</t>
  </si>
  <si>
    <t>01.1EM22</t>
  </si>
  <si>
    <t>D - Jistič jednopólový 6/B/1, 6A</t>
  </si>
  <si>
    <t>01.1EM23</t>
  </si>
  <si>
    <t>D - Jistič jednopólový 10/B/1, 10A</t>
  </si>
  <si>
    <t>01.1EM24</t>
  </si>
  <si>
    <t>D - Jistič jednopólový 10/C/1, 10A</t>
  </si>
  <si>
    <t>01.1EM25</t>
  </si>
  <si>
    <t>D - Jistič jednopólový 16/B/1, 20A</t>
  </si>
  <si>
    <t>01.1EM26</t>
  </si>
  <si>
    <t>D - Jistič trojpólový 16/B/3, 16A</t>
  </si>
  <si>
    <t>01.1EM27</t>
  </si>
  <si>
    <t>D - Pomocný kontakt jističe 1Z+1R</t>
  </si>
  <si>
    <t>01.1EM28</t>
  </si>
  <si>
    <t>D - Indikační signálka LED bílá, 24V DC, potlačení indukovaného napětí do 100V</t>
  </si>
  <si>
    <t>01.1EM29</t>
  </si>
  <si>
    <t>D - Relé 24V DC, 4P, včetně patice a ochranného modulu, LED signalizace</t>
  </si>
  <si>
    <t>01.1EM30</t>
  </si>
  <si>
    <t>D - Relé 24V DC, 2P,  včetně patice a ochranného modulu, LED signalizace</t>
  </si>
  <si>
    <t>01.1EM31</t>
  </si>
  <si>
    <t>D - Proudový chránič 25A/4/0,03A, 25A</t>
  </si>
  <si>
    <t>01.1EM32</t>
  </si>
  <si>
    <t>D - Proudový chránič 40A/4/0,03A, 40A</t>
  </si>
  <si>
    <t>01.1EM33</t>
  </si>
  <si>
    <t>D - Proudový chránič 25A/4/0,03A, 25A - pro vývod čerpadel s FM</t>
  </si>
  <si>
    <t>01.1EM34</t>
  </si>
  <si>
    <t>D - Pomocný kontakt chrániče 1Z+1R</t>
  </si>
  <si>
    <t>01.1EM35</t>
  </si>
  <si>
    <t>D - Třípólový stykač AC3, 440V, 6A, cívka 24V DC</t>
  </si>
  <si>
    <t>01.1EM36</t>
  </si>
  <si>
    <t>D - Třípólový stykač AC3, 440V, 9A, cívka 24V DC</t>
  </si>
  <si>
    <t>01.1EM37</t>
  </si>
  <si>
    <t>D - Třípólový stykač AC3, 440V, 12A, cívka 24V DC</t>
  </si>
  <si>
    <t>01.1EM38</t>
  </si>
  <si>
    <t>D - Pomocný kontakt stykače 1Z+1R</t>
  </si>
  <si>
    <t>01.1EM39</t>
  </si>
  <si>
    <t>D - Motorový spouštěč 0,16 - 0,25A, 400V</t>
  </si>
  <si>
    <t>01.1EM40</t>
  </si>
  <si>
    <t>D - Motorový spouštěč 1 - 1,6A, 400V</t>
  </si>
  <si>
    <t>01.1EM41</t>
  </si>
  <si>
    <t>D - Motorový spouštěč 2,5 - 4A, 400V</t>
  </si>
  <si>
    <t>01.1EM42</t>
  </si>
  <si>
    <t>D - Motorový spouštěč 4 - 6,3A, 400V</t>
  </si>
  <si>
    <t>01.1EM43</t>
  </si>
  <si>
    <t>D - Motorový spouštěč 6 - 10A, 400V</t>
  </si>
  <si>
    <t>01.1EM44</t>
  </si>
  <si>
    <t>D - Motorový spouštěč bez nadproudové spouště 6,3A, 400V</t>
  </si>
  <si>
    <t>01.1EM45</t>
  </si>
  <si>
    <t>D - Pomocný kontakt motorového spouštěče 1Z+1R</t>
  </si>
  <si>
    <t>01.1EM46</t>
  </si>
  <si>
    <t>D - Měnič kmitočtu 2,2kW</t>
  </si>
  <si>
    <t>Měnič kmitočtu 2,2kW, 400VAC, IP20, PTC vstup, včetně komunikační karty Ethernet a síťové tlumivky</t>
  </si>
  <si>
    <t>01.1EM47</t>
  </si>
  <si>
    <t>M - Relé vlhkosti 24VDC</t>
  </si>
  <si>
    <t>01.1EM48</t>
  </si>
  <si>
    <t>D - Řadová svorka do 2,5mm2</t>
  </si>
  <si>
    <t>01.1EM49</t>
  </si>
  <si>
    <t>D - Řadová svorka do 4mm2</t>
  </si>
  <si>
    <t>01.1EM50</t>
  </si>
  <si>
    <t>D - Řadová svorka do 16mm2</t>
  </si>
  <si>
    <t>01.1EM51</t>
  </si>
  <si>
    <t>D - Sběrnice N</t>
  </si>
  <si>
    <t>01.1EM52</t>
  </si>
  <si>
    <t>D - Sběrnice PE</t>
  </si>
  <si>
    <t>01.1EM53</t>
  </si>
  <si>
    <t>D - Drobný montážní materiál</t>
  </si>
  <si>
    <t>01.1EM54</t>
  </si>
  <si>
    <t>M - Osazení přístrojů do rozvaděče včetně prodrátování</t>
  </si>
  <si>
    <t>01.1EM55</t>
  </si>
  <si>
    <t>D - Zpracování výrobní dokumentace rozvaděče RM4 podle dodaných komponent</t>
  </si>
  <si>
    <t>01.2EM01</t>
  </si>
  <si>
    <t>D+M - Oceloplechový rozvaděč DT4</t>
  </si>
  <si>
    <t>Oceloplechový rozvaděč o celkových rozměrech v.2200 x š. 1000 x h. 400 mm,  s montážním plechem  a  DIN lištami, a příslušenstvím (zámek FAB,..). Krytí IP54/IP20, přívody a vývody zespodu.</t>
  </si>
  <si>
    <t>01.2EM02</t>
  </si>
  <si>
    <t>D - Dvojpolohový vypínač 20A</t>
  </si>
  <si>
    <t>Dvojpolohový vypínač 20A, 230VAC, "0 - I" , černá, montáž na dveře</t>
  </si>
  <si>
    <t>01.2EM03</t>
  </si>
  <si>
    <t>01.2EM04</t>
  </si>
  <si>
    <t>D - Zásuvka sokolová 230VAC, 16A</t>
  </si>
  <si>
    <t>Zásuvka sokolová 230VAC, 16A, montáž na DIN, s ochranným kolíkem</t>
  </si>
  <si>
    <t>01.2EM05</t>
  </si>
  <si>
    <t>01.2EM06</t>
  </si>
  <si>
    <t>01.2EM07</t>
  </si>
  <si>
    <t>01.2EM08</t>
  </si>
  <si>
    <t>D - Přístrojová pojistka skleněná do 4A</t>
  </si>
  <si>
    <t>01.2EM09</t>
  </si>
  <si>
    <t>D - Spínaný zdroj 230VAC/24VDC 2A</t>
  </si>
  <si>
    <t>01.2EM10</t>
  </si>
  <si>
    <t>01.2EM11</t>
  </si>
  <si>
    <t>D - Zdroj zálohovaného napájení UPS</t>
  </si>
  <si>
    <t>Zdroj zálohovaného napájení UPS, 230VAC/230VAC, 700VA, signalizace slabé baterie a stavu napájení</t>
  </si>
  <si>
    <t>01.2EM12</t>
  </si>
  <si>
    <t>D - Jistič jednopólový 2/C/1, 2A</t>
  </si>
  <si>
    <t>01.2EM13</t>
  </si>
  <si>
    <t>D - Jistič jednopólový 4/C/1, 4A</t>
  </si>
  <si>
    <t>01.2EM14</t>
  </si>
  <si>
    <t>01.2EM15</t>
  </si>
  <si>
    <t>01.2EM16</t>
  </si>
  <si>
    <t>D - Jistič jednopólový 16/B/1, 16A</t>
  </si>
  <si>
    <t>01.2EM17</t>
  </si>
  <si>
    <t>D - Proudový chránič 10A/1N/0,03A, 10A</t>
  </si>
  <si>
    <t>01.2EM18</t>
  </si>
  <si>
    <t>01.2EM19</t>
  </si>
  <si>
    <t>D - Přepěťová ochrana typ 1+2, 230V, s výměnnými moduly</t>
  </si>
  <si>
    <t>Přepěťová ochrana typ 1+2, 230VAC. Přepěťové ochrany pro PRS, MaR, ASŘ a komunikaci budou dodány od jednoho výrobce!</t>
  </si>
  <si>
    <t>01.2EM20</t>
  </si>
  <si>
    <t>D - Přepěťová ochrana typ 2+3, 24V, s výměnnými moduly</t>
  </si>
  <si>
    <t>Přepěťová ochrana typ 2+3, 24V. Přepěťové ochrany pro PRS, MaR, ASŘ a komunikaci budou dodány od jednoho výrobce!</t>
  </si>
  <si>
    <t>01.2EM21</t>
  </si>
  <si>
    <t>D - Přepěťová ochrana typ 3, 230V, TN-S s vf filtrem výměnnými moduly a signalizací</t>
  </si>
  <si>
    <t>Přepěťová ochrana typ 3, 230VAC TN-S. Přepěťové ochrany pro PRS, MaR, ASŘ a komunikaci budou dodány od jednoho výrobce!</t>
  </si>
  <si>
    <t>01.2EM22</t>
  </si>
  <si>
    <t>01.2EM23</t>
  </si>
  <si>
    <t>01.2EM24</t>
  </si>
  <si>
    <t>D - Automatizovaný systém řízení</t>
  </si>
  <si>
    <t>Řídící systém PLC</t>
  </si>
  <si>
    <t>Systém bude osazen uvnitř DT4</t>
  </si>
  <si>
    <t>Počet vstupů/výstupů:</t>
  </si>
  <si>
    <t>80xDI (2x32+1x16), 32xDO (1x32), 16xAI (1x16), 2xEthernet (RJ45), 1xRS232, 1xRS485, napájení 24VDC</t>
  </si>
  <si>
    <t>Procesorová karta + paměťová karta</t>
  </si>
  <si>
    <t>HMI panel 7", 24VDC, IP65/20 pro montáž do dveří rozvaděče</t>
  </si>
  <si>
    <t>Včetně programového vybavení pro monitorování a řízení technologických procesů ČOV, komplexní zkoušky, úprava a doplnění SCADA</t>
  </si>
  <si>
    <t>na dispečerském pracovišti</t>
  </si>
  <si>
    <t>Poznámka:</t>
  </si>
  <si>
    <t>Zařízení musí být kompatibilní se stávajícím zařízením provozovatele!</t>
  </si>
  <si>
    <t>01.2EM25</t>
  </si>
  <si>
    <t>D - Optický rozvaděč</t>
  </si>
  <si>
    <t>Box osazený v rozvaděči DT4 včetně ukončení optických kabelů, proměření pigtailů, prlchodek, patchkordů na switch v DT4</t>
  </si>
  <si>
    <t>01.2EM26</t>
  </si>
  <si>
    <t>D - Průmyslový ethetnetový switch</t>
  </si>
  <si>
    <t>Průmyslový ethetnetový switch 8xRJ45 port, 2xSFP slot,  10/100/1000BaseT(X)</t>
  </si>
  <si>
    <t>01.2EM27</t>
  </si>
  <si>
    <t>01.2EM28</t>
  </si>
  <si>
    <t>01.2EM29</t>
  </si>
  <si>
    <t>01.2EM30</t>
  </si>
  <si>
    <t>01.2EM31</t>
  </si>
  <si>
    <t>D - Zpracování výrobní dokumentace rozvaděče DT4 podle dodaných komponent</t>
  </si>
  <si>
    <t>02EM01</t>
  </si>
  <si>
    <t>D+M - Svorkovací přechodová skříň PRS - typ 1</t>
  </si>
  <si>
    <t>POL1_9</t>
  </si>
  <si>
    <t>Svorkovací přechodová skříň plastová o rozměrech do 150x110x90mm, IP56</t>
  </si>
  <si>
    <t>10ks - svorka do 4mm2, 10A, 3ks - vývodka plastová Pg21 s maticí</t>
  </si>
  <si>
    <t>02EM02</t>
  </si>
  <si>
    <t>D+M - Svorkovací přechodová skříň PRS - typ 2</t>
  </si>
  <si>
    <t>Svorkovací přechodová skříň plastová o rozměrech do 110x110x90mm, IP56</t>
  </si>
  <si>
    <t>5ks - svorka do 4mm2, 10A, 2ks - vývodka plastová Pg21 s maticí</t>
  </si>
  <si>
    <t>02EM03</t>
  </si>
  <si>
    <t>D+M - Svorkovací přechodová skříň MaR - typ 1</t>
  </si>
  <si>
    <t>8ks - svorka do 2,5mm2, 4ks - vývodka plastová Pg16 s maticí</t>
  </si>
  <si>
    <t>02EM04</t>
  </si>
  <si>
    <t>D+M - Deblokační skříň - typ 1 (pro 1 pohon)</t>
  </si>
  <si>
    <t>Deblokační skříň plastová o rozměrech do 300x220x120mm, IP56</t>
  </si>
  <si>
    <t>1ks - ovládač 3 polohový, 2x signálka LED 24VDC, 10ks - svorka do 4mm2, 1ks - vývodka plastová Pg21 s maticí</t>
  </si>
  <si>
    <t>02EM05</t>
  </si>
  <si>
    <t>D+M - Deblokační skříň - typ 2 (pro 2 pohony)</t>
  </si>
  <si>
    <t>2ks - ovládač 3 polohový, 4x signálka LED 24VDC, 20ks - svorka do 4mm2, 2ks - vývodka plastová Pg21 s maticí</t>
  </si>
  <si>
    <t>02EM06</t>
  </si>
  <si>
    <t>D+M - Deblokační skříň - typ 3 (pro 2 armatury)</t>
  </si>
  <si>
    <t>Deblokační skříň plastová o rozměrech do 380x300x120mm, IP56</t>
  </si>
  <si>
    <t>4ks - ovládač 3 polohový, 6x signálka LED 24VDC, 20ks - svorka do 4mm2, 2ks - vývodka plastová Pg21 s maticí</t>
  </si>
  <si>
    <t>02EM07</t>
  </si>
  <si>
    <t>D+M - Deblokační skříň - typ 3 (pro 1 motor + 1 armaturu)</t>
  </si>
  <si>
    <t>3ks - ovládač 3 polohový, 5x signálka LED 24VDC, 20ks - svorka do 4mm2, 2ks - vývodka plastová Pg21 s maticí</t>
  </si>
  <si>
    <t>02EM08</t>
  </si>
  <si>
    <t>D+M - Zásuvka 3LNPE 400VAC/16A IP54 - pouze pro mobilní zdvihák s navijákem</t>
  </si>
  <si>
    <t>02EM09</t>
  </si>
  <si>
    <t>D+M - Kabel s měděným jádrem CYKY-J 5x6</t>
  </si>
  <si>
    <t>02EM10</t>
  </si>
  <si>
    <t>D+M - Kabel s měděným jádrem CYKY-J 5x4</t>
  </si>
  <si>
    <t>02EM11</t>
  </si>
  <si>
    <t>D+M - Kabel s měděným jádrem CYKY-J 5x2,5</t>
  </si>
  <si>
    <t>02EM12</t>
  </si>
  <si>
    <t>D+M - Kabel s měděným jádrem CYKY-J 4x2,5</t>
  </si>
  <si>
    <t>02EM13</t>
  </si>
  <si>
    <t>D+M - Kabel s měděným jádrem CYKY-J 3x2,5</t>
  </si>
  <si>
    <t>02EM14</t>
  </si>
  <si>
    <t>D+M - Kabel s měděným jádrem CYKY-J 12x1,5</t>
  </si>
  <si>
    <t>02EM15</t>
  </si>
  <si>
    <t>D+M - Kabel s měděným jádrem CYKY-J 7x1,5</t>
  </si>
  <si>
    <t>02EM16</t>
  </si>
  <si>
    <t>D+M - Kabel s měděným jádrem CYKY-J 4x1,5</t>
  </si>
  <si>
    <t>02EM17</t>
  </si>
  <si>
    <t>D+M - Kabel s měděným jádrem CYKY-J 3x1,5</t>
  </si>
  <si>
    <t>02EM18</t>
  </si>
  <si>
    <t>D+M - Kabel s měděným jádrem 2YSLCYK-J 4x1,5</t>
  </si>
  <si>
    <t>02EM19</t>
  </si>
  <si>
    <t>D+M - Kabel sdělovací směděným jádrem JYTY 4x1,0</t>
  </si>
  <si>
    <t>02EM20</t>
  </si>
  <si>
    <t>D+M - Kabel sdělovací směděným jádrem JYTY 19x1,0</t>
  </si>
  <si>
    <t>02EM21</t>
  </si>
  <si>
    <t>D+M - Kabel sdělovací směděným jádrem TCEKFE 4x2x1,0</t>
  </si>
  <si>
    <t>02EM22</t>
  </si>
  <si>
    <t>D+M - Kabel sdělovací směděným jádrem TCEKFE 2x2x1,0</t>
  </si>
  <si>
    <t>02EM23</t>
  </si>
  <si>
    <t>M - Ukončení kabelů v rozvaděči do 5x16 mm2</t>
  </si>
  <si>
    <t>02EM24</t>
  </si>
  <si>
    <t>M - Ukončení kabelů v rozvaděči do 5x2,5 mm2</t>
  </si>
  <si>
    <t>02EM25</t>
  </si>
  <si>
    <t>M - Ukončení kabelů v rozvaděči do 19x1,0 mm2</t>
  </si>
  <si>
    <t>02EM26</t>
  </si>
  <si>
    <t>M - El. připojení pohonu 400V</t>
  </si>
  <si>
    <t>02EM27</t>
  </si>
  <si>
    <t>M - El. připojení indukčního průtokoměru - oddělené provedení</t>
  </si>
  <si>
    <t>02EM28</t>
  </si>
  <si>
    <t>D+M - Kabelový pozinkovaný drátěný žlab 150/50 vč. příslušenství</t>
  </si>
  <si>
    <t>Hlavní vnitřní kabelové trasy, včetně originálního příslušenství, přepážky a kotvícího materiálu</t>
  </si>
  <si>
    <t>02EM29</t>
  </si>
  <si>
    <t>D+M - Kabelový nerezový drátěný žlab 100/50 vč. Příslušenství</t>
  </si>
  <si>
    <t>Hlavní vnitřní kabelové trasy, včetně originálního příslušenství a kotvícího materiálu</t>
  </si>
  <si>
    <t>02EM30</t>
  </si>
  <si>
    <t>D+M - Kabelový betonový žlab 100x31x26 vč. víka</t>
  </si>
  <si>
    <t>Kabelová trasa na stropě RN, včetně originálního příslušenství a kotvícího materiálu</t>
  </si>
  <si>
    <t>02EM31</t>
  </si>
  <si>
    <t>D+M -  Tuhé PVC trubky se střední mechanickou odolností 750N</t>
  </si>
  <si>
    <t>Odbočky z hlavní trasy, včetně originálního příslušenství a kotvícího materiálu</t>
  </si>
  <si>
    <t>02EM32</t>
  </si>
  <si>
    <t>D+M -  ohebné PVC trubky se střední mechanickou odolností 750N</t>
  </si>
  <si>
    <t>Dopojení zařízení, včetně originálního příslušenství a kotvícího materiálu</t>
  </si>
  <si>
    <t>02EM33</t>
  </si>
  <si>
    <t>D+M -  Chránička PVC korugovaná dvouplášťová DN75</t>
  </si>
  <si>
    <t>02EM34</t>
  </si>
  <si>
    <t>M - Prostup betonovou stěnou tl. 300-400 mm, otvor do d=75 mm</t>
  </si>
  <si>
    <t>02EM35</t>
  </si>
  <si>
    <t>M - Prostup betonovou stěnou tl. 300-400 mm, otvor do d=110 mm</t>
  </si>
  <si>
    <t>02EM36</t>
  </si>
  <si>
    <t>M - Zatěsnění prostupů proti vniknutí spodní vody a hlodavců</t>
  </si>
  <si>
    <t>02EM37</t>
  </si>
  <si>
    <t>D+M - Spínač č.1, 10A 250V nástěnný IP44</t>
  </si>
  <si>
    <t>02EM38</t>
  </si>
  <si>
    <t>D+M - Zásuvka 230V/16A, IP44</t>
  </si>
  <si>
    <t>02EM39</t>
  </si>
  <si>
    <t>D+M - Zásuvková skříň</t>
  </si>
  <si>
    <t>Zásuvková plastová skříň se zásuvkami 1x 400V/16A/TN-S, 2x 230V/16A/TN-S, IP54, odjištění jednotlivých zásuvek jističi, předřezen společný proudový chránič 30mA, plastová vývodka</t>
  </si>
  <si>
    <t>02EM40</t>
  </si>
  <si>
    <t>D+M - Přímotopný konvektor s vestavěným termostatem 230V, 1,5kW, IP24</t>
  </si>
  <si>
    <t>02EM41</t>
  </si>
  <si>
    <t>D+M - LED průmyslové svítidlo stropní, nástěnné 1x27W, IP66, včetně zdroje</t>
  </si>
  <si>
    <t>02EM42</t>
  </si>
  <si>
    <t>D+M - LED průmyslové svítidlo reflektor 70W, IP66, včetně zdroje</t>
  </si>
  <si>
    <t>02EM43</t>
  </si>
  <si>
    <t>D+M - Nástrčné instalační svorky do elektroinstalačních krabic</t>
  </si>
  <si>
    <t>02EM44</t>
  </si>
  <si>
    <t>D+M - Plastová krabicová rozvodka nástěnná, min. IP44</t>
  </si>
  <si>
    <t>02EM45</t>
  </si>
  <si>
    <t>D+M - Nerezový držák včetně stříšky pro venkovní montáž deblokační skříně</t>
  </si>
  <si>
    <t>02EM46</t>
  </si>
  <si>
    <t>07EM01</t>
  </si>
  <si>
    <t>D+M - Měření hladiny - ponorný tenzometrický snímač 0-6m, kabel 10 m</t>
  </si>
  <si>
    <t>Ponorný tenzometrický snímač hladiny s vestavěnou přepěťovou ochranou, napájení: 15 - 36V DC, výstup: 4-20 mA, rozsah měření hladiny 0-6m, kabel s dutou žílou pro kompenzaci atm. tlaku délka 10m, pouzdro a memrána z nerezové oceli, IP68, nerezová spona pro uchycení, ochranná PVC trubka DN110 včetně nerezového ukotvení do stěny</t>
  </si>
  <si>
    <t>07EM02</t>
  </si>
  <si>
    <t>D+M - Měření hladiny - plovák, kabel do 10m</t>
  </si>
  <si>
    <t>Plovákový spínač hladiny sbeznapěťovým přepínacím kontaktem včetně kabelu do 10m a závaží, konzola nerez, IP67</t>
  </si>
  <si>
    <t>07EM03</t>
  </si>
  <si>
    <t>D+M - Měření průtoku v otevřeném kanále 0-35l/s</t>
  </si>
  <si>
    <t>Hladinový a rychlostní snímač pro měření průtoku v otevřených žlabech a kanálech, rozsah měření 0-35l/s.  Sestava bude obsahovat :                                                                                                                                                         1ks-ultrazvuková sonda 0-1,2m, IP68, délka kabelu 5m s volným koncem pro připojení na svorky                                                                                                1ks-rychlostní sonda do otevřeného kanálu, IP68, délka kabelu 10m s volným kocem pro připojení na svorky                                                                                                                                                                                          1ks-univerzální převodník ve skříni pro montáž ve venkovním prostředí, napájené 230VAC, zdroj 230V/12VDC, vstup 2x sonda, modul analogových výstupů 2x4-20mA, expandér RS485, IP66, nerezový držák na stěnu kanálu, stříška                                                                                                                                                      Nastavení zprovoznění, protokol o úředním měření a kalibraci</t>
  </si>
  <si>
    <t>07EM04</t>
  </si>
  <si>
    <t>D+M - Měření tlaku - snímač tlaku do návarku na potrubí, 0-1,6bar</t>
  </si>
  <si>
    <t>Snímač relativního tlaku, napájení: 8 - 32V DC, výstup: 4-20 mA, rozsah měření 0-1,6bar, pouzdro a memrána z nerezové oceli, IP65, procesní připojení G 1/2, el. připojení konektor, pracovní teplota -25°C +130°C</t>
  </si>
  <si>
    <t>07EM05</t>
  </si>
  <si>
    <t>D+M - Měření prostorové teploty - nástěnné čidlo, 0 - +70°C</t>
  </si>
  <si>
    <t>Teplotní čidlo pro měření vnitřní teploty s pevným stonkem v plastové skříni, napájení 12-36V DC, výstup 4-20mA, rozsah 0 - +70°C, IP65, materiál stonku nerez</t>
  </si>
  <si>
    <t>06EM01</t>
  </si>
  <si>
    <t>D+M - Vodič Cu, H07V-K 6 zelenožlutý</t>
  </si>
  <si>
    <t>06EM02</t>
  </si>
  <si>
    <t>D+M - Vodič Cu, H07V-K 10 zelenožlutý</t>
  </si>
  <si>
    <t>06EM03</t>
  </si>
  <si>
    <t>D+M - Ekvipotenciální svorkovnice</t>
  </si>
  <si>
    <t>06EM04</t>
  </si>
  <si>
    <t>D+M - Zemnící pásek FeZn 30x4mm ve výkopu</t>
  </si>
  <si>
    <t>05EM05</t>
  </si>
  <si>
    <t>D+M - Zemnící drát FeZn 10mm ve výkopu</t>
  </si>
  <si>
    <t>06EM06</t>
  </si>
  <si>
    <t>D+M - Zemnící drát AlMgSi d=8mm - střechy</t>
  </si>
  <si>
    <t>05EM07</t>
  </si>
  <si>
    <t>D+M - Nerez drát d=8mm v armaturních komorách</t>
  </si>
  <si>
    <t>06EM08</t>
  </si>
  <si>
    <t>D+M - Spojovací sady zemnících bodů a armování -</t>
  </si>
  <si>
    <t>Pro vytvoření zemnících bodů v podzemních objektech z litého betonu</t>
  </si>
  <si>
    <t>06EM09</t>
  </si>
  <si>
    <t>D+M - Spojovací materiál pro pospojování FeZn</t>
  </si>
  <si>
    <t>06EM10</t>
  </si>
  <si>
    <t>D+M - Spojovací materiál pro pospojování nerez</t>
  </si>
  <si>
    <t>06EM11</t>
  </si>
  <si>
    <t>D+M - Spoje uzemnění - sváry v zemi, betonu včetně ochrany proti korozi</t>
  </si>
  <si>
    <t>06EM12</t>
  </si>
  <si>
    <t>D+M - Drobný montážní materiál</t>
  </si>
  <si>
    <t>30EM01</t>
  </si>
  <si>
    <t>Provedení požadovaných měření a následné zpracování výchozí revize el. zařízení + stanovisko TIČR</t>
  </si>
  <si>
    <t>HZS</t>
  </si>
  <si>
    <t>POL10_</t>
  </si>
  <si>
    <t>30EM02</t>
  </si>
  <si>
    <t>Oživení, odzkoušení, uvedení do provozu, zaškolení obsluhy, komplexní zkoušky</t>
  </si>
  <si>
    <t>15EM01</t>
  </si>
  <si>
    <t>M - Vytýčení trasy</t>
  </si>
  <si>
    <t>15EM02</t>
  </si>
  <si>
    <t>M - Výkop 50 x 80 cm  kompletní</t>
  </si>
  <si>
    <t>Výkop 50 x 80 cm  kompletní, vč. pískového lože 10x10cm, výstražné folie, zahrnutí, hutnění  a úpravy terénu.</t>
  </si>
  <si>
    <t>15EM03</t>
  </si>
  <si>
    <t>M - Výkop 35 x 100  cm  kompletní - pro položení betonových žlabů na strop RN</t>
  </si>
  <si>
    <t>Výkop 35 x 100 cm  kompletní, vč. výstražné folie, zahrnutí, hutnění  a úpravy terénu.</t>
  </si>
  <si>
    <t>Pozn.: Zemní práce a kabely pro připojení do ČOV jsou součástí PS208</t>
  </si>
  <si>
    <t>M2.1-3</t>
  </si>
  <si>
    <t>M3</t>
  </si>
  <si>
    <t>401.4</t>
  </si>
  <si>
    <t>401.5</t>
  </si>
  <si>
    <t>401.6</t>
  </si>
  <si>
    <t>018EM01</t>
  </si>
  <si>
    <t>D+M - Plastový rozvaděč RMD9.6</t>
  </si>
  <si>
    <t>Plastový rozvaděč o celkových rozměrech v.1000 x š. 1250 x h. 320 mm, s montážním plechem  a  DIN lištami, a příslušenstvím (zámek FAB,..). Krytí IP65/IP20, přívody a vývody zespodu. Bude osazen do niky zděného pilíře s krycími dveřmi, který je dodávkou stavební části ČS.</t>
  </si>
  <si>
    <t>018EM02</t>
  </si>
  <si>
    <t>D+M - Přípojnice Cu pro In=40A</t>
  </si>
  <si>
    <t>018EM03</t>
  </si>
  <si>
    <t>D+M - Trojpólová přepěťová ochrana SPD typ 1+2</t>
  </si>
  <si>
    <t>Trojpólová přepěťová ochrana SPD typ 1+2, TN-C, s dálkovou signalizací a výměnnými moduly a odjištěním pojistkovým odpínačem. Všechny přepěťové ochrany budou dodány od jednoho výrobce!!!</t>
  </si>
  <si>
    <t>018EM04</t>
  </si>
  <si>
    <t>D+M - Trojpólový přepínač SÍŤ - 0 - NZ</t>
  </si>
  <si>
    <t>Trojpólový přepínač "SÍŤ-0-NZ" pro volbu napájení a nouzové vypnutí, 40A/400V, pro montáž do dveří, signalizace napájení na dveře rozvaděče, jištění ovládacího obvodu, pomocné kontakty, signály o způsobu napájení do ŘS</t>
  </si>
  <si>
    <t>018EM05</t>
  </si>
  <si>
    <t>D+M - Osvětlení rozvaděče</t>
  </si>
  <si>
    <t>Zářivkové svítidlo 11W, 230V s vlastním vypínačem včetně odjištění</t>
  </si>
  <si>
    <t>018EM06</t>
  </si>
  <si>
    <t>D+M - Temperace rozvaděče</t>
  </si>
  <si>
    <t>Termostat na DIN 230V, 6A, 0-60°C, IP30, topné těleso do rozvaděče 230V, 150W, IP20 včetně odjištění</t>
  </si>
  <si>
    <t>018EM07</t>
  </si>
  <si>
    <t>D+M - Zásuvky v rozvaděči</t>
  </si>
  <si>
    <t>Zásuvka nástěnná 230V, 16A - 1ks, zásuvka nástěnná 400V, 32A - ks, TN-S, odjištění zásuvek, proudový chránič 30mA</t>
  </si>
  <si>
    <t>018EM08</t>
  </si>
  <si>
    <t>D+M - Odjištěný vývod pro napájení rozvaděče česlí</t>
  </si>
  <si>
    <t>Jitičový vývod 16A/C/3 vod pro napájení rozvaděče česlí. Pomocná relé, signalizace CHOD, PORUCHA. Řadové svorky.</t>
  </si>
  <si>
    <t>018EM09</t>
  </si>
  <si>
    <t>D+M - Odjištěný vývod pro čerpadlo o výkonu do 4,0kW, 400V</t>
  </si>
  <si>
    <t>Odjištěný vývod pro ponorné kalové čerpadlo do výkonu 4,0kW, 400V, přímý přes FM zabudovaný v pohonu, provoz 2+1, motorový spouštěč pouze se zkratovou spouští, proudový chránič 30mA pro FM, stykač, pomocné kontakty. Jištění ovládacího obvodu, trojpolohový přepínač R-0-A, pomocná a povelová relé, signalizace CHOD, PORUCHA. Ovládací napětí 24V DC. Řadové svorky.</t>
  </si>
  <si>
    <t>018EM10</t>
  </si>
  <si>
    <t>M - Montáž hlavní řídící jednotky čerpadla 1 (dodávka strojní části)</t>
  </si>
  <si>
    <t>018EM11</t>
  </si>
  <si>
    <t>M - Montáž podružné řídící jednotky čerpadel 2 a 3 (dodávka strojní části)</t>
  </si>
  <si>
    <t>018EM12</t>
  </si>
  <si>
    <t>M - Montáž ovládacího HMI panelu čerpadel (dodávka strojní části)</t>
  </si>
  <si>
    <t>018EM13</t>
  </si>
  <si>
    <t>D+M - Odjištěný vývod pro ponorné čepadlo o výkonu do 1,5kW, 400V</t>
  </si>
  <si>
    <t>Odjištěný vývod pro ponorné kalové čerpadlo do výkonu 1,5kW, 400V, přímý rozběh, provoz 1+0, motorový spouštěč s nadproudovou ochranou, proudový chránič 30mA, stykač, pomocné kontakty. Jištění ovládacího obvodu, trojpolohový přepínač R-0-A, pomocná a povelová relé, signalizace CHOD, PORUCHA. Ovládací napětí 24V DC. Řadové svorky.</t>
  </si>
  <si>
    <t>018EM14</t>
  </si>
  <si>
    <t>D+M - Dvojpólová přepěťová ochrana SPD typ 3, 230V</t>
  </si>
  <si>
    <t>Dvojpólová přepěťová ochrana SPD typ 3, 230V, TN-S, s vysokofrekvenčním filtrem, dálkovou signalizací - 1ks, rázová tlumivka 16A - 2ks, včetně odjištění. Všechny přepěťové ochrany budou dodány od jednoho výrobce!!!</t>
  </si>
  <si>
    <t>018EM15</t>
  </si>
  <si>
    <t>D+M - Zálohované napájení 24V DC</t>
  </si>
  <si>
    <t>Napájecí zdroj 230V AC/24V DC, 6A - 1ks, dobíječ - 1ks, baterie 12V DC/7Ah - 2ks včetně odjištění</t>
  </si>
  <si>
    <t>018EM16</t>
  </si>
  <si>
    <t>D+M - Vývod pro MaR 24V DC, výstup 0/1</t>
  </si>
  <si>
    <t>Odjištěný vývod trubičkovou pojistkou do 1A v pojistkové řadové svorkovnici, pomocné relé 24V DC, řadové svorky</t>
  </si>
  <si>
    <t>018EM17</t>
  </si>
  <si>
    <t>D+M - Vývod pro MaR 230V AC, výstup 4-20mA, 0/1</t>
  </si>
  <si>
    <t>Odjištěný vývod jističem do 6A, řadové svorky</t>
  </si>
  <si>
    <t>018EM18</t>
  </si>
  <si>
    <t>M - Montáž vyhodnocovací jednotky indukčního průtokoměru 230V AC</t>
  </si>
  <si>
    <t>018EM19</t>
  </si>
  <si>
    <t>D+M - GSM/GPRS modem 900-1800MHz</t>
  </si>
  <si>
    <t>GSM/GPRS MODEM, 4G/LTE: 800, 900, 1800, 2100, 2600MHz., se switchem 2 porty RJ45, 10/100Mbit/s, 10-48V DC, IP20,  pro přenos dat z objektu na dispečink provozovatele na ČOV Pohořelice a ČOV Břeclav, propojovací kabel mezi switchem  a modemem, software pro přenos dat, softwarové práce, montážní práce. Modem bude osazen v rozvaděči RMD9.6</t>
  </si>
  <si>
    <t>018EM20</t>
  </si>
  <si>
    <t>D+M - Relé 230V AC, 4P včetně patice</t>
  </si>
  <si>
    <t>018EM21</t>
  </si>
  <si>
    <t>D+M - Relé 24V DC, 2P včetně patice</t>
  </si>
  <si>
    <t>018EM22</t>
  </si>
  <si>
    <t>D+M - Řídící systém</t>
  </si>
  <si>
    <t>Řídící systém</t>
  </si>
  <si>
    <t>Systém je osazen uvnitř rozvaděče RMD9.6</t>
  </si>
  <si>
    <t>Počet vstupů/výstupů včetně 20% rezervy:</t>
  </si>
  <si>
    <t>24xDI, 4xDO, 4xAI, 0xAO, RS232, RS485, Ethernet</t>
  </si>
  <si>
    <t>Systém sestává:</t>
  </si>
  <si>
    <t>PLC s vestavěnými V/V pro montáž na DIN - 14xDI,10xDO,RS232,RS485,</t>
  </si>
  <si>
    <t>2x rozšiřující modul digitálních vstupů 8xDI,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t>
  </si>
  <si>
    <t>1x HMI ovládací grafický barevný panel, 24V DC, RJ45 Ethernet, včetně SW, pro montáž do dveří rozvaděče,</t>
  </si>
  <si>
    <t>1x Ethernet swith, 24V DC, 5 portů, kabelový propoj swith - PLC, HMI panel</t>
  </si>
  <si>
    <t>1x Aplikační SW pro řídicí systém a HMI panel</t>
  </si>
  <si>
    <t>1x SW pro komunikaci řídicího systému s radiomodemem a řídicí jednotkou čerpadel</t>
  </si>
  <si>
    <t>zařízení musí být kompatibilní se stávajícím zařízením provozovatele!!!!</t>
  </si>
  <si>
    <t>018EM23</t>
  </si>
  <si>
    <t>D+M - Propojovací svorkovnice řídicího systému</t>
  </si>
  <si>
    <t>018EM24</t>
  </si>
  <si>
    <t>D+M - Řadová svorkovnice</t>
  </si>
  <si>
    <t>018EM25</t>
  </si>
  <si>
    <t>D+M - Sběrnice N</t>
  </si>
  <si>
    <t>018EM26</t>
  </si>
  <si>
    <t>D+M - Sběrnice PE</t>
  </si>
  <si>
    <t>018EM27</t>
  </si>
  <si>
    <t>018EM28</t>
  </si>
  <si>
    <t>D - Kabelové vývodky</t>
  </si>
  <si>
    <t>018EM29</t>
  </si>
  <si>
    <t>018EM30</t>
  </si>
  <si>
    <t>D - Zpracování výrobní dokumentace rozvaděče RMD9.6 podle dodaných komponent</t>
  </si>
  <si>
    <t>019EM01</t>
  </si>
  <si>
    <t>D+M - Typová plastová skříň MX9.6</t>
  </si>
  <si>
    <t>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t>
  </si>
  <si>
    <t>D+M - Kabel silový směděným jádrem CYKY-J 3x1,5</t>
  </si>
  <si>
    <t>D+M - Kabel silový směděným jádrem CYKY-J 7x1,5</t>
  </si>
  <si>
    <t>D+M - Kabel silový směděným jádrem CYKY-J 5x2,5</t>
  </si>
  <si>
    <t>D+M - Kabel silový směděným jádrem CYKY-J 4x10</t>
  </si>
  <si>
    <t>D+M - Kabel sdělovací směděným jádrem JYTY-O 2x1,0</t>
  </si>
  <si>
    <t>M - Zatažení kabelu do kabelové chráničky</t>
  </si>
  <si>
    <t>M - Montáž kabelu s měděným jádrem pro čerpadla S3x2,5+3x1,5/3+S(4x05)</t>
  </si>
  <si>
    <t>M - Ukončení kabelů v rozvaděči do 4x10 mm2</t>
  </si>
  <si>
    <t>M - Ukončení kabelů v rozvaděči do 14x2,5 mm2</t>
  </si>
  <si>
    <t>M - Ukončení kabelů v rozvaděči do 2x1,0 mm2</t>
  </si>
  <si>
    <t>M - Připojení čerpadla 400V včetně komunikačního kabelu pro jeho řízení</t>
  </si>
  <si>
    <t>M - Připojení pohonu 400V</t>
  </si>
  <si>
    <t>M - Připojení rozvaděče česlí</t>
  </si>
  <si>
    <t>M - Zatěsnění vrtaných prostupů s vloženými chráničkami proti spodní vodě</t>
  </si>
  <si>
    <t>M - Zatěsnění kabelů v prostupech proti vniknutí spodní vody a hlodavců</t>
  </si>
  <si>
    <t>D+M - Svorkovací krabice do 10ks nástrčných svorek, IP54</t>
  </si>
  <si>
    <t>D+M - Svorkovací krabice do 15ks řadových svorek, IP54</t>
  </si>
  <si>
    <t>D+M Nosný kabelový systém</t>
  </si>
  <si>
    <t>Kabely budou uloženy na povrchu PVC tuhých, ohebných trubkách, PVC kabelových žlabech a PVC závěsech</t>
  </si>
  <si>
    <t>M - Montáž plastového rozvaděče 1000x1250x320 do zděného pilíře</t>
  </si>
  <si>
    <t>M - Montáž plastové skříně 600x400x240 do zděného pilíře</t>
  </si>
  <si>
    <t>D+M - Měření hladiny - ponorný plovákový spínač, kabel do 10 m</t>
  </si>
  <si>
    <t>M - Zapojení ponorné tlakové sondy (dodávka strojní části)</t>
  </si>
  <si>
    <t>M - Zapojení plovákového spínače (dodávka strojní části)</t>
  </si>
  <si>
    <t>M - Zapojení vyhodnocovací jednotky indukčního průtokoměru (dodávka strojní části)</t>
  </si>
  <si>
    <t>07EM06</t>
  </si>
  <si>
    <t>D+M - Dveřní magnetický kontakt</t>
  </si>
  <si>
    <t>07EM07</t>
  </si>
  <si>
    <t>D+M - Koncový spínač na poklop</t>
  </si>
  <si>
    <t>05EM01</t>
  </si>
  <si>
    <t>05EM02</t>
  </si>
  <si>
    <t>05EM03</t>
  </si>
  <si>
    <t>05EM04</t>
  </si>
  <si>
    <t>D+M - Ekvipotenciální svorkovnice (pilíř, armaturní komora)</t>
  </si>
  <si>
    <t>D+M - Zemnící pásek FeZn 30/4 ve výkopu</t>
  </si>
  <si>
    <t>05EM06</t>
  </si>
  <si>
    <t>D+M - Zemnící pásek FeZn 30/4 v základech armaturní komory</t>
  </si>
  <si>
    <t>D+M - Nerez drát d=8mm</t>
  </si>
  <si>
    <t>05EM08</t>
  </si>
  <si>
    <t>05EM09</t>
  </si>
  <si>
    <t>03EM01</t>
  </si>
  <si>
    <t>03EM02</t>
  </si>
  <si>
    <t>04EM01</t>
  </si>
  <si>
    <t>M - Výkop 35 x 60 cm  kompletní - pro uzemnění</t>
  </si>
  <si>
    <t>Výkop 35 x 60 cm  kompletní, včetně zahrnutí, hutnění a úpravy terénu.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</si>
</sst>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9"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9" fillId="0" borderId="18" xfId="0" applyNumberFormat="1" applyFont="1" applyBorder="1" applyAlignment="1">
      <alignmen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2"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app\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315"/>
  <sheetViews>
    <sheetView showGridLines="0" tabSelected="1" view="pageBreakPreview" topLeftCell="B1" zoomScaleNormal="100" zoomScaleSheetLayoutView="100"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44</v>
      </c>
      <c r="E2" s="107" t="s">
        <v>45</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46</v>
      </c>
      <c r="E5" s="87"/>
      <c r="F5" s="87"/>
      <c r="G5" s="87"/>
      <c r="H5" s="18" t="s">
        <v>40</v>
      </c>
      <c r="I5" s="124" t="s">
        <v>50</v>
      </c>
      <c r="J5" s="8"/>
    </row>
    <row r="6" spans="1:15" ht="15.75" customHeight="1" x14ac:dyDescent="0.2">
      <c r="A6" s="2"/>
      <c r="B6" s="27"/>
      <c r="C6" s="52"/>
      <c r="D6" s="121" t="s">
        <v>47</v>
      </c>
      <c r="E6" s="88"/>
      <c r="F6" s="88"/>
      <c r="G6" s="88"/>
      <c r="H6" s="18" t="s">
        <v>34</v>
      </c>
      <c r="I6" s="124" t="s">
        <v>51</v>
      </c>
      <c r="J6" s="8"/>
    </row>
    <row r="7" spans="1:15" ht="15.75" customHeight="1" x14ac:dyDescent="0.2">
      <c r="A7" s="2"/>
      <c r="B7" s="28"/>
      <c r="C7" s="53"/>
      <c r="D7" s="123" t="s">
        <v>49</v>
      </c>
      <c r="E7" s="122" t="s">
        <v>48</v>
      </c>
      <c r="F7" s="89"/>
      <c r="G7" s="89"/>
      <c r="H7" s="23"/>
      <c r="I7" s="22"/>
      <c r="J7" s="33"/>
    </row>
    <row r="8" spans="1:15" ht="24" hidden="1" customHeight="1" x14ac:dyDescent="0.2">
      <c r="A8" s="2"/>
      <c r="B8" s="30" t="s">
        <v>20</v>
      </c>
      <c r="D8" s="125" t="s">
        <v>52</v>
      </c>
      <c r="H8" s="18" t="s">
        <v>40</v>
      </c>
      <c r="I8" s="124" t="s">
        <v>56</v>
      </c>
      <c r="J8" s="8"/>
    </row>
    <row r="9" spans="1:15" ht="15.75" hidden="1" customHeight="1" x14ac:dyDescent="0.2">
      <c r="A9" s="2"/>
      <c r="B9" s="2"/>
      <c r="D9" s="125" t="s">
        <v>53</v>
      </c>
      <c r="H9" s="18" t="s">
        <v>34</v>
      </c>
      <c r="I9" s="124" t="s">
        <v>57</v>
      </c>
      <c r="J9" s="8"/>
    </row>
    <row r="10" spans="1:15" ht="15.75" hidden="1" customHeight="1" x14ac:dyDescent="0.2">
      <c r="A10" s="2"/>
      <c r="B10" s="34"/>
      <c r="C10" s="53"/>
      <c r="D10" s="123" t="s">
        <v>55</v>
      </c>
      <c r="E10" s="126" t="s">
        <v>54</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t="s">
        <v>43</v>
      </c>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SUMIF(F265:F311,A16,I265:I311)+SUMIF(F265:F311,"PSU",I265:I311)</f>
        <v>0</v>
      </c>
      <c r="J16" s="81"/>
    </row>
    <row r="17" spans="1:10" ht="23.25" customHeight="1" x14ac:dyDescent="0.2">
      <c r="A17" s="196" t="s">
        <v>25</v>
      </c>
      <c r="B17" s="37" t="s">
        <v>25</v>
      </c>
      <c r="C17" s="58"/>
      <c r="D17" s="59"/>
      <c r="E17" s="79"/>
      <c r="F17" s="80"/>
      <c r="G17" s="79"/>
      <c r="H17" s="80"/>
      <c r="I17" s="79">
        <f>SUMIF(F265:F311,A17,I265:I311)</f>
        <v>0</v>
      </c>
      <c r="J17" s="81"/>
    </row>
    <row r="18" spans="1:10" ht="23.25" customHeight="1" x14ac:dyDescent="0.2">
      <c r="A18" s="196" t="s">
        <v>26</v>
      </c>
      <c r="B18" s="37" t="s">
        <v>26</v>
      </c>
      <c r="C18" s="58"/>
      <c r="D18" s="59"/>
      <c r="E18" s="79"/>
      <c r="F18" s="80"/>
      <c r="G18" s="79"/>
      <c r="H18" s="80"/>
      <c r="I18" s="79">
        <f>SUMIF(F265:F311,A18,I265:I311)</f>
        <v>0</v>
      </c>
      <c r="J18" s="81"/>
    </row>
    <row r="19" spans="1:10" ht="23.25" customHeight="1" x14ac:dyDescent="0.2">
      <c r="A19" s="196" t="s">
        <v>304</v>
      </c>
      <c r="B19" s="37" t="s">
        <v>27</v>
      </c>
      <c r="C19" s="58"/>
      <c r="D19" s="59"/>
      <c r="E19" s="79"/>
      <c r="F19" s="80"/>
      <c r="G19" s="79"/>
      <c r="H19" s="80"/>
      <c r="I19" s="79">
        <f>SUMIF(F265:F311,A19,I265:I311)</f>
        <v>0</v>
      </c>
      <c r="J19" s="81"/>
    </row>
    <row r="20" spans="1:10" ht="23.25" customHeight="1" x14ac:dyDescent="0.2">
      <c r="A20" s="196" t="s">
        <v>305</v>
      </c>
      <c r="B20" s="37" t="s">
        <v>28</v>
      </c>
      <c r="C20" s="58"/>
      <c r="D20" s="59"/>
      <c r="E20" s="79"/>
      <c r="F20" s="80"/>
      <c r="G20" s="79"/>
      <c r="H20" s="80"/>
      <c r="I20" s="79">
        <f>SUMIF(F265:F311,A20,I265:I311)</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IF(A29&gt;50, ROUNDUP(A27, 0), ROUNDDOWN(A27, 0))</f>
        <v>0</v>
      </c>
      <c r="H29" s="172"/>
      <c r="I29" s="172"/>
      <c r="J29" s="173" t="s">
        <v>108</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t="s">
        <v>58</v>
      </c>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59</v>
      </c>
      <c r="C39" s="146"/>
      <c r="D39" s="146"/>
      <c r="E39" s="146"/>
      <c r="F39" s="147">
        <f>'VON 01 Naklady'!AE28+'SO 301 1 Pol'!AE150+'SO 302 01 Pol'!AE144+'SO 303 01 Pol'!AE266+'SO 303 02 Pol'!AE25+'SO 304 01 Pol'!AE165+'SO 304 02 Pol'!AE74+'SO 304 03 Pol'!AE37+'SO 305 01 Pol'!AE53+'SO 306 01 Pol'!AE49+'SO 307 1 Pol'!AE133+'SO 401 1 Pol'!AE119+'SO 402 01 Pol'!AE144+'SO 402 02 Pol'!AE63+'SO 403 01 Pol'!AE123+'SO 404 01 Pol'!AE163+'SO 405 1 Pol'!AE122+'SO 406 01 Pol'!AE52+'PS 301 01 Pol'!AE26+'PS 302 01 Pol'!AE229+'PS 401 01 Pol'!AE15+'PS 402 01 Pol'!AE119</f>
        <v>0</v>
      </c>
      <c r="G39" s="148">
        <f>'VON 01 Naklady'!AF28+'SO 301 1 Pol'!AF150+'SO 302 01 Pol'!AF144+'SO 303 01 Pol'!AF266+'SO 303 02 Pol'!AF25+'SO 304 01 Pol'!AF165+'SO 304 02 Pol'!AF74+'SO 304 03 Pol'!AF37+'SO 305 01 Pol'!AF53+'SO 306 01 Pol'!AF49+'SO 307 1 Pol'!AF133+'SO 401 1 Pol'!AF119+'SO 402 01 Pol'!AF144+'SO 402 02 Pol'!AF63+'SO 403 01 Pol'!AF123+'SO 404 01 Pol'!AF163+'SO 405 1 Pol'!AF122+'SO 406 01 Pol'!AF52+'PS 301 01 Pol'!AF26+'PS 302 01 Pol'!AF229+'PS 401 01 Pol'!AF15+'PS 402 01 Pol'!AF119</f>
        <v>0</v>
      </c>
      <c r="H39" s="149">
        <f>(F39*SazbaDPH1/100)+(G39*SazbaDPH2/100)</f>
        <v>0</v>
      </c>
      <c r="I39" s="149">
        <f>F39+G39+H39</f>
        <v>0</v>
      </c>
      <c r="J39" s="150" t="str">
        <f>IF(CenaCelkemVypocet=0,"",I39/CenaCelkemVypocet*100)</f>
        <v/>
      </c>
    </row>
    <row r="40" spans="1:10" ht="25.5" customHeight="1" x14ac:dyDescent="0.2">
      <c r="A40" s="135">
        <v>2</v>
      </c>
      <c r="B40" s="151"/>
      <c r="C40" s="152" t="s">
        <v>60</v>
      </c>
      <c r="D40" s="152"/>
      <c r="E40" s="152"/>
      <c r="F40" s="153">
        <f>'VON 01 Naklady'!AE28</f>
        <v>0</v>
      </c>
      <c r="G40" s="154">
        <f>'VON 01 Naklady'!AF28</f>
        <v>0</v>
      </c>
      <c r="H40" s="154">
        <f>(F40*SazbaDPH1/100)+(G40*SazbaDPH2/100)</f>
        <v>0</v>
      </c>
      <c r="I40" s="154">
        <f>F40+G40+H40</f>
        <v>0</v>
      </c>
      <c r="J40" s="155" t="str">
        <f>IF(CenaCelkemVypocet=0,"",I40/CenaCelkemVypocet*100)</f>
        <v/>
      </c>
    </row>
    <row r="41" spans="1:10" ht="25.5" customHeight="1" x14ac:dyDescent="0.2">
      <c r="A41" s="135">
        <v>3</v>
      </c>
      <c r="B41" s="156" t="s">
        <v>61</v>
      </c>
      <c r="C41" s="146" t="s">
        <v>62</v>
      </c>
      <c r="D41" s="146"/>
      <c r="E41" s="146"/>
      <c r="F41" s="157">
        <f>'VON 01 Naklady'!AE28</f>
        <v>0</v>
      </c>
      <c r="G41" s="149">
        <f>'VON 01 Naklady'!AF28</f>
        <v>0</v>
      </c>
      <c r="H41" s="149">
        <f>(F41*SazbaDPH1/100)+(G41*SazbaDPH2/100)</f>
        <v>0</v>
      </c>
      <c r="I41" s="149">
        <f>F41+G41+H41</f>
        <v>0</v>
      </c>
      <c r="J41" s="150" t="str">
        <f>IF(CenaCelkemVypocet=0,"",I41/CenaCelkemVypocet*100)</f>
        <v/>
      </c>
    </row>
    <row r="42" spans="1:10" ht="25.5" customHeight="1" x14ac:dyDescent="0.2">
      <c r="A42" s="135">
        <v>2</v>
      </c>
      <c r="B42" s="151"/>
      <c r="C42" s="152" t="s">
        <v>63</v>
      </c>
      <c r="D42" s="152"/>
      <c r="E42" s="152"/>
      <c r="F42" s="153"/>
      <c r="G42" s="154"/>
      <c r="H42" s="154">
        <f>(F42*SazbaDPH1/100)+(G42*SazbaDPH2/100)</f>
        <v>0</v>
      </c>
      <c r="I42" s="154"/>
      <c r="J42" s="155"/>
    </row>
    <row r="43" spans="1:10" ht="25.5" customHeight="1" x14ac:dyDescent="0.2">
      <c r="A43" s="135">
        <v>2</v>
      </c>
      <c r="B43" s="151" t="s">
        <v>64</v>
      </c>
      <c r="C43" s="152" t="s">
        <v>65</v>
      </c>
      <c r="D43" s="152"/>
      <c r="E43" s="152"/>
      <c r="F43" s="153">
        <f>'SO 301 1 Pol'!AE150</f>
        <v>0</v>
      </c>
      <c r="G43" s="154">
        <f>'SO 301 1 Pol'!AF150</f>
        <v>0</v>
      </c>
      <c r="H43" s="154">
        <f>(F43*SazbaDPH1/100)+(G43*SazbaDPH2/100)</f>
        <v>0</v>
      </c>
      <c r="I43" s="154">
        <f>F43+G43+H43</f>
        <v>0</v>
      </c>
      <c r="J43" s="155" t="str">
        <f>IF(CenaCelkemVypocet=0,"",I43/CenaCelkemVypocet*100)</f>
        <v/>
      </c>
    </row>
    <row r="44" spans="1:10" ht="25.5" customHeight="1" x14ac:dyDescent="0.2">
      <c r="A44" s="135">
        <v>3</v>
      </c>
      <c r="B44" s="156" t="s">
        <v>66</v>
      </c>
      <c r="C44" s="146" t="s">
        <v>65</v>
      </c>
      <c r="D44" s="146"/>
      <c r="E44" s="146"/>
      <c r="F44" s="157">
        <f>'SO 301 1 Pol'!AE150</f>
        <v>0</v>
      </c>
      <c r="G44" s="149">
        <f>'SO 301 1 Pol'!AF150</f>
        <v>0</v>
      </c>
      <c r="H44" s="149">
        <f>(F44*SazbaDPH1/100)+(G44*SazbaDPH2/100)</f>
        <v>0</v>
      </c>
      <c r="I44" s="149">
        <f>F44+G44+H44</f>
        <v>0</v>
      </c>
      <c r="J44" s="150" t="str">
        <f>IF(CenaCelkemVypocet=0,"",I44/CenaCelkemVypocet*100)</f>
        <v/>
      </c>
    </row>
    <row r="45" spans="1:10" ht="25.5" customHeight="1" x14ac:dyDescent="0.2">
      <c r="A45" s="135">
        <v>2</v>
      </c>
      <c r="B45" s="151" t="s">
        <v>67</v>
      </c>
      <c r="C45" s="152" t="s">
        <v>68</v>
      </c>
      <c r="D45" s="152"/>
      <c r="E45" s="152"/>
      <c r="F45" s="153">
        <f>'SO 302 01 Pol'!AE144</f>
        <v>0</v>
      </c>
      <c r="G45" s="154">
        <f>'SO 302 01 Pol'!AF144</f>
        <v>0</v>
      </c>
      <c r="H45" s="154">
        <f>(F45*SazbaDPH1/100)+(G45*SazbaDPH2/100)</f>
        <v>0</v>
      </c>
      <c r="I45" s="154">
        <f>F45+G45+H45</f>
        <v>0</v>
      </c>
      <c r="J45" s="155" t="str">
        <f>IF(CenaCelkemVypocet=0,"",I45/CenaCelkemVypocet*100)</f>
        <v/>
      </c>
    </row>
    <row r="46" spans="1:10" ht="25.5" customHeight="1" x14ac:dyDescent="0.2">
      <c r="A46" s="135">
        <v>3</v>
      </c>
      <c r="B46" s="156" t="s">
        <v>61</v>
      </c>
      <c r="C46" s="146" t="s">
        <v>69</v>
      </c>
      <c r="D46" s="146"/>
      <c r="E46" s="146"/>
      <c r="F46" s="157">
        <f>'SO 302 01 Pol'!AE144</f>
        <v>0</v>
      </c>
      <c r="G46" s="149">
        <f>'SO 302 01 Pol'!AF144</f>
        <v>0</v>
      </c>
      <c r="H46" s="149">
        <f>(F46*SazbaDPH1/100)+(G46*SazbaDPH2/100)</f>
        <v>0</v>
      </c>
      <c r="I46" s="149">
        <f>F46+G46+H46</f>
        <v>0</v>
      </c>
      <c r="J46" s="150" t="str">
        <f>IF(CenaCelkemVypocet=0,"",I46/CenaCelkemVypocet*100)</f>
        <v/>
      </c>
    </row>
    <row r="47" spans="1:10" ht="25.5" customHeight="1" x14ac:dyDescent="0.2">
      <c r="A47" s="135">
        <v>2</v>
      </c>
      <c r="B47" s="151" t="s">
        <v>70</v>
      </c>
      <c r="C47" s="152" t="s">
        <v>71</v>
      </c>
      <c r="D47" s="152"/>
      <c r="E47" s="152"/>
      <c r="F47" s="153">
        <f>'SO 303 01 Pol'!AE266+'SO 303 02 Pol'!AE25</f>
        <v>0</v>
      </c>
      <c r="G47" s="154">
        <f>'SO 303 01 Pol'!AF266+'SO 303 02 Pol'!AF25</f>
        <v>0</v>
      </c>
      <c r="H47" s="154">
        <f>(F47*SazbaDPH1/100)+(G47*SazbaDPH2/100)</f>
        <v>0</v>
      </c>
      <c r="I47" s="154">
        <f>F47+G47+H47</f>
        <v>0</v>
      </c>
      <c r="J47" s="155" t="str">
        <f>IF(CenaCelkemVypocet=0,"",I47/CenaCelkemVypocet*100)</f>
        <v/>
      </c>
    </row>
    <row r="48" spans="1:10" ht="25.5" customHeight="1" x14ac:dyDescent="0.2">
      <c r="A48" s="135">
        <v>3</v>
      </c>
      <c r="B48" s="156" t="s">
        <v>61</v>
      </c>
      <c r="C48" s="146" t="s">
        <v>69</v>
      </c>
      <c r="D48" s="146"/>
      <c r="E48" s="146"/>
      <c r="F48" s="157">
        <f>'SO 303 01 Pol'!AE266</f>
        <v>0</v>
      </c>
      <c r="G48" s="149">
        <f>'SO 303 01 Pol'!AF266</f>
        <v>0</v>
      </c>
      <c r="H48" s="149">
        <f>(F48*SazbaDPH1/100)+(G48*SazbaDPH2/100)</f>
        <v>0</v>
      </c>
      <c r="I48" s="149">
        <f>F48+G48+H48</f>
        <v>0</v>
      </c>
      <c r="J48" s="150" t="str">
        <f>IF(CenaCelkemVypocet=0,"",I48/CenaCelkemVypocet*100)</f>
        <v/>
      </c>
    </row>
    <row r="49" spans="1:10" ht="25.5" customHeight="1" x14ac:dyDescent="0.2">
      <c r="A49" s="135">
        <v>3</v>
      </c>
      <c r="B49" s="156" t="s">
        <v>72</v>
      </c>
      <c r="C49" s="146" t="s">
        <v>73</v>
      </c>
      <c r="D49" s="146"/>
      <c r="E49" s="146"/>
      <c r="F49" s="157">
        <f>'SO 303 02 Pol'!AE25</f>
        <v>0</v>
      </c>
      <c r="G49" s="149">
        <f>'SO 303 02 Pol'!AF25</f>
        <v>0</v>
      </c>
      <c r="H49" s="149">
        <f>(F49*SazbaDPH1/100)+(G49*SazbaDPH2/100)</f>
        <v>0</v>
      </c>
      <c r="I49" s="149">
        <f>F49+G49+H49</f>
        <v>0</v>
      </c>
      <c r="J49" s="150" t="str">
        <f>IF(CenaCelkemVypocet=0,"",I49/CenaCelkemVypocet*100)</f>
        <v/>
      </c>
    </row>
    <row r="50" spans="1:10" ht="25.5" customHeight="1" x14ac:dyDescent="0.2">
      <c r="A50" s="135">
        <v>2</v>
      </c>
      <c r="B50" s="151" t="s">
        <v>74</v>
      </c>
      <c r="C50" s="152" t="s">
        <v>75</v>
      </c>
      <c r="D50" s="152"/>
      <c r="E50" s="152"/>
      <c r="F50" s="153">
        <f>'SO 304 01 Pol'!AE165+'SO 304 02 Pol'!AE74+'SO 304 03 Pol'!AE37</f>
        <v>0</v>
      </c>
      <c r="G50" s="154">
        <f>'SO 304 01 Pol'!AF165+'SO 304 02 Pol'!AF74+'SO 304 03 Pol'!AF37</f>
        <v>0</v>
      </c>
      <c r="H50" s="154">
        <f>(F50*SazbaDPH1/100)+(G50*SazbaDPH2/100)</f>
        <v>0</v>
      </c>
      <c r="I50" s="154">
        <f>F50+G50+H50</f>
        <v>0</v>
      </c>
      <c r="J50" s="155" t="str">
        <f>IF(CenaCelkemVypocet=0,"",I50/CenaCelkemVypocet*100)</f>
        <v/>
      </c>
    </row>
    <row r="51" spans="1:10" ht="25.5" customHeight="1" x14ac:dyDescent="0.2">
      <c r="A51" s="135">
        <v>3</v>
      </c>
      <c r="B51" s="156" t="s">
        <v>61</v>
      </c>
      <c r="C51" s="146" t="s">
        <v>75</v>
      </c>
      <c r="D51" s="146"/>
      <c r="E51" s="146"/>
      <c r="F51" s="157">
        <f>'SO 304 01 Pol'!AE165</f>
        <v>0</v>
      </c>
      <c r="G51" s="149">
        <f>'SO 304 01 Pol'!AF165</f>
        <v>0</v>
      </c>
      <c r="H51" s="149">
        <f>(F51*SazbaDPH1/100)+(G51*SazbaDPH2/100)</f>
        <v>0</v>
      </c>
      <c r="I51" s="149">
        <f>F51+G51+H51</f>
        <v>0</v>
      </c>
      <c r="J51" s="150" t="str">
        <f>IF(CenaCelkemVypocet=0,"",I51/CenaCelkemVypocet*100)</f>
        <v/>
      </c>
    </row>
    <row r="52" spans="1:10" ht="25.5" customHeight="1" x14ac:dyDescent="0.2">
      <c r="A52" s="135">
        <v>3</v>
      </c>
      <c r="B52" s="156" t="s">
        <v>72</v>
      </c>
      <c r="C52" s="146" t="s">
        <v>76</v>
      </c>
      <c r="D52" s="146"/>
      <c r="E52" s="146"/>
      <c r="F52" s="157">
        <f>'SO 304 02 Pol'!AE74</f>
        <v>0</v>
      </c>
      <c r="G52" s="149">
        <f>'SO 304 02 Pol'!AF74</f>
        <v>0</v>
      </c>
      <c r="H52" s="149">
        <f>(F52*SazbaDPH1/100)+(G52*SazbaDPH2/100)</f>
        <v>0</v>
      </c>
      <c r="I52" s="149">
        <f>F52+G52+H52</f>
        <v>0</v>
      </c>
      <c r="J52" s="150" t="str">
        <f>IF(CenaCelkemVypocet=0,"",I52/CenaCelkemVypocet*100)</f>
        <v/>
      </c>
    </row>
    <row r="53" spans="1:10" ht="25.5" customHeight="1" x14ac:dyDescent="0.2">
      <c r="A53" s="135">
        <v>3</v>
      </c>
      <c r="B53" s="156" t="s">
        <v>77</v>
      </c>
      <c r="C53" s="146" t="s">
        <v>78</v>
      </c>
      <c r="D53" s="146"/>
      <c r="E53" s="146"/>
      <c r="F53" s="157">
        <f>'SO 304 03 Pol'!AE37</f>
        <v>0</v>
      </c>
      <c r="G53" s="149">
        <f>'SO 304 03 Pol'!AF37</f>
        <v>0</v>
      </c>
      <c r="H53" s="149">
        <f>(F53*SazbaDPH1/100)+(G53*SazbaDPH2/100)</f>
        <v>0</v>
      </c>
      <c r="I53" s="149">
        <f>F53+G53+H53</f>
        <v>0</v>
      </c>
      <c r="J53" s="150" t="str">
        <f>IF(CenaCelkemVypocet=0,"",I53/CenaCelkemVypocet*100)</f>
        <v/>
      </c>
    </row>
    <row r="54" spans="1:10" ht="25.5" customHeight="1" x14ac:dyDescent="0.2">
      <c r="A54" s="135">
        <v>2</v>
      </c>
      <c r="B54" s="151" t="s">
        <v>79</v>
      </c>
      <c r="C54" s="152" t="s">
        <v>80</v>
      </c>
      <c r="D54" s="152"/>
      <c r="E54" s="152"/>
      <c r="F54" s="153">
        <f>'SO 305 01 Pol'!AE53</f>
        <v>0</v>
      </c>
      <c r="G54" s="154">
        <f>'SO 305 01 Pol'!AF53</f>
        <v>0</v>
      </c>
      <c r="H54" s="154">
        <f>(F54*SazbaDPH1/100)+(G54*SazbaDPH2/100)</f>
        <v>0</v>
      </c>
      <c r="I54" s="154">
        <f>F54+G54+H54</f>
        <v>0</v>
      </c>
      <c r="J54" s="155" t="str">
        <f>IF(CenaCelkemVypocet=0,"",I54/CenaCelkemVypocet*100)</f>
        <v/>
      </c>
    </row>
    <row r="55" spans="1:10" ht="25.5" customHeight="1" x14ac:dyDescent="0.2">
      <c r="A55" s="135">
        <v>3</v>
      </c>
      <c r="B55" s="156" t="s">
        <v>61</v>
      </c>
      <c r="C55" s="146" t="s">
        <v>81</v>
      </c>
      <c r="D55" s="146"/>
      <c r="E55" s="146"/>
      <c r="F55" s="157">
        <f>'SO 305 01 Pol'!AE53</f>
        <v>0</v>
      </c>
      <c r="G55" s="149">
        <f>'SO 305 01 Pol'!AF53</f>
        <v>0</v>
      </c>
      <c r="H55" s="149">
        <f>(F55*SazbaDPH1/100)+(G55*SazbaDPH2/100)</f>
        <v>0</v>
      </c>
      <c r="I55" s="149">
        <f>F55+G55+H55</f>
        <v>0</v>
      </c>
      <c r="J55" s="150" t="str">
        <f>IF(CenaCelkemVypocet=0,"",I55/CenaCelkemVypocet*100)</f>
        <v/>
      </c>
    </row>
    <row r="56" spans="1:10" ht="25.5" customHeight="1" x14ac:dyDescent="0.2">
      <c r="A56" s="135">
        <v>2</v>
      </c>
      <c r="B56" s="151" t="s">
        <v>82</v>
      </c>
      <c r="C56" s="152" t="s">
        <v>83</v>
      </c>
      <c r="D56" s="152"/>
      <c r="E56" s="152"/>
      <c r="F56" s="153">
        <f>'SO 306 01 Pol'!AE49</f>
        <v>0</v>
      </c>
      <c r="G56" s="154">
        <f>'SO 306 01 Pol'!AF49</f>
        <v>0</v>
      </c>
      <c r="H56" s="154">
        <f>(F56*SazbaDPH1/100)+(G56*SazbaDPH2/100)</f>
        <v>0</v>
      </c>
      <c r="I56" s="154">
        <f>F56+G56+H56</f>
        <v>0</v>
      </c>
      <c r="J56" s="155" t="str">
        <f>IF(CenaCelkemVypocet=0,"",I56/CenaCelkemVypocet*100)</f>
        <v/>
      </c>
    </row>
    <row r="57" spans="1:10" ht="25.5" customHeight="1" x14ac:dyDescent="0.2">
      <c r="A57" s="135">
        <v>3</v>
      </c>
      <c r="B57" s="156" t="s">
        <v>61</v>
      </c>
      <c r="C57" s="146" t="s">
        <v>84</v>
      </c>
      <c r="D57" s="146"/>
      <c r="E57" s="146"/>
      <c r="F57" s="157">
        <f>'SO 306 01 Pol'!AE49</f>
        <v>0</v>
      </c>
      <c r="G57" s="149">
        <f>'SO 306 01 Pol'!AF49</f>
        <v>0</v>
      </c>
      <c r="H57" s="149">
        <f>(F57*SazbaDPH1/100)+(G57*SazbaDPH2/100)</f>
        <v>0</v>
      </c>
      <c r="I57" s="149">
        <f>F57+G57+H57</f>
        <v>0</v>
      </c>
      <c r="J57" s="150" t="str">
        <f>IF(CenaCelkemVypocet=0,"",I57/CenaCelkemVypocet*100)</f>
        <v/>
      </c>
    </row>
    <row r="58" spans="1:10" ht="25.5" customHeight="1" x14ac:dyDescent="0.2">
      <c r="A58" s="135">
        <v>2</v>
      </c>
      <c r="B58" s="151" t="s">
        <v>85</v>
      </c>
      <c r="C58" s="152" t="s">
        <v>86</v>
      </c>
      <c r="D58" s="152"/>
      <c r="E58" s="152"/>
      <c r="F58" s="153">
        <f>'SO 307 1 Pol'!AE133</f>
        <v>0</v>
      </c>
      <c r="G58" s="154">
        <f>'SO 307 1 Pol'!AF133</f>
        <v>0</v>
      </c>
      <c r="H58" s="154">
        <f>(F58*SazbaDPH1/100)+(G58*SazbaDPH2/100)</f>
        <v>0</v>
      </c>
      <c r="I58" s="154">
        <f>F58+G58+H58</f>
        <v>0</v>
      </c>
      <c r="J58" s="155" t="str">
        <f>IF(CenaCelkemVypocet=0,"",I58/CenaCelkemVypocet*100)</f>
        <v/>
      </c>
    </row>
    <row r="59" spans="1:10" ht="25.5" customHeight="1" x14ac:dyDescent="0.2">
      <c r="A59" s="135">
        <v>3</v>
      </c>
      <c r="B59" s="156" t="s">
        <v>66</v>
      </c>
      <c r="C59" s="146" t="s">
        <v>86</v>
      </c>
      <c r="D59" s="146"/>
      <c r="E59" s="146"/>
      <c r="F59" s="157">
        <f>'SO 307 1 Pol'!AE133</f>
        <v>0</v>
      </c>
      <c r="G59" s="149">
        <f>'SO 307 1 Pol'!AF133</f>
        <v>0</v>
      </c>
      <c r="H59" s="149">
        <f>(F59*SazbaDPH1/100)+(G59*SazbaDPH2/100)</f>
        <v>0</v>
      </c>
      <c r="I59" s="149">
        <f>F59+G59+H59</f>
        <v>0</v>
      </c>
      <c r="J59" s="150" t="str">
        <f>IF(CenaCelkemVypocet=0,"",I59/CenaCelkemVypocet*100)</f>
        <v/>
      </c>
    </row>
    <row r="60" spans="1:10" ht="25.5" customHeight="1" x14ac:dyDescent="0.2">
      <c r="A60" s="135">
        <v>2</v>
      </c>
      <c r="B60" s="151" t="s">
        <v>87</v>
      </c>
      <c r="C60" s="152" t="s">
        <v>65</v>
      </c>
      <c r="D60" s="152"/>
      <c r="E60" s="152"/>
      <c r="F60" s="153">
        <f>'SO 401 1 Pol'!AE119</f>
        <v>0</v>
      </c>
      <c r="G60" s="154">
        <f>'SO 401 1 Pol'!AF119</f>
        <v>0</v>
      </c>
      <c r="H60" s="154">
        <f>(F60*SazbaDPH1/100)+(G60*SazbaDPH2/100)</f>
        <v>0</v>
      </c>
      <c r="I60" s="154">
        <f>F60+G60+H60</f>
        <v>0</v>
      </c>
      <c r="J60" s="155" t="str">
        <f>IF(CenaCelkemVypocet=0,"",I60/CenaCelkemVypocet*100)</f>
        <v/>
      </c>
    </row>
    <row r="61" spans="1:10" ht="25.5" customHeight="1" x14ac:dyDescent="0.2">
      <c r="A61" s="135">
        <v>3</v>
      </c>
      <c r="B61" s="156" t="s">
        <v>66</v>
      </c>
      <c r="C61" s="146" t="s">
        <v>65</v>
      </c>
      <c r="D61" s="146"/>
      <c r="E61" s="146"/>
      <c r="F61" s="157">
        <f>'SO 401 1 Pol'!AE119</f>
        <v>0</v>
      </c>
      <c r="G61" s="149">
        <f>'SO 401 1 Pol'!AF119</f>
        <v>0</v>
      </c>
      <c r="H61" s="149">
        <f>(F61*SazbaDPH1/100)+(G61*SazbaDPH2/100)</f>
        <v>0</v>
      </c>
      <c r="I61" s="149">
        <f>F61+G61+H61</f>
        <v>0</v>
      </c>
      <c r="J61" s="150" t="str">
        <f>IF(CenaCelkemVypocet=0,"",I61/CenaCelkemVypocet*100)</f>
        <v/>
      </c>
    </row>
    <row r="62" spans="1:10" ht="25.5" customHeight="1" x14ac:dyDescent="0.2">
      <c r="A62" s="135">
        <v>2</v>
      </c>
      <c r="B62" s="151" t="s">
        <v>88</v>
      </c>
      <c r="C62" s="152" t="s">
        <v>89</v>
      </c>
      <c r="D62" s="152"/>
      <c r="E62" s="152"/>
      <c r="F62" s="153">
        <f>'SO 402 01 Pol'!AE144+'SO 402 02 Pol'!AE63</f>
        <v>0</v>
      </c>
      <c r="G62" s="154">
        <f>'SO 402 01 Pol'!AF144+'SO 402 02 Pol'!AF63</f>
        <v>0</v>
      </c>
      <c r="H62" s="154">
        <f>(F62*SazbaDPH1/100)+(G62*SazbaDPH2/100)</f>
        <v>0</v>
      </c>
      <c r="I62" s="154">
        <f>F62+G62+H62</f>
        <v>0</v>
      </c>
      <c r="J62" s="155" t="str">
        <f>IF(CenaCelkemVypocet=0,"",I62/CenaCelkemVypocet*100)</f>
        <v/>
      </c>
    </row>
    <row r="63" spans="1:10" ht="25.5" customHeight="1" x14ac:dyDescent="0.2">
      <c r="A63" s="135">
        <v>3</v>
      </c>
      <c r="B63" s="156" t="s">
        <v>61</v>
      </c>
      <c r="C63" s="146" t="s">
        <v>90</v>
      </c>
      <c r="D63" s="146"/>
      <c r="E63" s="146"/>
      <c r="F63" s="157">
        <f>'SO 402 01 Pol'!AE144</f>
        <v>0</v>
      </c>
      <c r="G63" s="149">
        <f>'SO 402 01 Pol'!AF144</f>
        <v>0</v>
      </c>
      <c r="H63" s="149">
        <f>(F63*SazbaDPH1/100)+(G63*SazbaDPH2/100)</f>
        <v>0</v>
      </c>
      <c r="I63" s="149">
        <f>F63+G63+H63</f>
        <v>0</v>
      </c>
      <c r="J63" s="150" t="str">
        <f>IF(CenaCelkemVypocet=0,"",I63/CenaCelkemVypocet*100)</f>
        <v/>
      </c>
    </row>
    <row r="64" spans="1:10" ht="25.5" customHeight="1" x14ac:dyDescent="0.2">
      <c r="A64" s="135">
        <v>3</v>
      </c>
      <c r="B64" s="156" t="s">
        <v>72</v>
      </c>
      <c r="C64" s="146" t="s">
        <v>91</v>
      </c>
      <c r="D64" s="146"/>
      <c r="E64" s="146"/>
      <c r="F64" s="157">
        <f>'SO 402 02 Pol'!AE63</f>
        <v>0</v>
      </c>
      <c r="G64" s="149">
        <f>'SO 402 02 Pol'!AF63</f>
        <v>0</v>
      </c>
      <c r="H64" s="149">
        <f>(F64*SazbaDPH1/100)+(G64*SazbaDPH2/100)</f>
        <v>0</v>
      </c>
      <c r="I64" s="149">
        <f>F64+G64+H64</f>
        <v>0</v>
      </c>
      <c r="J64" s="150" t="str">
        <f>IF(CenaCelkemVypocet=0,"",I64/CenaCelkemVypocet*100)</f>
        <v/>
      </c>
    </row>
    <row r="65" spans="1:10" ht="25.5" customHeight="1" x14ac:dyDescent="0.2">
      <c r="A65" s="135">
        <v>2</v>
      </c>
      <c r="B65" s="151" t="s">
        <v>92</v>
      </c>
      <c r="C65" s="152" t="s">
        <v>93</v>
      </c>
      <c r="D65" s="152"/>
      <c r="E65" s="152"/>
      <c r="F65" s="153">
        <f>'SO 403 01 Pol'!AE123</f>
        <v>0</v>
      </c>
      <c r="G65" s="154">
        <f>'SO 403 01 Pol'!AF123</f>
        <v>0</v>
      </c>
      <c r="H65" s="154">
        <f>(F65*SazbaDPH1/100)+(G65*SazbaDPH2/100)</f>
        <v>0</v>
      </c>
      <c r="I65" s="154">
        <f>F65+G65+H65</f>
        <v>0</v>
      </c>
      <c r="J65" s="155" t="str">
        <f>IF(CenaCelkemVypocet=0,"",I65/CenaCelkemVypocet*100)</f>
        <v/>
      </c>
    </row>
    <row r="66" spans="1:10" ht="25.5" customHeight="1" x14ac:dyDescent="0.2">
      <c r="A66" s="135">
        <v>3</v>
      </c>
      <c r="B66" s="156" t="s">
        <v>61</v>
      </c>
      <c r="C66" s="146" t="s">
        <v>69</v>
      </c>
      <c r="D66" s="146"/>
      <c r="E66" s="146"/>
      <c r="F66" s="157">
        <f>'SO 403 01 Pol'!AE123</f>
        <v>0</v>
      </c>
      <c r="G66" s="149">
        <f>'SO 403 01 Pol'!AF123</f>
        <v>0</v>
      </c>
      <c r="H66" s="149">
        <f>(F66*SazbaDPH1/100)+(G66*SazbaDPH2/100)</f>
        <v>0</v>
      </c>
      <c r="I66" s="149">
        <f>F66+G66+H66</f>
        <v>0</v>
      </c>
      <c r="J66" s="150" t="str">
        <f>IF(CenaCelkemVypocet=0,"",I66/CenaCelkemVypocet*100)</f>
        <v/>
      </c>
    </row>
    <row r="67" spans="1:10" ht="25.5" customHeight="1" x14ac:dyDescent="0.2">
      <c r="A67" s="135">
        <v>2</v>
      </c>
      <c r="B67" s="151" t="s">
        <v>94</v>
      </c>
      <c r="C67" s="152" t="s">
        <v>75</v>
      </c>
      <c r="D67" s="152"/>
      <c r="E67" s="152"/>
      <c r="F67" s="153">
        <f>'SO 404 01 Pol'!AE163</f>
        <v>0</v>
      </c>
      <c r="G67" s="154">
        <f>'SO 404 01 Pol'!AF163</f>
        <v>0</v>
      </c>
      <c r="H67" s="154">
        <f>(F67*SazbaDPH1/100)+(G67*SazbaDPH2/100)</f>
        <v>0</v>
      </c>
      <c r="I67" s="154">
        <f>F67+G67+H67</f>
        <v>0</v>
      </c>
      <c r="J67" s="155" t="str">
        <f>IF(CenaCelkemVypocet=0,"",I67/CenaCelkemVypocet*100)</f>
        <v/>
      </c>
    </row>
    <row r="68" spans="1:10" ht="25.5" customHeight="1" x14ac:dyDescent="0.2">
      <c r="A68" s="135">
        <v>3</v>
      </c>
      <c r="B68" s="156" t="s">
        <v>61</v>
      </c>
      <c r="C68" s="146" t="s">
        <v>75</v>
      </c>
      <c r="D68" s="146"/>
      <c r="E68" s="146"/>
      <c r="F68" s="157">
        <f>'SO 404 01 Pol'!AE163</f>
        <v>0</v>
      </c>
      <c r="G68" s="149">
        <f>'SO 404 01 Pol'!AF163</f>
        <v>0</v>
      </c>
      <c r="H68" s="149">
        <f>(F68*SazbaDPH1/100)+(G68*SazbaDPH2/100)</f>
        <v>0</v>
      </c>
      <c r="I68" s="149">
        <f>F68+G68+H68</f>
        <v>0</v>
      </c>
      <c r="J68" s="150" t="str">
        <f>IF(CenaCelkemVypocet=0,"",I68/CenaCelkemVypocet*100)</f>
        <v/>
      </c>
    </row>
    <row r="69" spans="1:10" ht="25.5" customHeight="1" x14ac:dyDescent="0.2">
      <c r="A69" s="135">
        <v>2</v>
      </c>
      <c r="B69" s="151" t="s">
        <v>95</v>
      </c>
      <c r="C69" s="152" t="s">
        <v>86</v>
      </c>
      <c r="D69" s="152"/>
      <c r="E69" s="152"/>
      <c r="F69" s="153">
        <f>'SO 405 1 Pol'!AE122</f>
        <v>0</v>
      </c>
      <c r="G69" s="154">
        <f>'SO 405 1 Pol'!AF122</f>
        <v>0</v>
      </c>
      <c r="H69" s="154">
        <f>(F69*SazbaDPH1/100)+(G69*SazbaDPH2/100)</f>
        <v>0</v>
      </c>
      <c r="I69" s="154">
        <f>F69+G69+H69</f>
        <v>0</v>
      </c>
      <c r="J69" s="155" t="str">
        <f>IF(CenaCelkemVypocet=0,"",I69/CenaCelkemVypocet*100)</f>
        <v/>
      </c>
    </row>
    <row r="70" spans="1:10" ht="25.5" customHeight="1" x14ac:dyDescent="0.2">
      <c r="A70" s="135">
        <v>3</v>
      </c>
      <c r="B70" s="156" t="s">
        <v>66</v>
      </c>
      <c r="C70" s="146" t="s">
        <v>86</v>
      </c>
      <c r="D70" s="146"/>
      <c r="E70" s="146"/>
      <c r="F70" s="157">
        <f>'SO 405 1 Pol'!AE122</f>
        <v>0</v>
      </c>
      <c r="G70" s="149">
        <f>'SO 405 1 Pol'!AF122</f>
        <v>0</v>
      </c>
      <c r="H70" s="149">
        <f>(F70*SazbaDPH1/100)+(G70*SazbaDPH2/100)</f>
        <v>0</v>
      </c>
      <c r="I70" s="149">
        <f>F70+G70+H70</f>
        <v>0</v>
      </c>
      <c r="J70" s="150" t="str">
        <f>IF(CenaCelkemVypocet=0,"",I70/CenaCelkemVypocet*100)</f>
        <v/>
      </c>
    </row>
    <row r="71" spans="1:10" ht="25.5" customHeight="1" x14ac:dyDescent="0.2">
      <c r="A71" s="135">
        <v>2</v>
      </c>
      <c r="B71" s="151" t="s">
        <v>96</v>
      </c>
      <c r="C71" s="152" t="s">
        <v>80</v>
      </c>
      <c r="D71" s="152"/>
      <c r="E71" s="152"/>
      <c r="F71" s="153">
        <f>'SO 406 01 Pol'!AE52</f>
        <v>0</v>
      </c>
      <c r="G71" s="154">
        <f>'SO 406 01 Pol'!AF52</f>
        <v>0</v>
      </c>
      <c r="H71" s="154">
        <f>(F71*SazbaDPH1/100)+(G71*SazbaDPH2/100)</f>
        <v>0</v>
      </c>
      <c r="I71" s="154">
        <f>F71+G71+H71</f>
        <v>0</v>
      </c>
      <c r="J71" s="155" t="str">
        <f>IF(CenaCelkemVypocet=0,"",I71/CenaCelkemVypocet*100)</f>
        <v/>
      </c>
    </row>
    <row r="72" spans="1:10" ht="25.5" customHeight="1" x14ac:dyDescent="0.2">
      <c r="A72" s="135">
        <v>3</v>
      </c>
      <c r="B72" s="156" t="s">
        <v>61</v>
      </c>
      <c r="C72" s="146" t="s">
        <v>81</v>
      </c>
      <c r="D72" s="146"/>
      <c r="E72" s="146"/>
      <c r="F72" s="157">
        <f>'SO 406 01 Pol'!AE52</f>
        <v>0</v>
      </c>
      <c r="G72" s="149">
        <f>'SO 406 01 Pol'!AF52</f>
        <v>0</v>
      </c>
      <c r="H72" s="149">
        <f>(F72*SazbaDPH1/100)+(G72*SazbaDPH2/100)</f>
        <v>0</v>
      </c>
      <c r="I72" s="149">
        <f>F72+G72+H72</f>
        <v>0</v>
      </c>
      <c r="J72" s="150" t="str">
        <f>IF(CenaCelkemVypocet=0,"",I72/CenaCelkemVypocet*100)</f>
        <v/>
      </c>
    </row>
    <row r="73" spans="1:10" ht="25.5" customHeight="1" x14ac:dyDescent="0.2">
      <c r="A73" s="135">
        <v>2</v>
      </c>
      <c r="B73" s="151"/>
      <c r="C73" s="152" t="s">
        <v>97</v>
      </c>
      <c r="D73" s="152"/>
      <c r="E73" s="152"/>
      <c r="F73" s="153"/>
      <c r="G73" s="154"/>
      <c r="H73" s="154">
        <f>(F73*SazbaDPH1/100)+(G73*SazbaDPH2/100)</f>
        <v>0</v>
      </c>
      <c r="I73" s="154"/>
      <c r="J73" s="155"/>
    </row>
    <row r="74" spans="1:10" ht="25.5" customHeight="1" x14ac:dyDescent="0.2">
      <c r="A74" s="135">
        <v>2</v>
      </c>
      <c r="B74" s="151" t="s">
        <v>98</v>
      </c>
      <c r="C74" s="152" t="s">
        <v>99</v>
      </c>
      <c r="D74" s="152"/>
      <c r="E74" s="152"/>
      <c r="F74" s="153">
        <f>'PS 301 01 Pol'!AE26</f>
        <v>0</v>
      </c>
      <c r="G74" s="154">
        <f>'PS 301 01 Pol'!AF26</f>
        <v>0</v>
      </c>
      <c r="H74" s="154">
        <f>(F74*SazbaDPH1/100)+(G74*SazbaDPH2/100)</f>
        <v>0</v>
      </c>
      <c r="I74" s="154">
        <f>F74+G74+H74</f>
        <v>0</v>
      </c>
      <c r="J74" s="155" t="str">
        <f>IF(CenaCelkemVypocet=0,"",I74/CenaCelkemVypocet*100)</f>
        <v/>
      </c>
    </row>
    <row r="75" spans="1:10" ht="25.5" customHeight="1" x14ac:dyDescent="0.2">
      <c r="A75" s="135">
        <v>3</v>
      </c>
      <c r="B75" s="156" t="s">
        <v>61</v>
      </c>
      <c r="C75" s="146" t="s">
        <v>71</v>
      </c>
      <c r="D75" s="146"/>
      <c r="E75" s="146"/>
      <c r="F75" s="157">
        <f>'PS 301 01 Pol'!AE26</f>
        <v>0</v>
      </c>
      <c r="G75" s="149">
        <f>'PS 301 01 Pol'!AF26</f>
        <v>0</v>
      </c>
      <c r="H75" s="149">
        <f>(F75*SazbaDPH1/100)+(G75*SazbaDPH2/100)</f>
        <v>0</v>
      </c>
      <c r="I75" s="149">
        <f>F75+G75+H75</f>
        <v>0</v>
      </c>
      <c r="J75" s="150" t="str">
        <f>IF(CenaCelkemVypocet=0,"",I75/CenaCelkemVypocet*100)</f>
        <v/>
      </c>
    </row>
    <row r="76" spans="1:10" ht="25.5" customHeight="1" x14ac:dyDescent="0.2">
      <c r="A76" s="135">
        <v>2</v>
      </c>
      <c r="B76" s="151" t="s">
        <v>100</v>
      </c>
      <c r="C76" s="152" t="s">
        <v>101</v>
      </c>
      <c r="D76" s="152"/>
      <c r="E76" s="152"/>
      <c r="F76" s="153">
        <f>'PS 302 01 Pol'!AE229</f>
        <v>0</v>
      </c>
      <c r="G76" s="154">
        <f>'PS 302 01 Pol'!AF229</f>
        <v>0</v>
      </c>
      <c r="H76" s="154">
        <f>(F76*SazbaDPH1/100)+(G76*SazbaDPH2/100)</f>
        <v>0</v>
      </c>
      <c r="I76" s="154">
        <f>F76+G76+H76</f>
        <v>0</v>
      </c>
      <c r="J76" s="155" t="str">
        <f>IF(CenaCelkemVypocet=0,"",I76/CenaCelkemVypocet*100)</f>
        <v/>
      </c>
    </row>
    <row r="77" spans="1:10" ht="25.5" customHeight="1" x14ac:dyDescent="0.2">
      <c r="A77" s="135">
        <v>3</v>
      </c>
      <c r="B77" s="156" t="s">
        <v>61</v>
      </c>
      <c r="C77" s="146" t="s">
        <v>102</v>
      </c>
      <c r="D77" s="146"/>
      <c r="E77" s="146"/>
      <c r="F77" s="157">
        <f>'PS 302 01 Pol'!AE229</f>
        <v>0</v>
      </c>
      <c r="G77" s="149">
        <f>'PS 302 01 Pol'!AF229</f>
        <v>0</v>
      </c>
      <c r="H77" s="149">
        <f>(F77*SazbaDPH1/100)+(G77*SazbaDPH2/100)</f>
        <v>0</v>
      </c>
      <c r="I77" s="149">
        <f>F77+G77+H77</f>
        <v>0</v>
      </c>
      <c r="J77" s="150" t="str">
        <f>IF(CenaCelkemVypocet=0,"",I77/CenaCelkemVypocet*100)</f>
        <v/>
      </c>
    </row>
    <row r="78" spans="1:10" ht="25.5" customHeight="1" x14ac:dyDescent="0.2">
      <c r="A78" s="135">
        <v>2</v>
      </c>
      <c r="B78" s="151" t="s">
        <v>103</v>
      </c>
      <c r="C78" s="152" t="s">
        <v>99</v>
      </c>
      <c r="D78" s="152"/>
      <c r="E78" s="152"/>
      <c r="F78" s="153">
        <f>'PS 401 01 Pol'!AE15</f>
        <v>0</v>
      </c>
      <c r="G78" s="154">
        <f>'PS 401 01 Pol'!AF15</f>
        <v>0</v>
      </c>
      <c r="H78" s="154">
        <f>(F78*SazbaDPH1/100)+(G78*SazbaDPH2/100)</f>
        <v>0</v>
      </c>
      <c r="I78" s="154">
        <f>F78+G78+H78</f>
        <v>0</v>
      </c>
      <c r="J78" s="155" t="str">
        <f>IF(CenaCelkemVypocet=0,"",I78/CenaCelkemVypocet*100)</f>
        <v/>
      </c>
    </row>
    <row r="79" spans="1:10" ht="25.5" customHeight="1" x14ac:dyDescent="0.2">
      <c r="A79" s="135">
        <v>3</v>
      </c>
      <c r="B79" s="156" t="s">
        <v>61</v>
      </c>
      <c r="C79" s="146" t="s">
        <v>104</v>
      </c>
      <c r="D79" s="146"/>
      <c r="E79" s="146"/>
      <c r="F79" s="157">
        <f>'PS 401 01 Pol'!AE15</f>
        <v>0</v>
      </c>
      <c r="G79" s="149">
        <f>'PS 401 01 Pol'!AF15</f>
        <v>0</v>
      </c>
      <c r="H79" s="149">
        <f>(F79*SazbaDPH1/100)+(G79*SazbaDPH2/100)</f>
        <v>0</v>
      </c>
      <c r="I79" s="149">
        <f>F79+G79+H79</f>
        <v>0</v>
      </c>
      <c r="J79" s="150" t="str">
        <f>IF(CenaCelkemVypocet=0,"",I79/CenaCelkemVypocet*100)</f>
        <v/>
      </c>
    </row>
    <row r="80" spans="1:10" ht="25.5" customHeight="1" x14ac:dyDescent="0.2">
      <c r="A80" s="135">
        <v>2</v>
      </c>
      <c r="B80" s="151" t="s">
        <v>105</v>
      </c>
      <c r="C80" s="152" t="s">
        <v>101</v>
      </c>
      <c r="D80" s="152"/>
      <c r="E80" s="152"/>
      <c r="F80" s="153">
        <f>'PS 402 01 Pol'!AE119</f>
        <v>0</v>
      </c>
      <c r="G80" s="154">
        <f>'PS 402 01 Pol'!AF119</f>
        <v>0</v>
      </c>
      <c r="H80" s="154">
        <f>(F80*SazbaDPH1/100)+(G80*SazbaDPH2/100)</f>
        <v>0</v>
      </c>
      <c r="I80" s="154">
        <f>F80+G80+H80</f>
        <v>0</v>
      </c>
      <c r="J80" s="155" t="str">
        <f>IF(CenaCelkemVypocet=0,"",I80/CenaCelkemVypocet*100)</f>
        <v/>
      </c>
    </row>
    <row r="81" spans="1:52" ht="25.5" customHeight="1" x14ac:dyDescent="0.2">
      <c r="A81" s="135">
        <v>3</v>
      </c>
      <c r="B81" s="156" t="s">
        <v>61</v>
      </c>
      <c r="C81" s="146" t="s">
        <v>106</v>
      </c>
      <c r="D81" s="146"/>
      <c r="E81" s="146"/>
      <c r="F81" s="157">
        <f>'PS 402 01 Pol'!AE119</f>
        <v>0</v>
      </c>
      <c r="G81" s="149">
        <f>'PS 402 01 Pol'!AF119</f>
        <v>0</v>
      </c>
      <c r="H81" s="149">
        <f>(F81*SazbaDPH1/100)+(G81*SazbaDPH2/100)</f>
        <v>0</v>
      </c>
      <c r="I81" s="149">
        <f>F81+G81+H81</f>
        <v>0</v>
      </c>
      <c r="J81" s="150" t="str">
        <f>IF(CenaCelkemVypocet=0,"",I81/CenaCelkemVypocet*100)</f>
        <v/>
      </c>
    </row>
    <row r="82" spans="1:52" ht="25.5" customHeight="1" x14ac:dyDescent="0.2">
      <c r="A82" s="135"/>
      <c r="B82" s="158" t="s">
        <v>107</v>
      </c>
      <c r="C82" s="159"/>
      <c r="D82" s="159"/>
      <c r="E82" s="160"/>
      <c r="F82" s="161">
        <f>SUMIF(A39:A81,"=1",F39:F81)</f>
        <v>0</v>
      </c>
      <c r="G82" s="162">
        <f>SUMIF(A39:A81,"=1",G39:G81)</f>
        <v>0</v>
      </c>
      <c r="H82" s="162">
        <f>SUMIF(A39:A81,"=1",H39:H81)</f>
        <v>0</v>
      </c>
      <c r="I82" s="162">
        <f>SUMIF(A39:A81,"=1",I39:I81)</f>
        <v>0</v>
      </c>
      <c r="J82" s="163">
        <f>SUMIF(A39:A81,"=1",J39:J81)</f>
        <v>0</v>
      </c>
    </row>
    <row r="84" spans="1:52" x14ac:dyDescent="0.2">
      <c r="A84" t="s">
        <v>109</v>
      </c>
      <c r="B84" t="s">
        <v>110</v>
      </c>
    </row>
    <row r="85" spans="1:52" x14ac:dyDescent="0.2">
      <c r="B85" s="175" t="s">
        <v>111</v>
      </c>
      <c r="C85" s="175"/>
      <c r="D85" s="175"/>
      <c r="E85" s="175"/>
      <c r="F85" s="175"/>
      <c r="G85" s="175"/>
      <c r="H85" s="175"/>
      <c r="I85" s="175"/>
      <c r="J85" s="175"/>
      <c r="AZ85" s="174" t="str">
        <f>B85</f>
        <v>1. PODMÍNKY PRO ZPRACOVÁNÍ NABÍDKOVÉ CENY</v>
      </c>
    </row>
    <row r="87" spans="1:52" x14ac:dyDescent="0.2">
      <c r="B87" s="175" t="s">
        <v>112</v>
      </c>
      <c r="C87" s="175"/>
      <c r="D87" s="175"/>
      <c r="E87" s="175"/>
      <c r="F87" s="175"/>
      <c r="G87" s="175"/>
      <c r="H87" s="175"/>
      <c r="I87" s="175"/>
      <c r="J87" s="175"/>
      <c r="AZ87" s="174" t="str">
        <f>B87</f>
        <v>Preambule</v>
      </c>
    </row>
    <row r="89" spans="1:52" ht="51" x14ac:dyDescent="0.2">
      <c r="B89" s="175" t="s">
        <v>113</v>
      </c>
      <c r="C89" s="175"/>
      <c r="D89" s="175"/>
      <c r="E89" s="175"/>
      <c r="F89" s="175"/>
      <c r="G89" s="175"/>
      <c r="H89" s="175"/>
      <c r="I89" s="175"/>
      <c r="J89" s="175"/>
      <c r="AZ89" s="174" t="str">
        <f>B89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91" spans="1:52" ht="51" x14ac:dyDescent="0.2">
      <c r="B91" s="175" t="s">
        <v>114</v>
      </c>
      <c r="C91" s="175"/>
      <c r="D91" s="175"/>
      <c r="E91" s="175"/>
      <c r="F91" s="175"/>
      <c r="G91" s="175"/>
      <c r="H91" s="175"/>
      <c r="I91" s="175"/>
      <c r="J91" s="175"/>
      <c r="AZ91" s="174" t="str">
        <f>B91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93" spans="1:52" x14ac:dyDescent="0.2">
      <c r="B93" s="175" t="s">
        <v>115</v>
      </c>
      <c r="C93" s="175"/>
      <c r="D93" s="175"/>
      <c r="E93" s="175"/>
      <c r="F93" s="175"/>
      <c r="G93" s="175"/>
      <c r="H93" s="175"/>
      <c r="I93" s="175"/>
      <c r="J93" s="175"/>
      <c r="AZ93" s="174" t="str">
        <f>B93</f>
        <v>Vymezení některých pojmů</v>
      </c>
    </row>
    <row r="95" spans="1:52" x14ac:dyDescent="0.2">
      <c r="B95" s="175" t="s">
        <v>116</v>
      </c>
      <c r="C95" s="175"/>
      <c r="D95" s="175"/>
      <c r="E95" s="175"/>
      <c r="F95" s="175"/>
      <c r="G95" s="175"/>
      <c r="H95" s="175"/>
      <c r="I95" s="175"/>
      <c r="J95" s="175"/>
      <c r="AZ95" s="174" t="str">
        <f>B95</f>
        <v>Pro účely zpracování nabídkové ceny jsou použity některé pojmy, pod kterými se rozumí:</v>
      </c>
    </row>
    <row r="97" spans="2:52" ht="38.25" x14ac:dyDescent="0.2">
      <c r="B97" s="175" t="s">
        <v>117</v>
      </c>
      <c r="C97" s="175"/>
      <c r="D97" s="175"/>
      <c r="E97" s="175"/>
      <c r="F97" s="175"/>
      <c r="G97" s="175"/>
      <c r="H97" s="175"/>
      <c r="I97" s="175"/>
      <c r="J97" s="175"/>
      <c r="AZ97" s="174" t="str">
        <f>B97</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99" spans="2:52" ht="38.25" x14ac:dyDescent="0.2">
      <c r="B99" s="175" t="s">
        <v>118</v>
      </c>
      <c r="C99" s="175"/>
      <c r="D99" s="175"/>
      <c r="E99" s="175"/>
      <c r="F99" s="175"/>
      <c r="G99" s="175"/>
      <c r="H99" s="175"/>
      <c r="I99" s="175"/>
      <c r="J99" s="175"/>
      <c r="AZ99" s="174" t="str">
        <f>B99</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01" spans="2:52" ht="51" x14ac:dyDescent="0.2">
      <c r="B101" s="175" t="s">
        <v>119</v>
      </c>
      <c r="C101" s="175"/>
      <c r="D101" s="175"/>
      <c r="E101" s="175"/>
      <c r="F101" s="175"/>
      <c r="G101" s="175"/>
      <c r="H101" s="175"/>
      <c r="I101" s="175"/>
      <c r="J101" s="175"/>
      <c r="AZ101" s="174" t="str">
        <f>B101</f>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03" spans="2:52" ht="76.5" x14ac:dyDescent="0.2">
      <c r="B103" s="175" t="s">
        <v>120</v>
      </c>
      <c r="C103" s="175"/>
      <c r="D103" s="175"/>
      <c r="E103" s="175"/>
      <c r="F103" s="175"/>
      <c r="G103" s="175"/>
      <c r="H103" s="175"/>
      <c r="I103" s="175"/>
      <c r="J103" s="175"/>
      <c r="AZ103" s="174" t="str">
        <f>B103</f>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05" spans="2:52" ht="51" x14ac:dyDescent="0.2">
      <c r="B105" s="175" t="s">
        <v>121</v>
      </c>
      <c r="C105" s="175"/>
      <c r="D105" s="175"/>
      <c r="E105" s="175"/>
      <c r="F105" s="175"/>
      <c r="G105" s="175"/>
      <c r="H105" s="175"/>
      <c r="I105" s="175"/>
      <c r="J105" s="175"/>
      <c r="AZ105" s="174" t="str">
        <f>B105</f>
        <v>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07" spans="2:52" x14ac:dyDescent="0.2">
      <c r="B107" s="175" t="s">
        <v>122</v>
      </c>
      <c r="C107" s="175"/>
      <c r="D107" s="175"/>
      <c r="E107" s="175"/>
      <c r="F107" s="175"/>
      <c r="G107" s="175"/>
      <c r="H107" s="175"/>
      <c r="I107" s="175"/>
      <c r="J107" s="175"/>
      <c r="AZ107" s="174" t="str">
        <f>B107</f>
        <v>Cenová soustava</v>
      </c>
    </row>
    <row r="109" spans="2:52" x14ac:dyDescent="0.2">
      <c r="B109" s="175" t="s">
        <v>123</v>
      </c>
      <c r="C109" s="175"/>
      <c r="D109" s="175"/>
      <c r="E109" s="175"/>
      <c r="F109" s="175"/>
      <c r="G109" s="175"/>
      <c r="H109" s="175"/>
      <c r="I109" s="175"/>
      <c r="J109" s="175"/>
      <c r="AZ109" s="174" t="str">
        <f>B109</f>
        <v>Použitá cenová soustava</v>
      </c>
    </row>
    <row r="111" spans="2:52" ht="38.25" x14ac:dyDescent="0.2">
      <c r="B111" s="175" t="s">
        <v>124</v>
      </c>
      <c r="C111" s="175"/>
      <c r="D111" s="175"/>
      <c r="E111" s="175"/>
      <c r="F111" s="175"/>
      <c r="G111" s="175"/>
      <c r="H111" s="175"/>
      <c r="I111" s="175"/>
      <c r="J111" s="175"/>
      <c r="AZ111" s="174" t="str">
        <f>B111</f>
        <v>Soupisy stavebních prací, dodávek a služeb jsou zpracovány s použitím cenové soustavy zpracované společností RTS, a.s.. Položky z cenové soustavy mají uveden odkaz na cenovou soustavu včetně označení příslušného ceníku.</v>
      </c>
    </row>
    <row r="113" spans="2:52" x14ac:dyDescent="0.2">
      <c r="B113" s="175" t="s">
        <v>125</v>
      </c>
      <c r="C113" s="175"/>
      <c r="D113" s="175"/>
      <c r="E113" s="175"/>
      <c r="F113" s="175"/>
      <c r="G113" s="175"/>
      <c r="H113" s="175"/>
      <c r="I113" s="175"/>
      <c r="J113" s="175"/>
      <c r="AZ113" s="174" t="str">
        <f>B113</f>
        <v>Technické podmínky</v>
      </c>
    </row>
    <row r="115" spans="2:52" ht="38.25" x14ac:dyDescent="0.2">
      <c r="B115" s="175" t="s">
        <v>126</v>
      </c>
      <c r="C115" s="175"/>
      <c r="D115" s="175"/>
      <c r="E115" s="175"/>
      <c r="F115" s="175"/>
      <c r="G115" s="175"/>
      <c r="H115" s="175"/>
      <c r="I115" s="175"/>
      <c r="J115" s="175"/>
      <c r="AZ115" s="174" t="str">
        <f>B115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117" spans="2:52" x14ac:dyDescent="0.2">
      <c r="B117" s="175" t="s">
        <v>127</v>
      </c>
      <c r="C117" s="175"/>
      <c r="D117" s="175"/>
      <c r="E117" s="175"/>
      <c r="F117" s="175"/>
      <c r="G117" s="175"/>
      <c r="H117" s="175"/>
      <c r="I117" s="175"/>
      <c r="J117" s="175"/>
      <c r="AZ117" s="174" t="str">
        <f>B117</f>
        <v>Individuální položky</v>
      </c>
    </row>
    <row r="119" spans="2:52" ht="38.25" x14ac:dyDescent="0.2">
      <c r="B119" s="175" t="s">
        <v>128</v>
      </c>
      <c r="C119" s="175"/>
      <c r="D119" s="175"/>
      <c r="E119" s="175"/>
      <c r="F119" s="175"/>
      <c r="G119" s="175"/>
      <c r="H119" s="175"/>
      <c r="I119" s="175"/>
      <c r="J119" s="175"/>
      <c r="AZ119" s="174" t="str">
        <f>B119</f>
        <v>Položky soupisu prací, které cenová soustava neobsahuje, jsou označeny popisem „vlastní“. Pro tyto položky jsou cenové a technické podmínky definovány jejich popisem, případně odkazem na konkrétní část příslušné dokumentace.</v>
      </c>
    </row>
    <row r="120" spans="2:52" ht="25.5" x14ac:dyDescent="0.2">
      <c r="B120" s="175" t="s">
        <v>129</v>
      </c>
      <c r="C120" s="175"/>
      <c r="D120" s="175"/>
      <c r="E120" s="175"/>
      <c r="F120" s="175"/>
      <c r="G120" s="175"/>
      <c r="H120" s="175"/>
      <c r="I120" s="175"/>
      <c r="J120" s="175"/>
      <c r="AZ120" s="174" t="str">
        <f>B120</f>
        <v>Je-li popsaná individuální položka stavebních prací v textu označena popisem D+M, rozumí se tím vždy dodávka a montáž materiálů, prvků či zařízení definovaných popisem položky.</v>
      </c>
    </row>
    <row r="122" spans="2:52" ht="51" x14ac:dyDescent="0.2">
      <c r="B122" s="175" t="s">
        <v>130</v>
      </c>
      <c r="C122" s="175"/>
      <c r="D122" s="175"/>
      <c r="E122" s="175"/>
      <c r="F122" s="175"/>
      <c r="G122" s="175"/>
      <c r="H122" s="175"/>
      <c r="I122" s="175"/>
      <c r="J122" s="175"/>
      <c r="AZ122" s="174" t="str">
        <f>B122</f>
        <v>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v>
      </c>
    </row>
    <row r="124" spans="2:52" ht="25.5" x14ac:dyDescent="0.2">
      <c r="B124" s="175" t="s">
        <v>131</v>
      </c>
      <c r="C124" s="175"/>
      <c r="D124" s="175"/>
      <c r="E124" s="175"/>
      <c r="F124" s="175"/>
      <c r="G124" s="175"/>
      <c r="H124" s="175"/>
      <c r="I124" s="175"/>
      <c r="J124" s="175"/>
      <c r="AZ124" s="174" t="str">
        <f>B124</f>
        <v>Položky v provozních souborech zahrnují i náklady na montáž daných položek a testy až do úrovně komplexního vyzkoušení (pokud montážní práce nejsou zvlášť uváděny).</v>
      </c>
    </row>
    <row r="126" spans="2:52" x14ac:dyDescent="0.2">
      <c r="B126" s="175" t="s">
        <v>132</v>
      </c>
      <c r="C126" s="175"/>
      <c r="D126" s="175"/>
      <c r="E126" s="175"/>
      <c r="F126" s="175"/>
      <c r="G126" s="175"/>
      <c r="H126" s="175"/>
      <c r="I126" s="175"/>
      <c r="J126" s="175"/>
      <c r="AZ126" s="174" t="str">
        <f>B126</f>
        <v>Závaznost a změna soupisu</v>
      </c>
    </row>
    <row r="128" spans="2:52" x14ac:dyDescent="0.2">
      <c r="B128" s="175" t="s">
        <v>133</v>
      </c>
      <c r="C128" s="175"/>
      <c r="D128" s="175"/>
      <c r="E128" s="175"/>
      <c r="F128" s="175"/>
      <c r="G128" s="175"/>
      <c r="H128" s="175"/>
      <c r="I128" s="175"/>
      <c r="J128" s="175"/>
      <c r="AZ128" s="174" t="str">
        <f>B128</f>
        <v>Závaznost soupisu</v>
      </c>
    </row>
    <row r="130" spans="2:52" ht="38.25" x14ac:dyDescent="0.2">
      <c r="B130" s="175" t="s">
        <v>134</v>
      </c>
      <c r="C130" s="175"/>
      <c r="D130" s="175"/>
      <c r="E130" s="175"/>
      <c r="F130" s="175"/>
      <c r="G130" s="175"/>
      <c r="H130" s="175"/>
      <c r="I130" s="175"/>
      <c r="J130" s="175"/>
      <c r="AZ130" s="174" t="str">
        <f>B130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32" spans="2:52" x14ac:dyDescent="0.2">
      <c r="B132" s="175" t="s">
        <v>135</v>
      </c>
      <c r="C132" s="175"/>
      <c r="D132" s="175"/>
      <c r="E132" s="175"/>
      <c r="F132" s="175"/>
      <c r="G132" s="175"/>
      <c r="H132" s="175"/>
      <c r="I132" s="175"/>
      <c r="J132" s="175"/>
      <c r="AZ132" s="174" t="str">
        <f>B132</f>
        <v>Kontrola soupisu</v>
      </c>
    </row>
    <row r="134" spans="2:52" ht="51" x14ac:dyDescent="0.2">
      <c r="B134" s="175" t="s">
        <v>136</v>
      </c>
      <c r="C134" s="175"/>
      <c r="D134" s="175"/>
      <c r="E134" s="175"/>
      <c r="F134" s="175"/>
      <c r="G134" s="175"/>
      <c r="H134" s="175"/>
      <c r="I134" s="175"/>
      <c r="J134" s="175"/>
      <c r="AZ134" s="174" t="str">
        <f>B134</f>
        <v>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v>
      </c>
    </row>
    <row r="136" spans="2:52" x14ac:dyDescent="0.2">
      <c r="B136" s="175" t="s">
        <v>137</v>
      </c>
      <c r="C136" s="175"/>
      <c r="D136" s="175"/>
      <c r="E136" s="175"/>
      <c r="F136" s="175"/>
      <c r="G136" s="175"/>
      <c r="H136" s="175"/>
      <c r="I136" s="175"/>
      <c r="J136" s="175"/>
      <c r="AZ136" s="174" t="str">
        <f>B136</f>
        <v>Požadavky na způsob zpracování nabídkové ceny</v>
      </c>
    </row>
    <row r="138" spans="2:52" x14ac:dyDescent="0.2">
      <c r="B138" s="175" t="s">
        <v>138</v>
      </c>
      <c r="C138" s="175"/>
      <c r="D138" s="175"/>
      <c r="E138" s="175"/>
      <c r="F138" s="175"/>
      <c r="G138" s="175"/>
      <c r="H138" s="175"/>
      <c r="I138" s="175"/>
      <c r="J138" s="175"/>
      <c r="AZ138" s="174" t="str">
        <f>B138</f>
        <v>Nabídková cena za splnění veřejné zakázky</v>
      </c>
    </row>
    <row r="140" spans="2:52" ht="38.25" x14ac:dyDescent="0.2">
      <c r="B140" s="175" t="s">
        <v>139</v>
      </c>
      <c r="C140" s="175"/>
      <c r="D140" s="175"/>
      <c r="E140" s="175"/>
      <c r="F140" s="175"/>
      <c r="G140" s="175"/>
      <c r="H140" s="175"/>
      <c r="I140" s="175"/>
      <c r="J140" s="175"/>
      <c r="AZ140" s="174" t="str">
        <f>B140</f>
        <v>Nabídkovou cenou za splnění veřejné zakázky se rozumí celková cena za každou dílčí část veřejné zakázky samostatně. Nabídková cena musí obsahovat veškeré nutné náklady dodavatele k řádnému provedení stavby včetně ostatních a vedlejších nákladů.</v>
      </c>
    </row>
    <row r="142" spans="2:52" x14ac:dyDescent="0.2">
      <c r="B142" s="175" t="s">
        <v>140</v>
      </c>
      <c r="C142" s="175"/>
      <c r="D142" s="175"/>
      <c r="E142" s="175"/>
      <c r="F142" s="175"/>
      <c r="G142" s="175"/>
      <c r="H142" s="175"/>
      <c r="I142" s="175"/>
      <c r="J142" s="175"/>
      <c r="AZ142" s="174" t="str">
        <f>B142</f>
        <v>Položkový rozpočet</v>
      </c>
    </row>
    <row r="144" spans="2:52" ht="51" x14ac:dyDescent="0.2">
      <c r="B144" s="175" t="s">
        <v>141</v>
      </c>
      <c r="C144" s="175"/>
      <c r="D144" s="175"/>
      <c r="E144" s="175"/>
      <c r="F144" s="175"/>
      <c r="G144" s="175"/>
      <c r="H144" s="175"/>
      <c r="I144" s="175"/>
      <c r="J144" s="175"/>
      <c r="AZ144" s="174" t="str">
        <f>B144</f>
        <v>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v>
      </c>
    </row>
    <row r="146" spans="2:52" x14ac:dyDescent="0.2">
      <c r="B146" s="175" t="s">
        <v>142</v>
      </c>
      <c r="C146" s="175"/>
      <c r="D146" s="175"/>
      <c r="E146" s="175"/>
      <c r="F146" s="175"/>
      <c r="G146" s="175"/>
      <c r="H146" s="175"/>
      <c r="I146" s="175"/>
      <c r="J146" s="175"/>
      <c r="AZ146" s="174" t="str">
        <f>B146</f>
        <v>Zvláštní podmínky pro stanovení nabídkové ceny</v>
      </c>
    </row>
    <row r="148" spans="2:52" x14ac:dyDescent="0.2">
      <c r="B148" s="175" t="s">
        <v>143</v>
      </c>
      <c r="C148" s="175"/>
      <c r="D148" s="175"/>
      <c r="E148" s="175"/>
      <c r="F148" s="175"/>
      <c r="G148" s="175"/>
      <c r="H148" s="175"/>
      <c r="I148" s="175"/>
      <c r="J148" s="175"/>
      <c r="AZ148" s="174" t="str">
        <f>B148</f>
        <v>Přeprava vybouraných hmot, suti a vytěžené zeminy</v>
      </c>
    </row>
    <row r="150" spans="2:52" ht="76.5" x14ac:dyDescent="0.2">
      <c r="B150" s="175" t="s">
        <v>144</v>
      </c>
      <c r="C150" s="175"/>
      <c r="D150" s="175"/>
      <c r="E150" s="175"/>
      <c r="F150" s="175"/>
      <c r="G150" s="175"/>
      <c r="H150" s="175"/>
      <c r="I150" s="175"/>
      <c r="J150" s="175"/>
      <c r="AZ150" s="174" t="str">
        <f>B150</f>
        <v>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52" spans="2:52" x14ac:dyDescent="0.2">
      <c r="B152" s="175" t="s">
        <v>145</v>
      </c>
      <c r="C152" s="175"/>
      <c r="D152" s="175"/>
      <c r="E152" s="175"/>
      <c r="F152" s="175"/>
      <c r="G152" s="175"/>
      <c r="H152" s="175"/>
      <c r="I152" s="175"/>
      <c r="J152" s="175"/>
      <c r="AZ152" s="174" t="str">
        <f>B152</f>
        <v>Poplatky za uskladnění</v>
      </c>
    </row>
    <row r="154" spans="2:52" ht="153" x14ac:dyDescent="0.2">
      <c r="B154" s="175" t="s">
        <v>146</v>
      </c>
      <c r="C154" s="175"/>
      <c r="D154" s="175"/>
      <c r="E154" s="175"/>
      <c r="F154" s="175"/>
      <c r="G154" s="175"/>
      <c r="H154" s="175"/>
      <c r="I154" s="175"/>
      <c r="J154" s="175"/>
      <c r="AZ154" s="174" t="str">
        <f>B154</f>
        <v>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v>
      </c>
    </row>
    <row r="156" spans="2:52" x14ac:dyDescent="0.2">
      <c r="B156" s="175" t="s">
        <v>147</v>
      </c>
      <c r="C156" s="175"/>
      <c r="D156" s="175"/>
      <c r="E156" s="175"/>
      <c r="F156" s="175"/>
      <c r="G156" s="175"/>
      <c r="H156" s="175"/>
      <c r="I156" s="175"/>
      <c r="J156" s="175"/>
      <c r="AZ156" s="174" t="str">
        <f>B156</f>
        <v>Vnitrostaveništní přesun stavebního materiálu</v>
      </c>
    </row>
    <row r="158" spans="2:52" ht="51" x14ac:dyDescent="0.2">
      <c r="B158" s="175" t="s">
        <v>148</v>
      </c>
      <c r="C158" s="175"/>
      <c r="D158" s="175"/>
      <c r="E158" s="175"/>
      <c r="F158" s="175"/>
      <c r="G158" s="175"/>
      <c r="H158" s="175"/>
      <c r="I158" s="175"/>
      <c r="J158" s="175"/>
      <c r="AZ158" s="174" t="str">
        <f>B158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60" spans="2:52" ht="51" x14ac:dyDescent="0.2">
      <c r="B160" s="175" t="s">
        <v>149</v>
      </c>
      <c r="C160" s="175"/>
      <c r="D160" s="175"/>
      <c r="E160" s="175"/>
      <c r="F160" s="175"/>
      <c r="G160" s="175"/>
      <c r="H160" s="175"/>
      <c r="I160" s="175"/>
      <c r="J160" s="175"/>
      <c r="AZ160" s="174" t="str">
        <f>B160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62" spans="2:52" x14ac:dyDescent="0.2">
      <c r="B162" s="175" t="s">
        <v>150</v>
      </c>
      <c r="C162" s="175"/>
      <c r="D162" s="175"/>
      <c r="E162" s="175"/>
      <c r="F162" s="175"/>
      <c r="G162" s="175"/>
      <c r="H162" s="175"/>
      <c r="I162" s="175"/>
      <c r="J162" s="175"/>
      <c r="AZ162" s="174" t="str">
        <f>B162</f>
        <v>Příplatky za ztížené podmínky prací</v>
      </c>
    </row>
    <row r="164" spans="2:52" ht="25.5" x14ac:dyDescent="0.2">
      <c r="B164" s="175" t="s">
        <v>151</v>
      </c>
      <c r="C164" s="175"/>
      <c r="D164" s="175"/>
      <c r="E164" s="175"/>
      <c r="F164" s="175"/>
      <c r="G164" s="175"/>
      <c r="H164" s="175"/>
      <c r="I164" s="175"/>
      <c r="J164" s="175"/>
      <c r="AZ164" s="174" t="str">
        <f>B164</f>
        <v>Pokud soupis položku příplatku za ztížené podmínky obsahuje, je dodavatel povinen ji ocenit bez ohledu na to, že tento příplatek dodavatel standardně neuplatňuje.</v>
      </c>
    </row>
    <row r="166" spans="2:52" x14ac:dyDescent="0.2">
      <c r="B166" s="175" t="s">
        <v>62</v>
      </c>
      <c r="C166" s="175"/>
      <c r="D166" s="175"/>
      <c r="E166" s="175"/>
      <c r="F166" s="175"/>
      <c r="G166" s="175"/>
      <c r="H166" s="175"/>
      <c r="I166" s="175"/>
      <c r="J166" s="175"/>
      <c r="AZ166" s="174" t="str">
        <f>B166</f>
        <v>Vedlejší a ostatní náklady</v>
      </c>
    </row>
    <row r="168" spans="2:52" ht="63.75" x14ac:dyDescent="0.2">
      <c r="B168" s="175" t="s">
        <v>152</v>
      </c>
      <c r="C168" s="175"/>
      <c r="D168" s="175"/>
      <c r="E168" s="175"/>
      <c r="F168" s="175"/>
      <c r="G168" s="175"/>
      <c r="H168" s="175"/>
      <c r="I168" s="175"/>
      <c r="J168" s="175"/>
      <c r="AZ168" s="174" t="str">
        <f>B168</f>
        <v>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v>
      </c>
    </row>
    <row r="170" spans="2:52" x14ac:dyDescent="0.2">
      <c r="B170" s="175" t="s">
        <v>153</v>
      </c>
      <c r="C170" s="175"/>
      <c r="D170" s="175"/>
      <c r="E170" s="175"/>
      <c r="F170" s="175"/>
      <c r="G170" s="175"/>
      <c r="H170" s="175"/>
      <c r="I170" s="175"/>
      <c r="J170" s="175"/>
      <c r="AZ170" s="174" t="str">
        <f>B170</f>
        <v>2. SPECIFICKÉ PODMÍNKY PRO ZPRACOVÁNÍ NABÍDKOVÉ CENY</v>
      </c>
    </row>
    <row r="172" spans="2:52" x14ac:dyDescent="0.2">
      <c r="B172" s="175" t="s">
        <v>154</v>
      </c>
      <c r="C172" s="175"/>
      <c r="D172" s="175"/>
      <c r="E172" s="175"/>
      <c r="F172" s="175"/>
      <c r="G172" s="175"/>
      <c r="H172" s="175"/>
      <c r="I172" s="175"/>
      <c r="J172" s="175"/>
      <c r="AZ172" s="174" t="str">
        <f>B172</f>
        <v>Obnova vodorovného značení při opravách komunikací</v>
      </c>
    </row>
    <row r="174" spans="2:52" ht="25.5" x14ac:dyDescent="0.2">
      <c r="B174" s="175" t="s">
        <v>155</v>
      </c>
      <c r="C174" s="175"/>
      <c r="D174" s="175"/>
      <c r="E174" s="175"/>
      <c r="F174" s="175"/>
      <c r="G174" s="175"/>
      <c r="H174" s="175"/>
      <c r="I174" s="175"/>
      <c r="J174" s="175"/>
      <c r="AZ174" s="174" t="str">
        <f>B174</f>
        <v>Obnova vodorovného značení při opravách komunikací není samostatně vykazována. Náklady na tuto obnovu budou dodavatelem započteny do ostatních položek oprav komunikací.</v>
      </c>
    </row>
    <row r="176" spans="2:52" x14ac:dyDescent="0.2">
      <c r="B176" s="175" t="s">
        <v>150</v>
      </c>
      <c r="C176" s="175"/>
      <c r="D176" s="175"/>
      <c r="E176" s="175"/>
      <c r="F176" s="175"/>
      <c r="G176" s="175"/>
      <c r="H176" s="175"/>
      <c r="I176" s="175"/>
      <c r="J176" s="175"/>
      <c r="AZ176" s="174" t="str">
        <f>B176</f>
        <v>Příplatky za ztížené podmínky prací</v>
      </c>
    </row>
    <row r="178" spans="2:52" ht="89.25" x14ac:dyDescent="0.2">
      <c r="B178" s="175" t="s">
        <v>156</v>
      </c>
      <c r="C178" s="175"/>
      <c r="D178" s="175"/>
      <c r="E178" s="175"/>
      <c r="F178" s="175"/>
      <c r="G178" s="175"/>
      <c r="H178" s="175"/>
      <c r="I178" s="175"/>
      <c r="J178" s="175"/>
      <c r="AZ178" s="174" t="str">
        <f>B178</f>
        <v>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v>
      </c>
    </row>
    <row r="180" spans="2:52" x14ac:dyDescent="0.2">
      <c r="B180" s="175" t="s">
        <v>157</v>
      </c>
      <c r="C180" s="175"/>
      <c r="D180" s="175"/>
      <c r="E180" s="175"/>
      <c r="F180" s="175"/>
      <c r="G180" s="175"/>
      <c r="H180" s="175"/>
      <c r="I180" s="175"/>
      <c r="J180" s="175"/>
      <c r="AZ180" s="174" t="str">
        <f>B180</f>
        <v>Dodávka potrubí PP</v>
      </c>
    </row>
    <row r="182" spans="2:52" ht="25.5" x14ac:dyDescent="0.2">
      <c r="B182" s="175" t="s">
        <v>158</v>
      </c>
      <c r="C182" s="175"/>
      <c r="D182" s="175"/>
      <c r="E182" s="175"/>
      <c r="F182" s="175"/>
      <c r="G182" s="175"/>
      <c r="H182" s="175"/>
      <c r="I182" s="175"/>
      <c r="J182" s="175"/>
      <c r="AZ182" s="174" t="str">
        <f>B182</f>
        <v>V případě dodávky potrubí PP bude uchazeč pro tyto položky uvažovat jakékoliv potrubí specifikované v příloze "Technické a uživatelské standardy".</v>
      </c>
    </row>
    <row r="184" spans="2:52" x14ac:dyDescent="0.2">
      <c r="B184" s="175" t="s">
        <v>159</v>
      </c>
      <c r="C184" s="175"/>
      <c r="D184" s="175"/>
      <c r="E184" s="175"/>
      <c r="F184" s="175"/>
      <c r="G184" s="175"/>
      <c r="H184" s="175"/>
      <c r="I184" s="175"/>
      <c r="J184" s="175"/>
      <c r="AZ184" s="174" t="str">
        <f>B184</f>
        <v>Bezvýkopová technologie</v>
      </c>
    </row>
    <row r="186" spans="2:52" ht="25.5" x14ac:dyDescent="0.2">
      <c r="B186" s="175" t="s">
        <v>160</v>
      </c>
      <c r="C186" s="175"/>
      <c r="D186" s="175"/>
      <c r="E186" s="175"/>
      <c r="F186" s="175"/>
      <c r="G186" s="175"/>
      <c r="H186" s="175"/>
      <c r="I186" s="175"/>
      <c r="J186" s="175"/>
      <c r="AZ186" s="174" t="str">
        <f>B186</f>
        <v>U dodávky potrubí pro bezvýkopové technologie je uvažováno ztratné 10%. V případě použití technologie, která vyžaduje větší množství ztratného zahrne uchazeč tyto náklady do jednotkové ceny protlačeného potrubí.</v>
      </c>
    </row>
    <row r="188" spans="2:52" x14ac:dyDescent="0.2">
      <c r="B188" s="175" t="s">
        <v>161</v>
      </c>
      <c r="C188" s="175"/>
      <c r="D188" s="175"/>
      <c r="E188" s="175"/>
      <c r="F188" s="175"/>
      <c r="G188" s="175"/>
      <c r="H188" s="175"/>
      <c r="I188" s="175"/>
      <c r="J188" s="175"/>
      <c r="AZ188" s="174" t="str">
        <f>B188</f>
        <v>Obchodní názvy obsažené v soupisech stavebních prací a dodávek a služeb</v>
      </c>
    </row>
    <row r="190" spans="2:52" ht="76.5" x14ac:dyDescent="0.2">
      <c r="B190" s="175" t="s">
        <v>162</v>
      </c>
      <c r="C190" s="175"/>
      <c r="D190" s="175"/>
      <c r="E190" s="175"/>
      <c r="F190" s="175"/>
      <c r="G190" s="175"/>
      <c r="H190" s="175"/>
      <c r="I190" s="175"/>
      <c r="J190" s="175"/>
      <c r="AZ190" s="174" t="str">
        <f>B190</f>
        <v>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v>
      </c>
    </row>
    <row r="192" spans="2:52" x14ac:dyDescent="0.2">
      <c r="B192" s="175" t="s">
        <v>163</v>
      </c>
      <c r="C192" s="175"/>
      <c r="D192" s="175"/>
      <c r="E192" s="175"/>
      <c r="F192" s="175"/>
      <c r="G192" s="175"/>
      <c r="H192" s="175"/>
      <c r="I192" s="175"/>
      <c r="J192" s="175"/>
      <c r="AZ192" s="174" t="str">
        <f>B192</f>
        <v xml:space="preserve">	Hloubkové odvodnění, čerpání</v>
      </c>
    </row>
    <row r="194" spans="2:52" x14ac:dyDescent="0.2">
      <c r="B194" s="175" t="s">
        <v>164</v>
      </c>
      <c r="C194" s="175"/>
      <c r="D194" s="175"/>
      <c r="E194" s="175"/>
      <c r="F194" s="175"/>
      <c r="G194" s="175"/>
      <c r="H194" s="175"/>
      <c r="I194" s="175"/>
      <c r="J194" s="175"/>
      <c r="AZ194" s="174" t="str">
        <f>B194</f>
        <v>V cenách položek hloubkového odvodnění a čerpání vody budou započteny mimo jiné i následující náklady:</v>
      </c>
    </row>
    <row r="195" spans="2:52" ht="25.5" x14ac:dyDescent="0.2">
      <c r="B195" s="175" t="s">
        <v>165</v>
      </c>
      <c r="C195" s="175"/>
      <c r="D195" s="175"/>
      <c r="E195" s="175"/>
      <c r="F195" s="175"/>
      <c r="G195" s="175"/>
      <c r="H195" s="175"/>
      <c r="I195" s="175"/>
      <c r="J195" s="175"/>
      <c r="AZ195" s="174" t="str">
        <f>B195</f>
        <v>•	náklady na odvedení čerpaných vod do recipientu, do dostatečné vzdálenosti od odvodňovaného úseku, včetně zajištění příslušných povolení, poplatků za vypouštění nebo čištění</v>
      </c>
    </row>
    <row r="196" spans="2:52" ht="25.5" x14ac:dyDescent="0.2">
      <c r="B196" s="175" t="s">
        <v>166</v>
      </c>
      <c r="C196" s="175"/>
      <c r="D196" s="175"/>
      <c r="E196" s="175"/>
      <c r="F196" s="175"/>
      <c r="G196" s="175"/>
      <c r="H196" s="175"/>
      <c r="I196" s="175"/>
      <c r="J196" s="175"/>
      <c r="AZ196" s="174" t="str">
        <f>B196</f>
        <v>•	náklady na zřízení a obsluhu systému čerpadel, hydrogeologické sledování stavby, údržbu systému, včetně čištění hydrovrtů a zajištění dostatečného příkonu pro provoz čerpadel</v>
      </c>
    </row>
    <row r="197" spans="2:52" ht="25.5" x14ac:dyDescent="0.2">
      <c r="B197" s="175" t="s">
        <v>167</v>
      </c>
      <c r="C197" s="175"/>
      <c r="D197" s="175"/>
      <c r="E197" s="175"/>
      <c r="F197" s="175"/>
      <c r="G197" s="175"/>
      <c r="H197" s="175"/>
      <c r="I197" s="175"/>
      <c r="J197" s="175"/>
      <c r="AZ197" s="174" t="str">
        <f>B197</f>
        <v>•	náklady na průzkum ohrožených nemovitostí a dalších konstrukcí, vodohospodářských děl a dalších chráněných zájmů, včetně nápravných opatření a škod způsobených činností odvodňovacího systému</v>
      </c>
    </row>
    <row r="199" spans="2:52" x14ac:dyDescent="0.2">
      <c r="B199" s="175" t="s">
        <v>168</v>
      </c>
      <c r="C199" s="175"/>
      <c r="D199" s="175"/>
      <c r="E199" s="175"/>
      <c r="F199" s="175"/>
      <c r="G199" s="175"/>
      <c r="H199" s="175"/>
      <c r="I199" s="175"/>
      <c r="J199" s="175"/>
      <c r="AZ199" s="174" t="str">
        <f>B199</f>
        <v>3. ELEKTRONICKÁ PODOBA SOUPISU</v>
      </c>
    </row>
    <row r="201" spans="2:52" x14ac:dyDescent="0.2">
      <c r="B201" s="175" t="s">
        <v>169</v>
      </c>
      <c r="C201" s="175"/>
      <c r="D201" s="175"/>
      <c r="E201" s="175"/>
      <c r="F201" s="175"/>
      <c r="G201" s="175"/>
      <c r="H201" s="175"/>
      <c r="I201" s="175"/>
      <c r="J201" s="175"/>
      <c r="AZ201" s="174" t="str">
        <f>B201</f>
        <v>Elektronická podoba soupisu</v>
      </c>
    </row>
    <row r="203" spans="2:52" ht="25.5" x14ac:dyDescent="0.2">
      <c r="B203" s="175" t="s">
        <v>170</v>
      </c>
      <c r="C203" s="175"/>
      <c r="D203" s="175"/>
      <c r="E203" s="175"/>
      <c r="F203" s="175"/>
      <c r="G203" s="175"/>
      <c r="H203" s="175"/>
      <c r="I203" s="175"/>
      <c r="J203" s="175"/>
      <c r="AZ203" s="174" t="str">
        <f>B203</f>
        <v>V souladu se zákonem jsou předložené soupisy zpracovány i v elektronické podobě.  Elektronickou podobou soupisu stavebních prací, dodávek a služeb je formát MS EXCEL.</v>
      </c>
    </row>
    <row r="204" spans="2:52" x14ac:dyDescent="0.2">
      <c r="B204" s="175" t="s">
        <v>171</v>
      </c>
      <c r="C204" s="175"/>
      <c r="D204" s="175"/>
      <c r="E204" s="175"/>
      <c r="F204" s="175"/>
      <c r="G204" s="175"/>
      <c r="H204" s="175"/>
      <c r="I204" s="175"/>
      <c r="J204" s="175"/>
      <c r="AZ204" s="174" t="str">
        <f>B204</f>
        <v>Popis formátu soupisu odpovídá svou strukturou vzorovému soupisu volně dostupnému na internetové adrese:</v>
      </c>
    </row>
    <row r="206" spans="2:52" x14ac:dyDescent="0.2">
      <c r="B206" s="175" t="s">
        <v>172</v>
      </c>
      <c r="C206" s="175"/>
      <c r="D206" s="175"/>
      <c r="E206" s="175"/>
      <c r="F206" s="175"/>
      <c r="G206" s="175"/>
      <c r="H206" s="175"/>
      <c r="I206" s="175"/>
      <c r="J206" s="175"/>
      <c r="AZ206" s="174" t="str">
        <f>B206</f>
        <v>www.stavebnionline.cz/soupis</v>
      </c>
    </row>
    <row r="208" spans="2:52" x14ac:dyDescent="0.2">
      <c r="B208" s="175" t="s">
        <v>173</v>
      </c>
      <c r="C208" s="175"/>
      <c r="D208" s="175"/>
      <c r="E208" s="175"/>
      <c r="F208" s="175"/>
      <c r="G208" s="175"/>
      <c r="H208" s="175"/>
      <c r="I208" s="175"/>
      <c r="J208" s="175"/>
      <c r="AZ208" s="174" t="str">
        <f>B208</f>
        <v>Zpracování elektronické podoby soupisu</v>
      </c>
    </row>
    <row r="210" spans="1:52" ht="51" x14ac:dyDescent="0.2">
      <c r="B210" s="175" t="s">
        <v>174</v>
      </c>
      <c r="C210" s="175"/>
      <c r="D210" s="175"/>
      <c r="E210" s="175"/>
      <c r="F210" s="175"/>
      <c r="G210" s="175"/>
      <c r="H210" s="175"/>
      <c r="I210" s="175"/>
      <c r="J210" s="175"/>
      <c r="AZ210" s="174" t="str">
        <f>B210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212" spans="1:52" x14ac:dyDescent="0.2">
      <c r="B212" s="175" t="s">
        <v>175</v>
      </c>
      <c r="C212" s="175"/>
      <c r="D212" s="175"/>
      <c r="E212" s="175"/>
      <c r="F212" s="175"/>
      <c r="G212" s="175"/>
      <c r="H212" s="175"/>
      <c r="I212" s="175"/>
      <c r="J212" s="175"/>
      <c r="AZ212" s="174" t="str">
        <f>B212</f>
        <v>Jiný formát soupisu</v>
      </c>
    </row>
    <row r="214" spans="1:52" ht="38.25" x14ac:dyDescent="0.2">
      <c r="B214" s="175" t="s">
        <v>176</v>
      </c>
      <c r="C214" s="175"/>
      <c r="D214" s="175"/>
      <c r="E214" s="175"/>
      <c r="F214" s="175"/>
      <c r="G214" s="175"/>
      <c r="H214" s="175"/>
      <c r="I214" s="175"/>
      <c r="J214" s="175"/>
      <c r="AZ214" s="174" t="str">
        <f>B214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216" spans="1:52" x14ac:dyDescent="0.2">
      <c r="B216" s="175" t="s">
        <v>177</v>
      </c>
      <c r="C216" s="175"/>
      <c r="D216" s="175"/>
      <c r="E216" s="175"/>
      <c r="F216" s="175"/>
      <c r="G216" s="175"/>
      <c r="H216" s="175"/>
      <c r="I216" s="175"/>
      <c r="J216" s="175"/>
      <c r="AZ216" s="174" t="str">
        <f>B216</f>
        <v>Závěrečné ustanovení</v>
      </c>
    </row>
    <row r="218" spans="1:52" x14ac:dyDescent="0.2">
      <c r="B218" s="175" t="s">
        <v>178</v>
      </c>
      <c r="C218" s="175"/>
      <c r="D218" s="175"/>
      <c r="E218" s="175"/>
      <c r="F218" s="175"/>
      <c r="G218" s="175"/>
      <c r="H218" s="175"/>
      <c r="I218" s="175"/>
      <c r="J218" s="175"/>
      <c r="AZ218" s="174" t="str">
        <f>B218</f>
        <v>Ostatní podmínky vztahující se ke zpracování nabídkové ceny jsou uvedeny v zadávací dokumentaci.</v>
      </c>
    </row>
    <row r="219" spans="1:52" x14ac:dyDescent="0.2">
      <c r="A219" t="s">
        <v>179</v>
      </c>
      <c r="B219" t="s">
        <v>180</v>
      </c>
    </row>
    <row r="220" spans="1:52" x14ac:dyDescent="0.2">
      <c r="A220" t="s">
        <v>181</v>
      </c>
      <c r="B220" t="s">
        <v>182</v>
      </c>
    </row>
    <row r="221" spans="1:52" x14ac:dyDescent="0.2">
      <c r="A221" t="s">
        <v>179</v>
      </c>
      <c r="B221" t="s">
        <v>183</v>
      </c>
    </row>
    <row r="222" spans="1:52" x14ac:dyDescent="0.2">
      <c r="A222" t="s">
        <v>181</v>
      </c>
      <c r="B222" t="s">
        <v>184</v>
      </c>
    </row>
    <row r="223" spans="1:52" x14ac:dyDescent="0.2">
      <c r="A223" t="s">
        <v>179</v>
      </c>
      <c r="B223" t="s">
        <v>185</v>
      </c>
    </row>
    <row r="224" spans="1:52" x14ac:dyDescent="0.2">
      <c r="A224" t="s">
        <v>181</v>
      </c>
      <c r="B224" t="s">
        <v>186</v>
      </c>
    </row>
    <row r="225" spans="1:2" x14ac:dyDescent="0.2">
      <c r="A225" t="s">
        <v>179</v>
      </c>
      <c r="B225" t="s">
        <v>187</v>
      </c>
    </row>
    <row r="226" spans="1:2" x14ac:dyDescent="0.2">
      <c r="A226" t="s">
        <v>181</v>
      </c>
      <c r="B226" t="s">
        <v>188</v>
      </c>
    </row>
    <row r="227" spans="1:2" x14ac:dyDescent="0.2">
      <c r="A227" t="s">
        <v>179</v>
      </c>
      <c r="B227" t="s">
        <v>189</v>
      </c>
    </row>
    <row r="228" spans="1:2" x14ac:dyDescent="0.2">
      <c r="A228" t="s">
        <v>181</v>
      </c>
      <c r="B228" t="s">
        <v>190</v>
      </c>
    </row>
    <row r="229" spans="1:2" x14ac:dyDescent="0.2">
      <c r="A229" t="s">
        <v>179</v>
      </c>
      <c r="B229" t="s">
        <v>191</v>
      </c>
    </row>
    <row r="230" spans="1:2" x14ac:dyDescent="0.2">
      <c r="A230" t="s">
        <v>181</v>
      </c>
      <c r="B230" t="s">
        <v>192</v>
      </c>
    </row>
    <row r="231" spans="1:2" x14ac:dyDescent="0.2">
      <c r="A231" t="s">
        <v>179</v>
      </c>
      <c r="B231" t="s">
        <v>193</v>
      </c>
    </row>
    <row r="232" spans="1:2" x14ac:dyDescent="0.2">
      <c r="A232" t="s">
        <v>181</v>
      </c>
      <c r="B232" t="s">
        <v>192</v>
      </c>
    </row>
    <row r="233" spans="1:2" x14ac:dyDescent="0.2">
      <c r="A233" t="s">
        <v>181</v>
      </c>
      <c r="B233" t="s">
        <v>194</v>
      </c>
    </row>
    <row r="234" spans="1:2" x14ac:dyDescent="0.2">
      <c r="A234" t="s">
        <v>179</v>
      </c>
      <c r="B234" t="s">
        <v>195</v>
      </c>
    </row>
    <row r="235" spans="1:2" x14ac:dyDescent="0.2">
      <c r="A235" t="s">
        <v>181</v>
      </c>
      <c r="B235" t="s">
        <v>196</v>
      </c>
    </row>
    <row r="236" spans="1:2" x14ac:dyDescent="0.2">
      <c r="A236" t="s">
        <v>181</v>
      </c>
      <c r="B236" t="s">
        <v>197</v>
      </c>
    </row>
    <row r="237" spans="1:2" x14ac:dyDescent="0.2">
      <c r="A237" t="s">
        <v>181</v>
      </c>
      <c r="B237" t="s">
        <v>198</v>
      </c>
    </row>
    <row r="238" spans="1:2" x14ac:dyDescent="0.2">
      <c r="A238" t="s">
        <v>179</v>
      </c>
      <c r="B238" t="s">
        <v>199</v>
      </c>
    </row>
    <row r="239" spans="1:2" x14ac:dyDescent="0.2">
      <c r="A239" t="s">
        <v>181</v>
      </c>
      <c r="B239" t="s">
        <v>200</v>
      </c>
    </row>
    <row r="240" spans="1:2" x14ac:dyDescent="0.2">
      <c r="A240" t="s">
        <v>179</v>
      </c>
      <c r="B240" t="s">
        <v>201</v>
      </c>
    </row>
    <row r="241" spans="1:2" x14ac:dyDescent="0.2">
      <c r="A241" t="s">
        <v>181</v>
      </c>
      <c r="B241" t="s">
        <v>202</v>
      </c>
    </row>
    <row r="242" spans="1:2" x14ac:dyDescent="0.2">
      <c r="A242" t="s">
        <v>179</v>
      </c>
      <c r="B242" t="s">
        <v>203</v>
      </c>
    </row>
    <row r="243" spans="1:2" x14ac:dyDescent="0.2">
      <c r="A243" t="s">
        <v>181</v>
      </c>
      <c r="B243" t="s">
        <v>204</v>
      </c>
    </row>
    <row r="244" spans="1:2" x14ac:dyDescent="0.2">
      <c r="A244" t="s">
        <v>179</v>
      </c>
      <c r="B244" t="s">
        <v>205</v>
      </c>
    </row>
    <row r="245" spans="1:2" x14ac:dyDescent="0.2">
      <c r="A245" t="s">
        <v>181</v>
      </c>
      <c r="B245" t="s">
        <v>190</v>
      </c>
    </row>
    <row r="246" spans="1:2" x14ac:dyDescent="0.2">
      <c r="A246" t="s">
        <v>179</v>
      </c>
      <c r="B246" t="s">
        <v>206</v>
      </c>
    </row>
    <row r="247" spans="1:2" x14ac:dyDescent="0.2">
      <c r="A247" t="s">
        <v>181</v>
      </c>
      <c r="B247" t="s">
        <v>207</v>
      </c>
    </row>
    <row r="248" spans="1:2" x14ac:dyDescent="0.2">
      <c r="A248" t="s">
        <v>181</v>
      </c>
      <c r="B248" t="s">
        <v>208</v>
      </c>
    </row>
    <row r="249" spans="1:2" x14ac:dyDescent="0.2">
      <c r="A249" t="s">
        <v>179</v>
      </c>
      <c r="B249" t="s">
        <v>209</v>
      </c>
    </row>
    <row r="250" spans="1:2" x14ac:dyDescent="0.2">
      <c r="A250" t="s">
        <v>181</v>
      </c>
      <c r="B250" t="s">
        <v>192</v>
      </c>
    </row>
    <row r="251" spans="1:2" x14ac:dyDescent="0.2">
      <c r="A251" t="s">
        <v>179</v>
      </c>
      <c r="B251" t="s">
        <v>210</v>
      </c>
    </row>
    <row r="252" spans="1:2" x14ac:dyDescent="0.2">
      <c r="A252" t="s">
        <v>181</v>
      </c>
      <c r="B252" t="s">
        <v>196</v>
      </c>
    </row>
    <row r="253" spans="1:2" x14ac:dyDescent="0.2">
      <c r="A253" t="s">
        <v>179</v>
      </c>
      <c r="B253" t="s">
        <v>211</v>
      </c>
    </row>
    <row r="254" spans="1:2" x14ac:dyDescent="0.2">
      <c r="A254" t="s">
        <v>181</v>
      </c>
      <c r="B254" t="s">
        <v>204</v>
      </c>
    </row>
    <row r="255" spans="1:2" x14ac:dyDescent="0.2">
      <c r="A255" t="s">
        <v>179</v>
      </c>
      <c r="B255" t="s">
        <v>212</v>
      </c>
    </row>
    <row r="256" spans="1:2" x14ac:dyDescent="0.2">
      <c r="A256" t="s">
        <v>181</v>
      </c>
      <c r="B256" t="s">
        <v>200</v>
      </c>
    </row>
    <row r="257" spans="1:52" x14ac:dyDescent="0.2">
      <c r="A257" t="s">
        <v>179</v>
      </c>
      <c r="B257" t="s">
        <v>213</v>
      </c>
    </row>
    <row r="258" spans="1:52" x14ac:dyDescent="0.2">
      <c r="A258" t="s">
        <v>181</v>
      </c>
      <c r="B258" t="s">
        <v>214</v>
      </c>
    </row>
    <row r="259" spans="1:52" x14ac:dyDescent="0.2">
      <c r="B259" s="175" t="s">
        <v>215</v>
      </c>
      <c r="C259" s="175"/>
      <c r="D259" s="175"/>
      <c r="E259" s="175"/>
      <c r="F259" s="175"/>
      <c r="G259" s="175"/>
      <c r="H259" s="175"/>
      <c r="I259" s="175"/>
      <c r="J259" s="175"/>
      <c r="AZ259" s="174" t="str">
        <f>B259</f>
        <v>viz příloha Všeobecné požadavky, vedlejší a ostatní náklady</v>
      </c>
    </row>
    <row r="262" spans="1:52" ht="15.75" x14ac:dyDescent="0.25">
      <c r="B262" s="176" t="s">
        <v>216</v>
      </c>
    </row>
    <row r="264" spans="1:52" ht="25.5" customHeight="1" x14ac:dyDescent="0.2">
      <c r="A264" s="178"/>
      <c r="B264" s="181" t="s">
        <v>17</v>
      </c>
      <c r="C264" s="181" t="s">
        <v>5</v>
      </c>
      <c r="D264" s="182"/>
      <c r="E264" s="182"/>
      <c r="F264" s="183" t="s">
        <v>217</v>
      </c>
      <c r="G264" s="183"/>
      <c r="H264" s="183"/>
      <c r="I264" s="183" t="s">
        <v>29</v>
      </c>
      <c r="J264" s="183" t="s">
        <v>0</v>
      </c>
    </row>
    <row r="265" spans="1:52" ht="36.75" customHeight="1" x14ac:dyDescent="0.2">
      <c r="A265" s="179"/>
      <c r="B265" s="184" t="s">
        <v>218</v>
      </c>
      <c r="C265" s="185" t="s">
        <v>219</v>
      </c>
      <c r="D265" s="186"/>
      <c r="E265" s="186"/>
      <c r="F265" s="192" t="s">
        <v>24</v>
      </c>
      <c r="G265" s="193"/>
      <c r="H265" s="193"/>
      <c r="I265" s="193">
        <f>'SO 303 02 Pol'!G8</f>
        <v>0</v>
      </c>
      <c r="J265" s="190" t="str">
        <f>IF(I312=0,"",I265/I312*100)</f>
        <v/>
      </c>
    </row>
    <row r="266" spans="1:52" ht="36.75" customHeight="1" x14ac:dyDescent="0.2">
      <c r="A266" s="179"/>
      <c r="B266" s="184" t="s">
        <v>66</v>
      </c>
      <c r="C266" s="185" t="s">
        <v>220</v>
      </c>
      <c r="D266" s="186"/>
      <c r="E266" s="186"/>
      <c r="F266" s="192" t="s">
        <v>24</v>
      </c>
      <c r="G266" s="193"/>
      <c r="H266" s="193"/>
      <c r="I266" s="193">
        <f>'SO 301 1 Pol'!G8+'SO 302 01 Pol'!G8+'SO 303 01 Pol'!G8+'SO 304 01 Pol'!G8+'SO 304 02 Pol'!G8+'SO 305 01 Pol'!G8+'SO 306 01 Pol'!G8+'SO 307 1 Pol'!G8+'SO 401 1 Pol'!G8+'SO 402 01 Pol'!G8+'SO 402 02 Pol'!G8+'SO 403 01 Pol'!G8+'SO 404 01 Pol'!G8+'SO 405 1 Pol'!G8+'SO 406 01 Pol'!G8</f>
        <v>0</v>
      </c>
      <c r="J266" s="190" t="str">
        <f>IF(I312=0,"",I266/I312*100)</f>
        <v/>
      </c>
    </row>
    <row r="267" spans="1:52" ht="36.75" customHeight="1" x14ac:dyDescent="0.2">
      <c r="A267" s="179"/>
      <c r="B267" s="184" t="s">
        <v>221</v>
      </c>
      <c r="C267" s="185" t="s">
        <v>222</v>
      </c>
      <c r="D267" s="186"/>
      <c r="E267" s="186"/>
      <c r="F267" s="192" t="s">
        <v>24</v>
      </c>
      <c r="G267" s="193"/>
      <c r="H267" s="193"/>
      <c r="I267" s="193">
        <f>'SO 301 1 Pol'!G79+'SO 401 1 Pol'!G66</f>
        <v>0</v>
      </c>
      <c r="J267" s="190" t="str">
        <f>IF(I312=0,"",I267/I312*100)</f>
        <v/>
      </c>
    </row>
    <row r="268" spans="1:52" ht="36.75" customHeight="1" x14ac:dyDescent="0.2">
      <c r="A268" s="179"/>
      <c r="B268" s="184" t="s">
        <v>223</v>
      </c>
      <c r="C268" s="185" t="s">
        <v>224</v>
      </c>
      <c r="D268" s="186"/>
      <c r="E268" s="186"/>
      <c r="F268" s="192" t="s">
        <v>24</v>
      </c>
      <c r="G268" s="193"/>
      <c r="H268" s="193"/>
      <c r="I268" s="193">
        <f>'SO 301 1 Pol'!G94+'SO 401 1 Pol'!G81</f>
        <v>0</v>
      </c>
      <c r="J268" s="190" t="str">
        <f>IF(I312=0,"",I268/I312*100)</f>
        <v/>
      </c>
    </row>
    <row r="269" spans="1:52" ht="36.75" customHeight="1" x14ac:dyDescent="0.2">
      <c r="A269" s="179"/>
      <c r="B269" s="184" t="s">
        <v>225</v>
      </c>
      <c r="C269" s="185" t="s">
        <v>226</v>
      </c>
      <c r="D269" s="186"/>
      <c r="E269" s="186"/>
      <c r="F269" s="192" t="s">
        <v>24</v>
      </c>
      <c r="G269" s="193"/>
      <c r="H269" s="193"/>
      <c r="I269" s="193">
        <f>'SO 301 1 Pol'!G109</f>
        <v>0</v>
      </c>
      <c r="J269" s="190" t="str">
        <f>IF(I312=0,"",I269/I312*100)</f>
        <v/>
      </c>
    </row>
    <row r="270" spans="1:52" ht="36.75" customHeight="1" x14ac:dyDescent="0.2">
      <c r="A270" s="179"/>
      <c r="B270" s="184" t="s">
        <v>227</v>
      </c>
      <c r="C270" s="185" t="s">
        <v>228</v>
      </c>
      <c r="D270" s="186"/>
      <c r="E270" s="186"/>
      <c r="F270" s="192" t="s">
        <v>24</v>
      </c>
      <c r="G270" s="193"/>
      <c r="H270" s="193"/>
      <c r="I270" s="193">
        <f>'SO 301 1 Pol'!G125+'SO 401 1 Pol'!G97</f>
        <v>0</v>
      </c>
      <c r="J270" s="190" t="str">
        <f>IF(I312=0,"",I270/I312*100)</f>
        <v/>
      </c>
    </row>
    <row r="271" spans="1:52" ht="36.75" customHeight="1" x14ac:dyDescent="0.2">
      <c r="A271" s="179"/>
      <c r="B271" s="184" t="s">
        <v>229</v>
      </c>
      <c r="C271" s="185" t="s">
        <v>230</v>
      </c>
      <c r="D271" s="186"/>
      <c r="E271" s="186"/>
      <c r="F271" s="192" t="s">
        <v>24</v>
      </c>
      <c r="G271" s="193"/>
      <c r="H271" s="193"/>
      <c r="I271" s="193">
        <f>'SO 302 01 Pol'!G51+'SO 303 01 Pol'!G70+'SO 304 02 Pol'!G34+'SO 305 01 Pol'!G17+'SO 307 1 Pol'!G40+'SO 402 01 Pol'!G34+'SO 403 01 Pol'!G37+'SO 404 01 Pol'!G50+'SO 405 1 Pol'!G39+'SO 406 01 Pol'!G17</f>
        <v>0</v>
      </c>
      <c r="J271" s="190" t="str">
        <f>IF(I312=0,"",I271/I312*100)</f>
        <v/>
      </c>
    </row>
    <row r="272" spans="1:52" ht="36.75" customHeight="1" x14ac:dyDescent="0.2">
      <c r="A272" s="179"/>
      <c r="B272" s="184" t="s">
        <v>231</v>
      </c>
      <c r="C272" s="185" t="s">
        <v>232</v>
      </c>
      <c r="D272" s="186"/>
      <c r="E272" s="186"/>
      <c r="F272" s="192" t="s">
        <v>24</v>
      </c>
      <c r="G272" s="193"/>
      <c r="H272" s="193"/>
      <c r="I272" s="193">
        <f>'SO 303 01 Pol'!G84</f>
        <v>0</v>
      </c>
      <c r="J272" s="190" t="str">
        <f>IF(I312=0,"",I272/I312*100)</f>
        <v/>
      </c>
    </row>
    <row r="273" spans="1:10" ht="36.75" customHeight="1" x14ac:dyDescent="0.2">
      <c r="A273" s="179"/>
      <c r="B273" s="184" t="s">
        <v>233</v>
      </c>
      <c r="C273" s="185" t="s">
        <v>234</v>
      </c>
      <c r="D273" s="186"/>
      <c r="E273" s="186"/>
      <c r="F273" s="192" t="s">
        <v>24</v>
      </c>
      <c r="G273" s="193"/>
      <c r="H273" s="193"/>
      <c r="I273" s="193">
        <f>'SO 302 01 Pol'!G64+'SO 303 01 Pol'!G95+'SO 304 02 Pol'!G37+'SO 305 01 Pol'!G26+'SO 402 01 Pol'!G47+'SO 403 01 Pol'!G49+'SO 406 01 Pol'!G26</f>
        <v>0</v>
      </c>
      <c r="J273" s="190" t="str">
        <f>IF(I312=0,"",I273/I312*100)</f>
        <v/>
      </c>
    </row>
    <row r="274" spans="1:10" ht="36.75" customHeight="1" x14ac:dyDescent="0.2">
      <c r="A274" s="179"/>
      <c r="B274" s="184" t="s">
        <v>235</v>
      </c>
      <c r="C274" s="185" t="s">
        <v>236</v>
      </c>
      <c r="D274" s="186"/>
      <c r="E274" s="186"/>
      <c r="F274" s="192" t="s">
        <v>24</v>
      </c>
      <c r="G274" s="193"/>
      <c r="H274" s="193"/>
      <c r="I274" s="193">
        <f>'SO 302 01 Pol'!G78+'SO 303 01 Pol'!G130+'SO 304 01 Pol'!G77+'SO 304 02 Pol'!G49+'SO 305 01 Pol'!G32+'SO 306 01 Pol'!G33+'SO 402 01 Pol'!G65+'SO 403 01 Pol'!G61+'SO 404 01 Pol'!G64+'SO 406 01 Pol'!G32</f>
        <v>0</v>
      </c>
      <c r="J274" s="190" t="str">
        <f>IF(I312=0,"",I274/I312*100)</f>
        <v/>
      </c>
    </row>
    <row r="275" spans="1:10" ht="36.75" customHeight="1" x14ac:dyDescent="0.2">
      <c r="A275" s="179"/>
      <c r="B275" s="184" t="s">
        <v>237</v>
      </c>
      <c r="C275" s="185" t="s">
        <v>86</v>
      </c>
      <c r="D275" s="186"/>
      <c r="E275" s="186"/>
      <c r="F275" s="192" t="s">
        <v>24</v>
      </c>
      <c r="G275" s="193"/>
      <c r="H275" s="193"/>
      <c r="I275" s="193">
        <f>'SO 307 1 Pol'!G50+'SO 405 1 Pol'!G49</f>
        <v>0</v>
      </c>
      <c r="J275" s="190" t="str">
        <f>IF(I312=0,"",I275/I312*100)</f>
        <v/>
      </c>
    </row>
    <row r="276" spans="1:10" ht="36.75" customHeight="1" x14ac:dyDescent="0.2">
      <c r="A276" s="179"/>
      <c r="B276" s="184" t="s">
        <v>238</v>
      </c>
      <c r="C276" s="185" t="s">
        <v>239</v>
      </c>
      <c r="D276" s="186"/>
      <c r="E276" s="186"/>
      <c r="F276" s="192" t="s">
        <v>24</v>
      </c>
      <c r="G276" s="193"/>
      <c r="H276" s="193"/>
      <c r="I276" s="193">
        <f>'SO 402 01 Pol'!G72+'SO 403 01 Pol'!G64</f>
        <v>0</v>
      </c>
      <c r="J276" s="190" t="str">
        <f>IF(I312=0,"",I276/I312*100)</f>
        <v/>
      </c>
    </row>
    <row r="277" spans="1:10" ht="36.75" customHeight="1" x14ac:dyDescent="0.2">
      <c r="A277" s="179"/>
      <c r="B277" s="184" t="s">
        <v>240</v>
      </c>
      <c r="C277" s="185" t="s">
        <v>241</v>
      </c>
      <c r="D277" s="186"/>
      <c r="E277" s="186"/>
      <c r="F277" s="192" t="s">
        <v>24</v>
      </c>
      <c r="G277" s="193"/>
      <c r="H277" s="193"/>
      <c r="I277" s="193">
        <f>'SO 303 01 Pol'!G135+'SO 402 01 Pol'!G78</f>
        <v>0</v>
      </c>
      <c r="J277" s="190" t="str">
        <f>IF(I312=0,"",I277/I312*100)</f>
        <v/>
      </c>
    </row>
    <row r="278" spans="1:10" ht="36.75" customHeight="1" x14ac:dyDescent="0.2">
      <c r="A278" s="179"/>
      <c r="B278" s="184" t="s">
        <v>242</v>
      </c>
      <c r="C278" s="185" t="s">
        <v>243</v>
      </c>
      <c r="D278" s="186"/>
      <c r="E278" s="186"/>
      <c r="F278" s="192" t="s">
        <v>24</v>
      </c>
      <c r="G278" s="193"/>
      <c r="H278" s="193"/>
      <c r="I278" s="193">
        <f>'SO 302 01 Pol'!G83+'SO 303 01 Pol'!G142+'SO 304 02 Pol'!G52+'SO 305 01 Pol'!G35+'SO 402 01 Pol'!G81+'SO 403 01 Pol'!G68+'SO 404 01 Pol'!G74+'SO 406 01 Pol'!G35</f>
        <v>0</v>
      </c>
      <c r="J278" s="190" t="str">
        <f>IF(I312=0,"",I278/I312*100)</f>
        <v/>
      </c>
    </row>
    <row r="279" spans="1:10" ht="36.75" customHeight="1" x14ac:dyDescent="0.2">
      <c r="A279" s="179"/>
      <c r="B279" s="184" t="s">
        <v>244</v>
      </c>
      <c r="C279" s="185" t="s">
        <v>245</v>
      </c>
      <c r="D279" s="186"/>
      <c r="E279" s="186"/>
      <c r="F279" s="192" t="s">
        <v>24</v>
      </c>
      <c r="G279" s="193"/>
      <c r="H279" s="193"/>
      <c r="I279" s="193">
        <f>'SO 304 01 Pol'!G100+'SO 304 02 Pol'!G61+'SO 306 01 Pol'!G36+'SO 307 1 Pol'!G85+'SO 402 01 Pol'!G99+'SO 403 01 Pol'!G87+'SO 404 01 Pol'!G81+'SO 405 1 Pol'!G79</f>
        <v>0</v>
      </c>
      <c r="J279" s="190" t="str">
        <f>IF(I312=0,"",I279/I312*100)</f>
        <v/>
      </c>
    </row>
    <row r="280" spans="1:10" ht="36.75" customHeight="1" x14ac:dyDescent="0.2">
      <c r="A280" s="179"/>
      <c r="B280" s="184" t="s">
        <v>246</v>
      </c>
      <c r="C280" s="185" t="s">
        <v>247</v>
      </c>
      <c r="D280" s="186"/>
      <c r="E280" s="186"/>
      <c r="F280" s="192" t="s">
        <v>24</v>
      </c>
      <c r="G280" s="193"/>
      <c r="H280" s="193"/>
      <c r="I280" s="193">
        <f>'SO 302 01 Pol'!G92+'SO 303 01 Pol'!G157</f>
        <v>0</v>
      </c>
      <c r="J280" s="190" t="str">
        <f>IF(I312=0,"",I280/I312*100)</f>
        <v/>
      </c>
    </row>
    <row r="281" spans="1:10" ht="36.75" customHeight="1" x14ac:dyDescent="0.2">
      <c r="A281" s="179"/>
      <c r="B281" s="184" t="s">
        <v>248</v>
      </c>
      <c r="C281" s="185" t="s">
        <v>249</v>
      </c>
      <c r="D281" s="186"/>
      <c r="E281" s="186"/>
      <c r="F281" s="192" t="s">
        <v>24</v>
      </c>
      <c r="G281" s="193"/>
      <c r="H281" s="193"/>
      <c r="I281" s="193">
        <f>'SO 301 1 Pol'!G141</f>
        <v>0</v>
      </c>
      <c r="J281" s="190" t="str">
        <f>IF(I312=0,"",I281/I312*100)</f>
        <v/>
      </c>
    </row>
    <row r="282" spans="1:10" ht="36.75" customHeight="1" x14ac:dyDescent="0.2">
      <c r="A282" s="179"/>
      <c r="B282" s="184" t="s">
        <v>250</v>
      </c>
      <c r="C282" s="185" t="s">
        <v>251</v>
      </c>
      <c r="D282" s="186"/>
      <c r="E282" s="186"/>
      <c r="F282" s="192" t="s">
        <v>24</v>
      </c>
      <c r="G282" s="193"/>
      <c r="H282" s="193"/>
      <c r="I282" s="193">
        <f>'SO 307 1 Pol'!G97+'SO 405 1 Pol'!G91</f>
        <v>0</v>
      </c>
      <c r="J282" s="190" t="str">
        <f>IF(I312=0,"",I282/I312*100)</f>
        <v/>
      </c>
    </row>
    <row r="283" spans="1:10" ht="36.75" customHeight="1" x14ac:dyDescent="0.2">
      <c r="A283" s="179"/>
      <c r="B283" s="184" t="s">
        <v>252</v>
      </c>
      <c r="C283" s="185" t="s">
        <v>253</v>
      </c>
      <c r="D283" s="186"/>
      <c r="E283" s="186"/>
      <c r="F283" s="192" t="s">
        <v>24</v>
      </c>
      <c r="G283" s="193"/>
      <c r="H283" s="193"/>
      <c r="I283" s="193">
        <f>'SO 302 01 Pol'!G100+'SO 303 01 Pol'!G164+'SO 402 01 Pol'!G102+'SO 403 01 Pol'!G90+'SO 404 01 Pol'!G135</f>
        <v>0</v>
      </c>
      <c r="J283" s="190" t="str">
        <f>IF(I312=0,"",I283/I312*100)</f>
        <v/>
      </c>
    </row>
    <row r="284" spans="1:10" ht="36.75" customHeight="1" x14ac:dyDescent="0.2">
      <c r="A284" s="179"/>
      <c r="B284" s="184" t="s">
        <v>254</v>
      </c>
      <c r="C284" s="185" t="s">
        <v>255</v>
      </c>
      <c r="D284" s="186"/>
      <c r="E284" s="186"/>
      <c r="F284" s="192" t="s">
        <v>24</v>
      </c>
      <c r="G284" s="193"/>
      <c r="H284" s="193"/>
      <c r="I284" s="193">
        <f>'SO 304 02 Pol'!G63+'SO 304 03 Pol'!G8+'SO 402 02 Pol'!G24+'SO 403 01 Pol'!G93</f>
        <v>0</v>
      </c>
      <c r="J284" s="190" t="str">
        <f>IF(I312=0,"",I284/I312*100)</f>
        <v/>
      </c>
    </row>
    <row r="285" spans="1:10" ht="36.75" customHeight="1" x14ac:dyDescent="0.2">
      <c r="A285" s="179"/>
      <c r="B285" s="184" t="s">
        <v>256</v>
      </c>
      <c r="C285" s="185" t="s">
        <v>257</v>
      </c>
      <c r="D285" s="186"/>
      <c r="E285" s="186"/>
      <c r="F285" s="192" t="s">
        <v>24</v>
      </c>
      <c r="G285" s="193"/>
      <c r="H285" s="193"/>
      <c r="I285" s="193">
        <f>'SO 301 1 Pol'!G144+'SO 302 01 Pol'!G112+'SO 303 01 Pol'!G180+'SO 304 01 Pol'!G157+'SO 304 02 Pol'!G66+'SO 305 01 Pol'!G39+'SO 306 01 Pol'!G42+'SO 307 1 Pol'!G118+'SO 401 1 Pol'!G113+'SO 402 01 Pol'!G108+'SO 403 01 Pol'!G96+'SO 404 01 Pol'!G141+'SO 405 1 Pol'!G107+'SO 406 01 Pol'!G39</f>
        <v>0</v>
      </c>
      <c r="J285" s="190" t="str">
        <f>IF(I312=0,"",I285/I312*100)</f>
        <v/>
      </c>
    </row>
    <row r="286" spans="1:10" ht="36.75" customHeight="1" x14ac:dyDescent="0.2">
      <c r="A286" s="179"/>
      <c r="B286" s="184" t="s">
        <v>258</v>
      </c>
      <c r="C286" s="185" t="s">
        <v>62</v>
      </c>
      <c r="D286" s="186"/>
      <c r="E286" s="186"/>
      <c r="F286" s="192" t="s">
        <v>24</v>
      </c>
      <c r="G286" s="193"/>
      <c r="H286" s="193"/>
      <c r="I286" s="193">
        <f>'VON 01 Naklady'!G8</f>
        <v>0</v>
      </c>
      <c r="J286" s="190" t="str">
        <f>IF(I312=0,"",I286/I312*100)</f>
        <v/>
      </c>
    </row>
    <row r="287" spans="1:10" ht="36.75" customHeight="1" x14ac:dyDescent="0.2">
      <c r="A287" s="179"/>
      <c r="B287" s="184" t="s">
        <v>259</v>
      </c>
      <c r="C287" s="185" t="s">
        <v>260</v>
      </c>
      <c r="D287" s="186"/>
      <c r="E287" s="186"/>
      <c r="F287" s="192" t="s">
        <v>25</v>
      </c>
      <c r="G287" s="193"/>
      <c r="H287" s="193"/>
      <c r="I287" s="193">
        <f>'SO 302 01 Pol'!G117+'SO 303 01 Pol'!G185+'SO 307 1 Pol'!G124+'SO 402 01 Pol'!G113+'SO 403 01 Pol'!G101+'SO 405 1 Pol'!G113</f>
        <v>0</v>
      </c>
      <c r="J287" s="190" t="str">
        <f>IF(I312=0,"",I287/I312*100)</f>
        <v/>
      </c>
    </row>
    <row r="288" spans="1:10" ht="36.75" customHeight="1" x14ac:dyDescent="0.2">
      <c r="A288" s="179"/>
      <c r="B288" s="184" t="s">
        <v>261</v>
      </c>
      <c r="C288" s="185" t="s">
        <v>262</v>
      </c>
      <c r="D288" s="186"/>
      <c r="E288" s="186"/>
      <c r="F288" s="192" t="s">
        <v>25</v>
      </c>
      <c r="G288" s="193"/>
      <c r="H288" s="193"/>
      <c r="I288" s="193">
        <f>'SO 303 01 Pol'!G217</f>
        <v>0</v>
      </c>
      <c r="J288" s="190" t="str">
        <f>IF(I312=0,"",I288/I312*100)</f>
        <v/>
      </c>
    </row>
    <row r="289" spans="1:10" ht="36.75" customHeight="1" x14ac:dyDescent="0.2">
      <c r="A289" s="179"/>
      <c r="B289" s="184" t="s">
        <v>263</v>
      </c>
      <c r="C289" s="185" t="s">
        <v>264</v>
      </c>
      <c r="D289" s="186"/>
      <c r="E289" s="186"/>
      <c r="F289" s="192" t="s">
        <v>25</v>
      </c>
      <c r="G289" s="193"/>
      <c r="H289" s="193"/>
      <c r="I289" s="193">
        <f>'SO 303 01 Pol'!G219+'SO 304 03 Pol'!G15+'SO 402 02 Pol'!G39</f>
        <v>0</v>
      </c>
      <c r="J289" s="190" t="str">
        <f>IF(I312=0,"",I289/I312*100)</f>
        <v/>
      </c>
    </row>
    <row r="290" spans="1:10" ht="36.75" customHeight="1" x14ac:dyDescent="0.2">
      <c r="A290" s="179"/>
      <c r="B290" s="184" t="s">
        <v>265</v>
      </c>
      <c r="C290" s="185" t="s">
        <v>266</v>
      </c>
      <c r="D290" s="186"/>
      <c r="E290" s="186"/>
      <c r="F290" s="192" t="s">
        <v>25</v>
      </c>
      <c r="G290" s="193"/>
      <c r="H290" s="193"/>
      <c r="I290" s="193">
        <f>'SO 303 01 Pol'!G235+'SO 402 01 Pol'!G129+'SO 402 02 Pol'!G42</f>
        <v>0</v>
      </c>
      <c r="J290" s="190" t="str">
        <f>IF(I312=0,"",I290/I312*100)</f>
        <v/>
      </c>
    </row>
    <row r="291" spans="1:10" ht="36.75" customHeight="1" x14ac:dyDescent="0.2">
      <c r="A291" s="179"/>
      <c r="B291" s="184" t="s">
        <v>267</v>
      </c>
      <c r="C291" s="185" t="s">
        <v>268</v>
      </c>
      <c r="D291" s="186"/>
      <c r="E291" s="186"/>
      <c r="F291" s="192" t="s">
        <v>25</v>
      </c>
      <c r="G291" s="193"/>
      <c r="H291" s="193"/>
      <c r="I291" s="193">
        <f>'SO 302 01 Pol'!G130+'SO 303 01 Pol'!G238+'SO 304 02 Pol'!G71+'SO 304 03 Pol'!G18+'SO 305 01 Pol'!G44+'SO 402 01 Pol'!G131+'SO 402 02 Pol'!G44+'SO 403 01 Pol'!G113+'SO 406 01 Pol'!G44</f>
        <v>0</v>
      </c>
      <c r="J291" s="190" t="str">
        <f>IF(I312=0,"",I291/I312*100)</f>
        <v/>
      </c>
    </row>
    <row r="292" spans="1:10" ht="36.75" customHeight="1" x14ac:dyDescent="0.2">
      <c r="A292" s="179"/>
      <c r="B292" s="184" t="s">
        <v>269</v>
      </c>
      <c r="C292" s="185" t="s">
        <v>270</v>
      </c>
      <c r="D292" s="186"/>
      <c r="E292" s="186"/>
      <c r="F292" s="192" t="s">
        <v>25</v>
      </c>
      <c r="G292" s="193"/>
      <c r="H292" s="193"/>
      <c r="I292" s="193">
        <f>'SO 303 01 Pol'!G251</f>
        <v>0</v>
      </c>
      <c r="J292" s="190" t="str">
        <f>IF(I312=0,"",I292/I312*100)</f>
        <v/>
      </c>
    </row>
    <row r="293" spans="1:10" ht="36.75" customHeight="1" x14ac:dyDescent="0.2">
      <c r="A293" s="179"/>
      <c r="B293" s="184" t="s">
        <v>271</v>
      </c>
      <c r="C293" s="185" t="s">
        <v>272</v>
      </c>
      <c r="D293" s="186"/>
      <c r="E293" s="186"/>
      <c r="F293" s="192" t="s">
        <v>25</v>
      </c>
      <c r="G293" s="193"/>
      <c r="H293" s="193"/>
      <c r="I293" s="193">
        <f>'SO 302 01 Pol'!G138+'SO 303 01 Pol'!G253+'SO 402 01 Pol'!G137+'SO 403 01 Pol'!G119</f>
        <v>0</v>
      </c>
      <c r="J293" s="190" t="str">
        <f>IF(I312=0,"",I293/I312*100)</f>
        <v/>
      </c>
    </row>
    <row r="294" spans="1:10" ht="36.75" customHeight="1" x14ac:dyDescent="0.2">
      <c r="A294" s="179"/>
      <c r="B294" s="184" t="s">
        <v>273</v>
      </c>
      <c r="C294" s="185" t="s">
        <v>274</v>
      </c>
      <c r="D294" s="186"/>
      <c r="E294" s="186"/>
      <c r="F294" s="192" t="s">
        <v>25</v>
      </c>
      <c r="G294" s="193"/>
      <c r="H294" s="193"/>
      <c r="I294" s="193">
        <f>'SO 303 01 Pol'!G256</f>
        <v>0</v>
      </c>
      <c r="J294" s="190" t="str">
        <f>IF(I312=0,"",I294/I312*100)</f>
        <v/>
      </c>
    </row>
    <row r="295" spans="1:10" ht="36.75" customHeight="1" x14ac:dyDescent="0.2">
      <c r="A295" s="179"/>
      <c r="B295" s="184" t="s">
        <v>275</v>
      </c>
      <c r="C295" s="185" t="s">
        <v>276</v>
      </c>
      <c r="D295" s="186"/>
      <c r="E295" s="186"/>
      <c r="F295" s="192" t="s">
        <v>25</v>
      </c>
      <c r="G295" s="193"/>
      <c r="H295" s="193"/>
      <c r="I295" s="193">
        <f>'SO 404 01 Pol'!G148</f>
        <v>0</v>
      </c>
      <c r="J295" s="190" t="str">
        <f>IF(I312=0,"",I295/I312*100)</f>
        <v/>
      </c>
    </row>
    <row r="296" spans="1:10" ht="36.75" customHeight="1" x14ac:dyDescent="0.2">
      <c r="A296" s="179"/>
      <c r="B296" s="184" t="s">
        <v>277</v>
      </c>
      <c r="C296" s="185" t="s">
        <v>278</v>
      </c>
      <c r="D296" s="186"/>
      <c r="E296" s="186"/>
      <c r="F296" s="192" t="s">
        <v>26</v>
      </c>
      <c r="G296" s="193"/>
      <c r="H296" s="193"/>
      <c r="I296" s="193">
        <f>'PS 302 01 Pol'!G8</f>
        <v>0</v>
      </c>
      <c r="J296" s="190" t="str">
        <f>IF(I312=0,"",I296/I312*100)</f>
        <v/>
      </c>
    </row>
    <row r="297" spans="1:10" ht="36.75" customHeight="1" x14ac:dyDescent="0.2">
      <c r="A297" s="179"/>
      <c r="B297" s="184" t="s">
        <v>279</v>
      </c>
      <c r="C297" s="185" t="s">
        <v>280</v>
      </c>
      <c r="D297" s="186"/>
      <c r="E297" s="186"/>
      <c r="F297" s="192" t="s">
        <v>26</v>
      </c>
      <c r="G297" s="193"/>
      <c r="H297" s="193"/>
      <c r="I297" s="193">
        <f>'PS 302 01 Pol'!G74</f>
        <v>0</v>
      </c>
      <c r="J297" s="190" t="str">
        <f>IF(I312=0,"",I297/I312*100)</f>
        <v/>
      </c>
    </row>
    <row r="298" spans="1:10" ht="36.75" customHeight="1" x14ac:dyDescent="0.2">
      <c r="A298" s="179"/>
      <c r="B298" s="184" t="s">
        <v>281</v>
      </c>
      <c r="C298" s="185" t="s">
        <v>282</v>
      </c>
      <c r="D298" s="186"/>
      <c r="E298" s="186"/>
      <c r="F298" s="192" t="s">
        <v>26</v>
      </c>
      <c r="G298" s="193"/>
      <c r="H298" s="193"/>
      <c r="I298" s="193">
        <f>'PS 402 01 Pol'!G8</f>
        <v>0</v>
      </c>
      <c r="J298" s="190" t="str">
        <f>IF(I312=0,"",I298/I312*100)</f>
        <v/>
      </c>
    </row>
    <row r="299" spans="1:10" ht="36.75" customHeight="1" x14ac:dyDescent="0.2">
      <c r="A299" s="179"/>
      <c r="B299" s="184" t="s">
        <v>283</v>
      </c>
      <c r="C299" s="185" t="s">
        <v>284</v>
      </c>
      <c r="D299" s="186"/>
      <c r="E299" s="186"/>
      <c r="F299" s="192" t="s">
        <v>26</v>
      </c>
      <c r="G299" s="193"/>
      <c r="H299" s="193"/>
      <c r="I299" s="193">
        <f>'PS 402 01 Pol'!G66</f>
        <v>0</v>
      </c>
      <c r="J299" s="190" t="str">
        <f>IF(I312=0,"",I299/I312*100)</f>
        <v/>
      </c>
    </row>
    <row r="300" spans="1:10" ht="36.75" customHeight="1" x14ac:dyDescent="0.2">
      <c r="A300" s="179"/>
      <c r="B300" s="184" t="s">
        <v>285</v>
      </c>
      <c r="C300" s="185" t="s">
        <v>286</v>
      </c>
      <c r="D300" s="186"/>
      <c r="E300" s="186"/>
      <c r="F300" s="192" t="s">
        <v>26</v>
      </c>
      <c r="G300" s="193"/>
      <c r="H300" s="193"/>
      <c r="I300" s="193">
        <f>'PS 302 01 Pol'!G126+'PS 402 01 Pol'!G69</f>
        <v>0</v>
      </c>
      <c r="J300" s="190" t="str">
        <f>IF(I312=0,"",I300/I312*100)</f>
        <v/>
      </c>
    </row>
    <row r="301" spans="1:10" ht="36.75" customHeight="1" x14ac:dyDescent="0.2">
      <c r="A301" s="179"/>
      <c r="B301" s="184" t="s">
        <v>287</v>
      </c>
      <c r="C301" s="185" t="s">
        <v>288</v>
      </c>
      <c r="D301" s="186"/>
      <c r="E301" s="186"/>
      <c r="F301" s="192" t="s">
        <v>26</v>
      </c>
      <c r="G301" s="193"/>
      <c r="H301" s="193"/>
      <c r="I301" s="193">
        <f>'PS 302 01 Pol'!G193</f>
        <v>0</v>
      </c>
      <c r="J301" s="190" t="str">
        <f>IF(I312=0,"",I301/I312*100)</f>
        <v/>
      </c>
    </row>
    <row r="302" spans="1:10" ht="36.75" customHeight="1" x14ac:dyDescent="0.2">
      <c r="A302" s="179"/>
      <c r="B302" s="184" t="s">
        <v>287</v>
      </c>
      <c r="C302" s="185" t="s">
        <v>289</v>
      </c>
      <c r="D302" s="186"/>
      <c r="E302" s="186"/>
      <c r="F302" s="192" t="s">
        <v>26</v>
      </c>
      <c r="G302" s="193"/>
      <c r="H302" s="193"/>
      <c r="I302" s="193">
        <f>'PS 402 01 Pol'!G112</f>
        <v>0</v>
      </c>
      <c r="J302" s="190" t="str">
        <f>IF(I312=0,"",I302/I312*100)</f>
        <v/>
      </c>
    </row>
    <row r="303" spans="1:10" ht="36.75" customHeight="1" x14ac:dyDescent="0.2">
      <c r="A303" s="179"/>
      <c r="B303" s="184" t="s">
        <v>290</v>
      </c>
      <c r="C303" s="185" t="s">
        <v>220</v>
      </c>
      <c r="D303" s="186"/>
      <c r="E303" s="186"/>
      <c r="F303" s="192" t="s">
        <v>26</v>
      </c>
      <c r="G303" s="193"/>
      <c r="H303" s="193"/>
      <c r="I303" s="193">
        <f>'PS 402 01 Pol'!G115</f>
        <v>0</v>
      </c>
      <c r="J303" s="190" t="str">
        <f>IF(I312=0,"",I303/I312*100)</f>
        <v/>
      </c>
    </row>
    <row r="304" spans="1:10" ht="36.75" customHeight="1" x14ac:dyDescent="0.2">
      <c r="A304" s="179"/>
      <c r="B304" s="184" t="s">
        <v>291</v>
      </c>
      <c r="C304" s="185" t="s">
        <v>292</v>
      </c>
      <c r="D304" s="186"/>
      <c r="E304" s="186"/>
      <c r="F304" s="192" t="s">
        <v>26</v>
      </c>
      <c r="G304" s="193"/>
      <c r="H304" s="193"/>
      <c r="I304" s="193">
        <f>'PS 402 01 Pol'!G102</f>
        <v>0</v>
      </c>
      <c r="J304" s="190" t="str">
        <f>IF(I312=0,"",I304/I312*100)</f>
        <v/>
      </c>
    </row>
    <row r="305" spans="1:10" ht="36.75" customHeight="1" x14ac:dyDescent="0.2">
      <c r="A305" s="179"/>
      <c r="B305" s="184" t="s">
        <v>293</v>
      </c>
      <c r="C305" s="185" t="s">
        <v>292</v>
      </c>
      <c r="D305" s="186"/>
      <c r="E305" s="186"/>
      <c r="F305" s="192" t="s">
        <v>26</v>
      </c>
      <c r="G305" s="193"/>
      <c r="H305" s="193"/>
      <c r="I305" s="193">
        <f>'PS 302 01 Pol'!G204</f>
        <v>0</v>
      </c>
      <c r="J305" s="190" t="str">
        <f>IF(I312=0,"",I305/I312*100)</f>
        <v/>
      </c>
    </row>
    <row r="306" spans="1:10" ht="36.75" customHeight="1" x14ac:dyDescent="0.2">
      <c r="A306" s="179"/>
      <c r="B306" s="184" t="s">
        <v>294</v>
      </c>
      <c r="C306" s="185" t="s">
        <v>288</v>
      </c>
      <c r="D306" s="186"/>
      <c r="E306" s="186"/>
      <c r="F306" s="192" t="s">
        <v>26</v>
      </c>
      <c r="G306" s="193"/>
      <c r="H306" s="193"/>
      <c r="I306" s="193">
        <f>'PS 402 01 Pol'!G92</f>
        <v>0</v>
      </c>
      <c r="J306" s="190" t="str">
        <f>IF(I312=0,"",I306/I312*100)</f>
        <v/>
      </c>
    </row>
    <row r="307" spans="1:10" ht="36.75" customHeight="1" x14ac:dyDescent="0.2">
      <c r="A307" s="179"/>
      <c r="B307" s="184" t="s">
        <v>295</v>
      </c>
      <c r="C307" s="185" t="s">
        <v>220</v>
      </c>
      <c r="D307" s="186"/>
      <c r="E307" s="186"/>
      <c r="F307" s="192" t="s">
        <v>26</v>
      </c>
      <c r="G307" s="193"/>
      <c r="H307" s="193"/>
      <c r="I307" s="193">
        <f>'PS 302 01 Pol'!G221</f>
        <v>0</v>
      </c>
      <c r="J307" s="190" t="str">
        <f>IF(I312=0,"",I307/I312*100)</f>
        <v/>
      </c>
    </row>
    <row r="308" spans="1:10" ht="36.75" customHeight="1" x14ac:dyDescent="0.2">
      <c r="A308" s="179"/>
      <c r="B308" s="184" t="s">
        <v>296</v>
      </c>
      <c r="C308" s="185" t="s">
        <v>297</v>
      </c>
      <c r="D308" s="186"/>
      <c r="E308" s="186"/>
      <c r="F308" s="192" t="s">
        <v>26</v>
      </c>
      <c r="G308" s="193"/>
      <c r="H308" s="193"/>
      <c r="I308" s="193">
        <f>'SO 404 01 Pol'!G152</f>
        <v>0</v>
      </c>
      <c r="J308" s="190" t="str">
        <f>IF(I312=0,"",I308/I312*100)</f>
        <v/>
      </c>
    </row>
    <row r="309" spans="1:10" ht="36.75" customHeight="1" x14ac:dyDescent="0.2">
      <c r="A309" s="179"/>
      <c r="B309" s="184" t="s">
        <v>298</v>
      </c>
      <c r="C309" s="185" t="s">
        <v>289</v>
      </c>
      <c r="D309" s="186"/>
      <c r="E309" s="186"/>
      <c r="F309" s="192" t="s">
        <v>26</v>
      </c>
      <c r="G309" s="193"/>
      <c r="H309" s="193"/>
      <c r="I309" s="193">
        <f>'PS 302 01 Pol'!G218</f>
        <v>0</v>
      </c>
      <c r="J309" s="190" t="str">
        <f>IF(I312=0,"",I309/I312*100)</f>
        <v/>
      </c>
    </row>
    <row r="310" spans="1:10" ht="36.75" customHeight="1" x14ac:dyDescent="0.2">
      <c r="A310" s="179"/>
      <c r="B310" s="184" t="s">
        <v>299</v>
      </c>
      <c r="C310" s="185" t="s">
        <v>300</v>
      </c>
      <c r="D310" s="186"/>
      <c r="E310" s="186"/>
      <c r="F310" s="192" t="s">
        <v>26</v>
      </c>
      <c r="G310" s="193"/>
      <c r="H310" s="193"/>
      <c r="I310" s="193">
        <f>'PS 301 01 Pol'!G8+'PS 401 01 Pol'!G8</f>
        <v>0</v>
      </c>
      <c r="J310" s="190" t="str">
        <f>IF(I312=0,"",I310/I312*100)</f>
        <v/>
      </c>
    </row>
    <row r="311" spans="1:10" ht="36.75" customHeight="1" x14ac:dyDescent="0.2">
      <c r="A311" s="179"/>
      <c r="B311" s="184" t="s">
        <v>301</v>
      </c>
      <c r="C311" s="185" t="s">
        <v>302</v>
      </c>
      <c r="D311" s="186"/>
      <c r="E311" s="186"/>
      <c r="F311" s="192" t="s">
        <v>303</v>
      </c>
      <c r="G311" s="193"/>
      <c r="H311" s="193"/>
      <c r="I311" s="193">
        <f>'SO 304 03 Pol'!G23+'SO 402 02 Pol'!G48</f>
        <v>0</v>
      </c>
      <c r="J311" s="190" t="str">
        <f>IF(I312=0,"",I311/I312*100)</f>
        <v/>
      </c>
    </row>
    <row r="312" spans="1:10" ht="25.5" customHeight="1" x14ac:dyDescent="0.2">
      <c r="A312" s="180"/>
      <c r="B312" s="187" t="s">
        <v>1</v>
      </c>
      <c r="C312" s="188"/>
      <c r="D312" s="189"/>
      <c r="E312" s="189"/>
      <c r="F312" s="194"/>
      <c r="G312" s="195"/>
      <c r="H312" s="195"/>
      <c r="I312" s="195">
        <f>SUM(I265:I311)</f>
        <v>0</v>
      </c>
      <c r="J312" s="191">
        <f>SUM(J265:J311)</f>
        <v>0</v>
      </c>
    </row>
    <row r="313" spans="1:10" x14ac:dyDescent="0.2">
      <c r="F313" s="133"/>
      <c r="G313" s="133"/>
      <c r="H313" s="133"/>
      <c r="I313" s="133"/>
      <c r="J313" s="134"/>
    </row>
    <row r="314" spans="1:10" x14ac:dyDescent="0.2">
      <c r="F314" s="133"/>
      <c r="G314" s="133"/>
      <c r="H314" s="133"/>
      <c r="I314" s="133"/>
      <c r="J314" s="134"/>
    </row>
    <row r="315" spans="1:10" x14ac:dyDescent="0.2">
      <c r="F315" s="133"/>
      <c r="G315" s="133"/>
      <c r="H315" s="133"/>
      <c r="I315" s="133"/>
      <c r="J315" s="134"/>
    </row>
  </sheetData>
  <sheetProtection algorithmName="SHA-512" hashValue="Jwb3vmbFAmlR+2n7iGd8hrpGSGZi6iEhj7nZnc5wwjSdU4HJD1EgbpAspSDlKlwiep6lgnUmtUIkXuj1nYANww==" saltValue="7/BwUw2QB5eZBiD8ENZhI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03">
    <mergeCell ref="C310:E310"/>
    <mergeCell ref="C311:E311"/>
    <mergeCell ref="C305:E305"/>
    <mergeCell ref="C306:E306"/>
    <mergeCell ref="C307:E307"/>
    <mergeCell ref="C308:E308"/>
    <mergeCell ref="C309:E309"/>
    <mergeCell ref="C300:E300"/>
    <mergeCell ref="C301:E301"/>
    <mergeCell ref="C302:E302"/>
    <mergeCell ref="C303:E303"/>
    <mergeCell ref="C304:E304"/>
    <mergeCell ref="C295:E295"/>
    <mergeCell ref="C296:E296"/>
    <mergeCell ref="C297:E297"/>
    <mergeCell ref="C298:E298"/>
    <mergeCell ref="C299:E299"/>
    <mergeCell ref="C290:E290"/>
    <mergeCell ref="C291:E291"/>
    <mergeCell ref="C292:E292"/>
    <mergeCell ref="C293:E293"/>
    <mergeCell ref="C294:E294"/>
    <mergeCell ref="C285:E285"/>
    <mergeCell ref="C286:E286"/>
    <mergeCell ref="C287:E287"/>
    <mergeCell ref="C288:E288"/>
    <mergeCell ref="C289:E289"/>
    <mergeCell ref="C280:E280"/>
    <mergeCell ref="C281:E281"/>
    <mergeCell ref="C282:E282"/>
    <mergeCell ref="C283:E283"/>
    <mergeCell ref="C284:E284"/>
    <mergeCell ref="C275:E275"/>
    <mergeCell ref="C276:E276"/>
    <mergeCell ref="C277:E277"/>
    <mergeCell ref="C278:E278"/>
    <mergeCell ref="C279:E279"/>
    <mergeCell ref="C270:E270"/>
    <mergeCell ref="C271:E271"/>
    <mergeCell ref="C272:E272"/>
    <mergeCell ref="C273:E273"/>
    <mergeCell ref="C274:E274"/>
    <mergeCell ref="C265:E265"/>
    <mergeCell ref="C266:E266"/>
    <mergeCell ref="C267:E267"/>
    <mergeCell ref="C268:E268"/>
    <mergeCell ref="C269:E269"/>
    <mergeCell ref="B212:J212"/>
    <mergeCell ref="B214:J214"/>
    <mergeCell ref="B216:J216"/>
    <mergeCell ref="B218:J218"/>
    <mergeCell ref="B259:J259"/>
    <mergeCell ref="B203:J203"/>
    <mergeCell ref="B204:J204"/>
    <mergeCell ref="B206:J206"/>
    <mergeCell ref="B208:J208"/>
    <mergeCell ref="B210:J210"/>
    <mergeCell ref="B195:J195"/>
    <mergeCell ref="B196:J196"/>
    <mergeCell ref="B197:J197"/>
    <mergeCell ref="B199:J199"/>
    <mergeCell ref="B201:J201"/>
    <mergeCell ref="B186:J186"/>
    <mergeCell ref="B188:J188"/>
    <mergeCell ref="B190:J190"/>
    <mergeCell ref="B192:J192"/>
    <mergeCell ref="B194:J194"/>
    <mergeCell ref="B176:J176"/>
    <mergeCell ref="B178:J178"/>
    <mergeCell ref="B180:J180"/>
    <mergeCell ref="B182:J182"/>
    <mergeCell ref="B184:J184"/>
    <mergeCell ref="B166:J166"/>
    <mergeCell ref="B168:J168"/>
    <mergeCell ref="B170:J170"/>
    <mergeCell ref="B172:J172"/>
    <mergeCell ref="B174:J174"/>
    <mergeCell ref="B156:J156"/>
    <mergeCell ref="B158:J158"/>
    <mergeCell ref="B160:J160"/>
    <mergeCell ref="B162:J162"/>
    <mergeCell ref="B164:J164"/>
    <mergeCell ref="B146:J146"/>
    <mergeCell ref="B148:J148"/>
    <mergeCell ref="B150:J150"/>
    <mergeCell ref="B152:J152"/>
    <mergeCell ref="B154:J154"/>
    <mergeCell ref="B136:J136"/>
    <mergeCell ref="B138:J138"/>
    <mergeCell ref="B140:J140"/>
    <mergeCell ref="B142:J142"/>
    <mergeCell ref="B144:J144"/>
    <mergeCell ref="B126:J126"/>
    <mergeCell ref="B128:J128"/>
    <mergeCell ref="B130:J130"/>
    <mergeCell ref="B132:J132"/>
    <mergeCell ref="B134:J134"/>
    <mergeCell ref="B117:J117"/>
    <mergeCell ref="B119:J119"/>
    <mergeCell ref="B120:J120"/>
    <mergeCell ref="B122:J122"/>
    <mergeCell ref="B124:J124"/>
    <mergeCell ref="B107:J107"/>
    <mergeCell ref="B109:J109"/>
    <mergeCell ref="B111:J111"/>
    <mergeCell ref="B113:J113"/>
    <mergeCell ref="B115:J115"/>
    <mergeCell ref="B97:J97"/>
    <mergeCell ref="B99:J99"/>
    <mergeCell ref="B101:J101"/>
    <mergeCell ref="B103:J103"/>
    <mergeCell ref="B105:J105"/>
    <mergeCell ref="B87:J87"/>
    <mergeCell ref="B89:J89"/>
    <mergeCell ref="B91:J91"/>
    <mergeCell ref="B93:J93"/>
    <mergeCell ref="B95:J95"/>
    <mergeCell ref="C79:E79"/>
    <mergeCell ref="C80:E80"/>
    <mergeCell ref="C81:E81"/>
    <mergeCell ref="B82:E82"/>
    <mergeCell ref="B85:J85"/>
    <mergeCell ref="C74:E74"/>
    <mergeCell ref="C75:E75"/>
    <mergeCell ref="C76:E76"/>
    <mergeCell ref="C77:E77"/>
    <mergeCell ref="C78:E78"/>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259"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sYKdOFbw6I6KDL2qCQ3iBcu7xBR1LsvBvkasaWye5lO5RqxBE12RY3Ck/7NMdMhkNjUgnWZzkjWiVIX6KmG6aw==" saltValue="wE2E4mP2duv4OYgnECyJu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view="pageBreakPreview" zoomScaleNormal="100" zoomScaleSheetLayoutView="100"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q03iKs22E19Ea1mBMc6mcjNezvdgSkrpFv1DuOr7dVZhCB36PJJ1LUEBsSY8D8/XhaIqGW+047zp7kCT81U+Ww==" saltValue="AiSB4Oid5049kcs6N2v8SA==" spinCount="100000" sheet="1"/>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306</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309</v>
      </c>
      <c r="C3" s="201" t="s">
        <v>62</v>
      </c>
      <c r="D3" s="199"/>
      <c r="E3" s="199"/>
      <c r="F3" s="199"/>
      <c r="G3" s="200"/>
      <c r="AC3" s="177" t="s">
        <v>310</v>
      </c>
      <c r="AG3" t="s">
        <v>311</v>
      </c>
    </row>
    <row r="4" spans="1:60" ht="24.95" customHeight="1" x14ac:dyDescent="0.2">
      <c r="A4" s="202" t="s">
        <v>9</v>
      </c>
      <c r="B4" s="203" t="s">
        <v>61</v>
      </c>
      <c r="C4" s="204" t="s">
        <v>62</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258</v>
      </c>
      <c r="C8" s="245" t="s">
        <v>62</v>
      </c>
      <c r="D8" s="226"/>
      <c r="E8" s="227"/>
      <c r="F8" s="228"/>
      <c r="G8" s="228">
        <f>SUMIF(AG9:AG26,"&lt;&gt;NOR",G9:G26)</f>
        <v>0</v>
      </c>
      <c r="H8" s="228"/>
      <c r="I8" s="228">
        <f>SUM(I9:I26)</f>
        <v>0</v>
      </c>
      <c r="J8" s="228"/>
      <c r="K8" s="228">
        <f>SUM(K9:K26)</f>
        <v>0</v>
      </c>
      <c r="L8" s="228"/>
      <c r="M8" s="228">
        <f>SUM(M9:M26)</f>
        <v>0</v>
      </c>
      <c r="N8" s="227"/>
      <c r="O8" s="227">
        <f>SUM(O9:O26)</f>
        <v>0</v>
      </c>
      <c r="P8" s="227"/>
      <c r="Q8" s="227">
        <f>SUM(Q9:Q26)</f>
        <v>0</v>
      </c>
      <c r="R8" s="228"/>
      <c r="S8" s="228"/>
      <c r="T8" s="229"/>
      <c r="U8" s="223"/>
      <c r="V8" s="223">
        <f>SUM(V9:V26)</f>
        <v>0</v>
      </c>
      <c r="W8" s="223"/>
      <c r="X8" s="223"/>
      <c r="AG8" t="s">
        <v>335</v>
      </c>
    </row>
    <row r="9" spans="1:60" outlineLevel="1" x14ac:dyDescent="0.2">
      <c r="A9" s="237">
        <v>1</v>
      </c>
      <c r="B9" s="238" t="s">
        <v>336</v>
      </c>
      <c r="C9" s="246" t="s">
        <v>337</v>
      </c>
      <c r="D9" s="239" t="s">
        <v>338</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339</v>
      </c>
      <c r="T9" s="243" t="s">
        <v>340</v>
      </c>
      <c r="U9" s="222">
        <v>0</v>
      </c>
      <c r="V9" s="222">
        <f>ROUND(E9*U9,2)</f>
        <v>0</v>
      </c>
      <c r="W9" s="222"/>
      <c r="X9" s="222" t="s">
        <v>258</v>
      </c>
      <c r="Y9" s="212"/>
      <c r="Z9" s="212"/>
      <c r="AA9" s="212"/>
      <c r="AB9" s="212"/>
      <c r="AC9" s="212"/>
      <c r="AD9" s="212"/>
      <c r="AE9" s="212"/>
      <c r="AF9" s="212"/>
      <c r="AG9" s="212" t="s">
        <v>341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37">
        <v>2</v>
      </c>
      <c r="B10" s="238" t="s">
        <v>342</v>
      </c>
      <c r="C10" s="246" t="s">
        <v>343</v>
      </c>
      <c r="D10" s="239" t="s">
        <v>338</v>
      </c>
      <c r="E10" s="240">
        <v>1</v>
      </c>
      <c r="F10" s="241"/>
      <c r="G10" s="242">
        <f>ROUND(E10*F10,2)</f>
        <v>0</v>
      </c>
      <c r="H10" s="241"/>
      <c r="I10" s="242">
        <f>ROUND(E10*H10,2)</f>
        <v>0</v>
      </c>
      <c r="J10" s="241"/>
      <c r="K10" s="242">
        <f>ROUND(E10*J10,2)</f>
        <v>0</v>
      </c>
      <c r="L10" s="242">
        <v>21</v>
      </c>
      <c r="M10" s="242">
        <f>G10*(1+L10/100)</f>
        <v>0</v>
      </c>
      <c r="N10" s="240">
        <v>0</v>
      </c>
      <c r="O10" s="240">
        <f>ROUND(E10*N10,2)</f>
        <v>0</v>
      </c>
      <c r="P10" s="240">
        <v>0</v>
      </c>
      <c r="Q10" s="240">
        <f>ROUND(E10*P10,2)</f>
        <v>0</v>
      </c>
      <c r="R10" s="242"/>
      <c r="S10" s="242" t="s">
        <v>339</v>
      </c>
      <c r="T10" s="243" t="s">
        <v>340</v>
      </c>
      <c r="U10" s="222">
        <v>0</v>
      </c>
      <c r="V10" s="222">
        <f>ROUND(E10*U10,2)</f>
        <v>0</v>
      </c>
      <c r="W10" s="222"/>
      <c r="X10" s="222" t="s">
        <v>258</v>
      </c>
      <c r="Y10" s="212"/>
      <c r="Z10" s="212"/>
      <c r="AA10" s="212"/>
      <c r="AB10" s="212"/>
      <c r="AC10" s="212"/>
      <c r="AD10" s="212"/>
      <c r="AE10" s="212"/>
      <c r="AF10" s="212"/>
      <c r="AG10" s="212" t="s">
        <v>344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7">
        <v>3</v>
      </c>
      <c r="B11" s="238" t="s">
        <v>345</v>
      </c>
      <c r="C11" s="246" t="s">
        <v>346</v>
      </c>
      <c r="D11" s="239" t="s">
        <v>338</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339</v>
      </c>
      <c r="T11" s="243" t="s">
        <v>340</v>
      </c>
      <c r="U11" s="222">
        <v>0</v>
      </c>
      <c r="V11" s="222">
        <f>ROUND(E11*U11,2)</f>
        <v>0</v>
      </c>
      <c r="W11" s="222"/>
      <c r="X11" s="222" t="s">
        <v>258</v>
      </c>
      <c r="Y11" s="212"/>
      <c r="Z11" s="212"/>
      <c r="AA11" s="212"/>
      <c r="AB11" s="212"/>
      <c r="AC11" s="212"/>
      <c r="AD11" s="212"/>
      <c r="AE11" s="212"/>
      <c r="AF11" s="212"/>
      <c r="AG11" s="212" t="s">
        <v>344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7">
        <v>4</v>
      </c>
      <c r="B12" s="238" t="s">
        <v>347</v>
      </c>
      <c r="C12" s="246" t="s">
        <v>348</v>
      </c>
      <c r="D12" s="239" t="s">
        <v>338</v>
      </c>
      <c r="E12" s="240">
        <v>1</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339</v>
      </c>
      <c r="T12" s="243" t="s">
        <v>340</v>
      </c>
      <c r="U12" s="222">
        <v>0</v>
      </c>
      <c r="V12" s="222">
        <f>ROUND(E12*U12,2)</f>
        <v>0</v>
      </c>
      <c r="W12" s="222"/>
      <c r="X12" s="222" t="s">
        <v>258</v>
      </c>
      <c r="Y12" s="212"/>
      <c r="Z12" s="212"/>
      <c r="AA12" s="212"/>
      <c r="AB12" s="212"/>
      <c r="AC12" s="212"/>
      <c r="AD12" s="212"/>
      <c r="AE12" s="212"/>
      <c r="AF12" s="212"/>
      <c r="AG12" s="212" t="s">
        <v>344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7">
        <v>5</v>
      </c>
      <c r="B13" s="238" t="s">
        <v>349</v>
      </c>
      <c r="C13" s="246" t="s">
        <v>350</v>
      </c>
      <c r="D13" s="239" t="s">
        <v>338</v>
      </c>
      <c r="E13" s="240">
        <v>1</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c r="S13" s="242" t="s">
        <v>339</v>
      </c>
      <c r="T13" s="243" t="s">
        <v>340</v>
      </c>
      <c r="U13" s="222">
        <v>0</v>
      </c>
      <c r="V13" s="222">
        <f>ROUND(E13*U13,2)</f>
        <v>0</v>
      </c>
      <c r="W13" s="222"/>
      <c r="X13" s="222" t="s">
        <v>258</v>
      </c>
      <c r="Y13" s="212"/>
      <c r="Z13" s="212"/>
      <c r="AA13" s="212"/>
      <c r="AB13" s="212"/>
      <c r="AC13" s="212"/>
      <c r="AD13" s="212"/>
      <c r="AE13" s="212"/>
      <c r="AF13" s="212"/>
      <c r="AG13" s="212" t="s">
        <v>344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7">
        <v>6</v>
      </c>
      <c r="B14" s="238" t="s">
        <v>351</v>
      </c>
      <c r="C14" s="246" t="s">
        <v>352</v>
      </c>
      <c r="D14" s="239" t="s">
        <v>338</v>
      </c>
      <c r="E14" s="240">
        <v>1</v>
      </c>
      <c r="F14" s="241"/>
      <c r="G14" s="242">
        <f>ROUND(E14*F14,2)</f>
        <v>0</v>
      </c>
      <c r="H14" s="241"/>
      <c r="I14" s="242">
        <f>ROUND(E14*H14,2)</f>
        <v>0</v>
      </c>
      <c r="J14" s="241"/>
      <c r="K14" s="242">
        <f>ROUND(E14*J14,2)</f>
        <v>0</v>
      </c>
      <c r="L14" s="242">
        <v>21</v>
      </c>
      <c r="M14" s="242">
        <f>G14*(1+L14/100)</f>
        <v>0</v>
      </c>
      <c r="N14" s="240">
        <v>0</v>
      </c>
      <c r="O14" s="240">
        <f>ROUND(E14*N14,2)</f>
        <v>0</v>
      </c>
      <c r="P14" s="240">
        <v>0</v>
      </c>
      <c r="Q14" s="240">
        <f>ROUND(E14*P14,2)</f>
        <v>0</v>
      </c>
      <c r="R14" s="242"/>
      <c r="S14" s="242" t="s">
        <v>339</v>
      </c>
      <c r="T14" s="243" t="s">
        <v>340</v>
      </c>
      <c r="U14" s="222">
        <v>0</v>
      </c>
      <c r="V14" s="222">
        <f>ROUND(E14*U14,2)</f>
        <v>0</v>
      </c>
      <c r="W14" s="222"/>
      <c r="X14" s="222" t="s">
        <v>258</v>
      </c>
      <c r="Y14" s="212"/>
      <c r="Z14" s="212"/>
      <c r="AA14" s="212"/>
      <c r="AB14" s="212"/>
      <c r="AC14" s="212"/>
      <c r="AD14" s="212"/>
      <c r="AE14" s="212"/>
      <c r="AF14" s="212"/>
      <c r="AG14" s="212" t="s">
        <v>344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7">
        <v>7</v>
      </c>
      <c r="B15" s="238" t="s">
        <v>353</v>
      </c>
      <c r="C15" s="246" t="s">
        <v>354</v>
      </c>
      <c r="D15" s="239" t="s">
        <v>338</v>
      </c>
      <c r="E15" s="240">
        <v>1</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c r="S15" s="242" t="s">
        <v>339</v>
      </c>
      <c r="T15" s="243" t="s">
        <v>340</v>
      </c>
      <c r="U15" s="222">
        <v>0</v>
      </c>
      <c r="V15" s="222">
        <f>ROUND(E15*U15,2)</f>
        <v>0</v>
      </c>
      <c r="W15" s="222"/>
      <c r="X15" s="222" t="s">
        <v>258</v>
      </c>
      <c r="Y15" s="212"/>
      <c r="Z15" s="212"/>
      <c r="AA15" s="212"/>
      <c r="AB15" s="212"/>
      <c r="AC15" s="212"/>
      <c r="AD15" s="212"/>
      <c r="AE15" s="212"/>
      <c r="AF15" s="212"/>
      <c r="AG15" s="212" t="s">
        <v>344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7">
        <v>8</v>
      </c>
      <c r="B16" s="238" t="s">
        <v>355</v>
      </c>
      <c r="C16" s="246" t="s">
        <v>356</v>
      </c>
      <c r="D16" s="239" t="s">
        <v>338</v>
      </c>
      <c r="E16" s="240">
        <v>1</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c r="S16" s="242" t="s">
        <v>339</v>
      </c>
      <c r="T16" s="243" t="s">
        <v>340</v>
      </c>
      <c r="U16" s="222">
        <v>0</v>
      </c>
      <c r="V16" s="222">
        <f>ROUND(E16*U16,2)</f>
        <v>0</v>
      </c>
      <c r="W16" s="222"/>
      <c r="X16" s="222" t="s">
        <v>258</v>
      </c>
      <c r="Y16" s="212"/>
      <c r="Z16" s="212"/>
      <c r="AA16" s="212"/>
      <c r="AB16" s="212"/>
      <c r="AC16" s="212"/>
      <c r="AD16" s="212"/>
      <c r="AE16" s="212"/>
      <c r="AF16" s="212"/>
      <c r="AG16" s="212" t="s">
        <v>344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9</v>
      </c>
      <c r="B17" s="238" t="s">
        <v>357</v>
      </c>
      <c r="C17" s="246" t="s">
        <v>358</v>
      </c>
      <c r="D17" s="239" t="s">
        <v>338</v>
      </c>
      <c r="E17" s="240">
        <v>1</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c r="S17" s="242" t="s">
        <v>339</v>
      </c>
      <c r="T17" s="243" t="s">
        <v>340</v>
      </c>
      <c r="U17" s="222">
        <v>0</v>
      </c>
      <c r="V17" s="222">
        <f>ROUND(E17*U17,2)</f>
        <v>0</v>
      </c>
      <c r="W17" s="222"/>
      <c r="X17" s="222" t="s">
        <v>258</v>
      </c>
      <c r="Y17" s="212"/>
      <c r="Z17" s="212"/>
      <c r="AA17" s="212"/>
      <c r="AB17" s="212"/>
      <c r="AC17" s="212"/>
      <c r="AD17" s="212"/>
      <c r="AE17" s="212"/>
      <c r="AF17" s="212"/>
      <c r="AG17" s="212" t="s">
        <v>344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7">
        <v>10</v>
      </c>
      <c r="B18" s="238" t="s">
        <v>359</v>
      </c>
      <c r="C18" s="246" t="s">
        <v>360</v>
      </c>
      <c r="D18" s="239" t="s">
        <v>338</v>
      </c>
      <c r="E18" s="240">
        <v>1</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c r="S18" s="242" t="s">
        <v>339</v>
      </c>
      <c r="T18" s="243" t="s">
        <v>340</v>
      </c>
      <c r="U18" s="222">
        <v>0</v>
      </c>
      <c r="V18" s="222">
        <f>ROUND(E18*U18,2)</f>
        <v>0</v>
      </c>
      <c r="W18" s="222"/>
      <c r="X18" s="222" t="s">
        <v>258</v>
      </c>
      <c r="Y18" s="212"/>
      <c r="Z18" s="212"/>
      <c r="AA18" s="212"/>
      <c r="AB18" s="212"/>
      <c r="AC18" s="212"/>
      <c r="AD18" s="212"/>
      <c r="AE18" s="212"/>
      <c r="AF18" s="212"/>
      <c r="AG18" s="212" t="s">
        <v>344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7">
        <v>11</v>
      </c>
      <c r="B19" s="238" t="s">
        <v>361</v>
      </c>
      <c r="C19" s="246" t="s">
        <v>362</v>
      </c>
      <c r="D19" s="239" t="s">
        <v>338</v>
      </c>
      <c r="E19" s="240">
        <v>1</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c r="S19" s="242" t="s">
        <v>339</v>
      </c>
      <c r="T19" s="243" t="s">
        <v>340</v>
      </c>
      <c r="U19" s="222">
        <v>0</v>
      </c>
      <c r="V19" s="222">
        <f>ROUND(E19*U19,2)</f>
        <v>0</v>
      </c>
      <c r="W19" s="222"/>
      <c r="X19" s="222" t="s">
        <v>258</v>
      </c>
      <c r="Y19" s="212"/>
      <c r="Z19" s="212"/>
      <c r="AA19" s="212"/>
      <c r="AB19" s="212"/>
      <c r="AC19" s="212"/>
      <c r="AD19" s="212"/>
      <c r="AE19" s="212"/>
      <c r="AF19" s="212"/>
      <c r="AG19" s="212" t="s">
        <v>344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7">
        <v>12</v>
      </c>
      <c r="B20" s="238" t="s">
        <v>363</v>
      </c>
      <c r="C20" s="246" t="s">
        <v>364</v>
      </c>
      <c r="D20" s="239" t="s">
        <v>338</v>
      </c>
      <c r="E20" s="240">
        <v>1</v>
      </c>
      <c r="F20" s="241"/>
      <c r="G20" s="242">
        <f>ROUND(E20*F20,2)</f>
        <v>0</v>
      </c>
      <c r="H20" s="241"/>
      <c r="I20" s="242">
        <f>ROUND(E20*H20,2)</f>
        <v>0</v>
      </c>
      <c r="J20" s="241"/>
      <c r="K20" s="242">
        <f>ROUND(E20*J20,2)</f>
        <v>0</v>
      </c>
      <c r="L20" s="242">
        <v>21</v>
      </c>
      <c r="M20" s="242">
        <f>G20*(1+L20/100)</f>
        <v>0</v>
      </c>
      <c r="N20" s="240">
        <v>0</v>
      </c>
      <c r="O20" s="240">
        <f>ROUND(E20*N20,2)</f>
        <v>0</v>
      </c>
      <c r="P20" s="240">
        <v>0</v>
      </c>
      <c r="Q20" s="240">
        <f>ROUND(E20*P20,2)</f>
        <v>0</v>
      </c>
      <c r="R20" s="242"/>
      <c r="S20" s="242" t="s">
        <v>339</v>
      </c>
      <c r="T20" s="243" t="s">
        <v>340</v>
      </c>
      <c r="U20" s="222">
        <v>0</v>
      </c>
      <c r="V20" s="222">
        <f>ROUND(E20*U20,2)</f>
        <v>0</v>
      </c>
      <c r="W20" s="222"/>
      <c r="X20" s="222" t="s">
        <v>258</v>
      </c>
      <c r="Y20" s="212"/>
      <c r="Z20" s="212"/>
      <c r="AA20" s="212"/>
      <c r="AB20" s="212"/>
      <c r="AC20" s="212"/>
      <c r="AD20" s="212"/>
      <c r="AE20" s="212"/>
      <c r="AF20" s="212"/>
      <c r="AG20" s="212" t="s">
        <v>344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7">
        <v>13</v>
      </c>
      <c r="B21" s="238" t="s">
        <v>365</v>
      </c>
      <c r="C21" s="246" t="s">
        <v>366</v>
      </c>
      <c r="D21" s="239" t="s">
        <v>338</v>
      </c>
      <c r="E21" s="240">
        <v>1</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339</v>
      </c>
      <c r="T21" s="243" t="s">
        <v>340</v>
      </c>
      <c r="U21" s="222">
        <v>0</v>
      </c>
      <c r="V21" s="222">
        <f>ROUND(E21*U21,2)</f>
        <v>0</v>
      </c>
      <c r="W21" s="222"/>
      <c r="X21" s="222" t="s">
        <v>258</v>
      </c>
      <c r="Y21" s="212"/>
      <c r="Z21" s="212"/>
      <c r="AA21" s="212"/>
      <c r="AB21" s="212"/>
      <c r="AC21" s="212"/>
      <c r="AD21" s="212"/>
      <c r="AE21" s="212"/>
      <c r="AF21" s="212"/>
      <c r="AG21" s="212" t="s">
        <v>344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7">
        <v>14</v>
      </c>
      <c r="B22" s="238" t="s">
        <v>367</v>
      </c>
      <c r="C22" s="246" t="s">
        <v>368</v>
      </c>
      <c r="D22" s="239" t="s">
        <v>338</v>
      </c>
      <c r="E22" s="240">
        <v>1</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c r="S22" s="242" t="s">
        <v>339</v>
      </c>
      <c r="T22" s="243" t="s">
        <v>340</v>
      </c>
      <c r="U22" s="222">
        <v>0</v>
      </c>
      <c r="V22" s="222">
        <f>ROUND(E22*U22,2)</f>
        <v>0</v>
      </c>
      <c r="W22" s="222"/>
      <c r="X22" s="222" t="s">
        <v>258</v>
      </c>
      <c r="Y22" s="212"/>
      <c r="Z22" s="212"/>
      <c r="AA22" s="212"/>
      <c r="AB22" s="212"/>
      <c r="AC22" s="212"/>
      <c r="AD22" s="212"/>
      <c r="AE22" s="212"/>
      <c r="AF22" s="212"/>
      <c r="AG22" s="212" t="s">
        <v>344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7">
        <v>15</v>
      </c>
      <c r="B23" s="238" t="s">
        <v>369</v>
      </c>
      <c r="C23" s="246" t="s">
        <v>370</v>
      </c>
      <c r="D23" s="239" t="s">
        <v>338</v>
      </c>
      <c r="E23" s="240">
        <v>1</v>
      </c>
      <c r="F23" s="241"/>
      <c r="G23" s="242">
        <f>ROUND(E23*F23,2)</f>
        <v>0</v>
      </c>
      <c r="H23" s="241"/>
      <c r="I23" s="242">
        <f>ROUND(E23*H23,2)</f>
        <v>0</v>
      </c>
      <c r="J23" s="241"/>
      <c r="K23" s="242">
        <f>ROUND(E23*J23,2)</f>
        <v>0</v>
      </c>
      <c r="L23" s="242">
        <v>21</v>
      </c>
      <c r="M23" s="242">
        <f>G23*(1+L23/100)</f>
        <v>0</v>
      </c>
      <c r="N23" s="240">
        <v>0</v>
      </c>
      <c r="O23" s="240">
        <f>ROUND(E23*N23,2)</f>
        <v>0</v>
      </c>
      <c r="P23" s="240">
        <v>0</v>
      </c>
      <c r="Q23" s="240">
        <f>ROUND(E23*P23,2)</f>
        <v>0</v>
      </c>
      <c r="R23" s="242"/>
      <c r="S23" s="242" t="s">
        <v>339</v>
      </c>
      <c r="T23" s="243" t="s">
        <v>340</v>
      </c>
      <c r="U23" s="222">
        <v>0</v>
      </c>
      <c r="V23" s="222">
        <f>ROUND(E23*U23,2)</f>
        <v>0</v>
      </c>
      <c r="W23" s="222"/>
      <c r="X23" s="222" t="s">
        <v>258</v>
      </c>
      <c r="Y23" s="212"/>
      <c r="Z23" s="212"/>
      <c r="AA23" s="212"/>
      <c r="AB23" s="212"/>
      <c r="AC23" s="212"/>
      <c r="AD23" s="212"/>
      <c r="AE23" s="212"/>
      <c r="AF23" s="212"/>
      <c r="AG23" s="212" t="s">
        <v>344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7">
        <v>16</v>
      </c>
      <c r="B24" s="238" t="s">
        <v>371</v>
      </c>
      <c r="C24" s="246" t="s">
        <v>372</v>
      </c>
      <c r="D24" s="239" t="s">
        <v>338</v>
      </c>
      <c r="E24" s="240">
        <v>1</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c r="S24" s="242" t="s">
        <v>339</v>
      </c>
      <c r="T24" s="243" t="s">
        <v>340</v>
      </c>
      <c r="U24" s="222">
        <v>0</v>
      </c>
      <c r="V24" s="222">
        <f>ROUND(E24*U24,2)</f>
        <v>0</v>
      </c>
      <c r="W24" s="222"/>
      <c r="X24" s="222" t="s">
        <v>258</v>
      </c>
      <c r="Y24" s="212"/>
      <c r="Z24" s="212"/>
      <c r="AA24" s="212"/>
      <c r="AB24" s="212"/>
      <c r="AC24" s="212"/>
      <c r="AD24" s="212"/>
      <c r="AE24" s="212"/>
      <c r="AF24" s="212"/>
      <c r="AG24" s="212" t="s">
        <v>344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7">
        <v>17</v>
      </c>
      <c r="B25" s="238" t="s">
        <v>373</v>
      </c>
      <c r="C25" s="246" t="s">
        <v>374</v>
      </c>
      <c r="D25" s="239" t="s">
        <v>338</v>
      </c>
      <c r="E25" s="240">
        <v>1</v>
      </c>
      <c r="F25" s="241"/>
      <c r="G25" s="242">
        <f>ROUND(E25*F25,2)</f>
        <v>0</v>
      </c>
      <c r="H25" s="241"/>
      <c r="I25" s="242">
        <f>ROUND(E25*H25,2)</f>
        <v>0</v>
      </c>
      <c r="J25" s="241"/>
      <c r="K25" s="242">
        <f>ROUND(E25*J25,2)</f>
        <v>0</v>
      </c>
      <c r="L25" s="242">
        <v>21</v>
      </c>
      <c r="M25" s="242">
        <f>G25*(1+L25/100)</f>
        <v>0</v>
      </c>
      <c r="N25" s="240">
        <v>0</v>
      </c>
      <c r="O25" s="240">
        <f>ROUND(E25*N25,2)</f>
        <v>0</v>
      </c>
      <c r="P25" s="240">
        <v>0</v>
      </c>
      <c r="Q25" s="240">
        <f>ROUND(E25*P25,2)</f>
        <v>0</v>
      </c>
      <c r="R25" s="242"/>
      <c r="S25" s="242" t="s">
        <v>339</v>
      </c>
      <c r="T25" s="243" t="s">
        <v>340</v>
      </c>
      <c r="U25" s="222">
        <v>0</v>
      </c>
      <c r="V25" s="222">
        <f>ROUND(E25*U25,2)</f>
        <v>0</v>
      </c>
      <c r="W25" s="222"/>
      <c r="X25" s="222" t="s">
        <v>258</v>
      </c>
      <c r="Y25" s="212"/>
      <c r="Z25" s="212"/>
      <c r="AA25" s="212"/>
      <c r="AB25" s="212"/>
      <c r="AC25" s="212"/>
      <c r="AD25" s="212"/>
      <c r="AE25" s="212"/>
      <c r="AF25" s="212"/>
      <c r="AG25" s="212" t="s">
        <v>344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0">
        <v>18</v>
      </c>
      <c r="B26" s="231" t="s">
        <v>375</v>
      </c>
      <c r="C26" s="247" t="s">
        <v>376</v>
      </c>
      <c r="D26" s="232" t="s">
        <v>338</v>
      </c>
      <c r="E26" s="233">
        <v>1</v>
      </c>
      <c r="F26" s="234"/>
      <c r="G26" s="235">
        <f>ROUND(E26*F26,2)</f>
        <v>0</v>
      </c>
      <c r="H26" s="234"/>
      <c r="I26" s="235">
        <f>ROUND(E26*H26,2)</f>
        <v>0</v>
      </c>
      <c r="J26" s="234"/>
      <c r="K26" s="235">
        <f>ROUND(E26*J26,2)</f>
        <v>0</v>
      </c>
      <c r="L26" s="235">
        <v>21</v>
      </c>
      <c r="M26" s="235">
        <f>G26*(1+L26/100)</f>
        <v>0</v>
      </c>
      <c r="N26" s="233">
        <v>0</v>
      </c>
      <c r="O26" s="233">
        <f>ROUND(E26*N26,2)</f>
        <v>0</v>
      </c>
      <c r="P26" s="233">
        <v>0</v>
      </c>
      <c r="Q26" s="233">
        <f>ROUND(E26*P26,2)</f>
        <v>0</v>
      </c>
      <c r="R26" s="235"/>
      <c r="S26" s="235" t="s">
        <v>339</v>
      </c>
      <c r="T26" s="236" t="s">
        <v>340</v>
      </c>
      <c r="U26" s="222">
        <v>0</v>
      </c>
      <c r="V26" s="222">
        <f>ROUND(E26*U26,2)</f>
        <v>0</v>
      </c>
      <c r="W26" s="222"/>
      <c r="X26" s="222" t="s">
        <v>258</v>
      </c>
      <c r="Y26" s="212"/>
      <c r="Z26" s="212"/>
      <c r="AA26" s="212"/>
      <c r="AB26" s="212"/>
      <c r="AC26" s="212"/>
      <c r="AD26" s="212"/>
      <c r="AE26" s="212"/>
      <c r="AF26" s="212"/>
      <c r="AG26" s="212" t="s">
        <v>344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3"/>
      <c r="B27" s="4"/>
      <c r="C27" s="248"/>
      <c r="D27" s="6"/>
      <c r="E27" s="3"/>
      <c r="F27" s="3"/>
      <c r="G27" s="3"/>
      <c r="H27" s="3"/>
      <c r="I27" s="3"/>
      <c r="J27" s="3"/>
      <c r="K27" s="3"/>
      <c r="L27" s="3"/>
      <c r="M27" s="3"/>
      <c r="N27" s="3"/>
      <c r="O27" s="3"/>
      <c r="P27" s="3"/>
      <c r="Q27" s="3"/>
      <c r="R27" s="3"/>
      <c r="S27" s="3"/>
      <c r="T27" s="3"/>
      <c r="U27" s="3"/>
      <c r="V27" s="3"/>
      <c r="W27" s="3"/>
      <c r="X27" s="3"/>
      <c r="AE27">
        <v>15</v>
      </c>
      <c r="AF27">
        <v>21</v>
      </c>
      <c r="AG27" t="s">
        <v>321</v>
      </c>
    </row>
    <row r="28" spans="1:60" x14ac:dyDescent="0.2">
      <c r="A28" s="215"/>
      <c r="B28" s="216" t="s">
        <v>29</v>
      </c>
      <c r="C28" s="249"/>
      <c r="D28" s="217"/>
      <c r="E28" s="218"/>
      <c r="F28" s="218"/>
      <c r="G28" s="244">
        <f>G8</f>
        <v>0</v>
      </c>
      <c r="H28" s="3"/>
      <c r="I28" s="3"/>
      <c r="J28" s="3"/>
      <c r="K28" s="3"/>
      <c r="L28" s="3"/>
      <c r="M28" s="3"/>
      <c r="N28" s="3"/>
      <c r="O28" s="3"/>
      <c r="P28" s="3"/>
      <c r="Q28" s="3"/>
      <c r="R28" s="3"/>
      <c r="S28" s="3"/>
      <c r="T28" s="3"/>
      <c r="U28" s="3"/>
      <c r="V28" s="3"/>
      <c r="W28" s="3"/>
      <c r="X28" s="3"/>
      <c r="AE28">
        <f>SUMIF(L7:L26,AE27,G7:G26)</f>
        <v>0</v>
      </c>
      <c r="AF28">
        <f>SUMIF(L7:L26,AF27,G7:G26)</f>
        <v>0</v>
      </c>
      <c r="AG28" t="s">
        <v>377</v>
      </c>
    </row>
    <row r="29" spans="1:60" x14ac:dyDescent="0.2">
      <c r="C29" s="250"/>
      <c r="D29" s="10"/>
      <c r="AG29" t="s">
        <v>378</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rdxcATqfJi9XilzZFBproBqvqBqBNTqRr5rDolywUgpd/JnUSarD/XaSWfUkCsB+pLRvk329G4RY69vOLx5Rw==" saltValue="vm0J8xtfLfGOSHHZxDtFFA==" spinCount="100000" sheet="1"/>
  <mergeCells count="4">
    <mergeCell ref="A1:G1"/>
    <mergeCell ref="C2:G2"/>
    <mergeCell ref="C3:G3"/>
    <mergeCell ref="C4:G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64</v>
      </c>
      <c r="C3" s="201" t="s">
        <v>65</v>
      </c>
      <c r="D3" s="199"/>
      <c r="E3" s="199"/>
      <c r="F3" s="199"/>
      <c r="G3" s="200"/>
      <c r="AC3" s="177" t="s">
        <v>308</v>
      </c>
      <c r="AG3" t="s">
        <v>311</v>
      </c>
    </row>
    <row r="4" spans="1:60" ht="24.95" customHeight="1" x14ac:dyDescent="0.2">
      <c r="A4" s="202" t="s">
        <v>9</v>
      </c>
      <c r="B4" s="203" t="s">
        <v>66</v>
      </c>
      <c r="C4" s="204" t="s">
        <v>65</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SUMIF(AG9:AG78,"&lt;&gt;NOR",G9:G78)</f>
        <v>0</v>
      </c>
      <c r="H8" s="228"/>
      <c r="I8" s="228">
        <f>SUM(I9:I78)</f>
        <v>0</v>
      </c>
      <c r="J8" s="228"/>
      <c r="K8" s="228">
        <f>SUM(K9:K78)</f>
        <v>0</v>
      </c>
      <c r="L8" s="228"/>
      <c r="M8" s="228">
        <f>SUM(M9:M78)</f>
        <v>0</v>
      </c>
      <c r="N8" s="227"/>
      <c r="O8" s="227">
        <f>SUM(O9:O78)</f>
        <v>0.08</v>
      </c>
      <c r="P8" s="227"/>
      <c r="Q8" s="227">
        <f>SUM(Q9:Q78)</f>
        <v>0</v>
      </c>
      <c r="R8" s="228"/>
      <c r="S8" s="228"/>
      <c r="T8" s="229"/>
      <c r="U8" s="223"/>
      <c r="V8" s="223">
        <f>SUM(V9:V78)</f>
        <v>508.99999999999994</v>
      </c>
      <c r="W8" s="223"/>
      <c r="X8" s="223"/>
      <c r="AG8" t="s">
        <v>335</v>
      </c>
    </row>
    <row r="9" spans="1:60" outlineLevel="1" x14ac:dyDescent="0.2">
      <c r="A9" s="230">
        <v>1</v>
      </c>
      <c r="B9" s="231" t="s">
        <v>380</v>
      </c>
      <c r="C9" s="247" t="s">
        <v>381</v>
      </c>
      <c r="D9" s="232" t="s">
        <v>382</v>
      </c>
      <c r="E9" s="233">
        <v>352.2</v>
      </c>
      <c r="F9" s="234"/>
      <c r="G9" s="235">
        <f>ROUND(E9*F9,2)</f>
        <v>0</v>
      </c>
      <c r="H9" s="234"/>
      <c r="I9" s="235">
        <f>ROUND(E9*H9,2)</f>
        <v>0</v>
      </c>
      <c r="J9" s="234"/>
      <c r="K9" s="235">
        <f>ROUND(E9*J9,2)</f>
        <v>0</v>
      </c>
      <c r="L9" s="235">
        <v>21</v>
      </c>
      <c r="M9" s="235">
        <f>G9*(1+L9/100)</f>
        <v>0</v>
      </c>
      <c r="N9" s="233">
        <v>0</v>
      </c>
      <c r="O9" s="233">
        <f>ROUND(E9*N9,2)</f>
        <v>0</v>
      </c>
      <c r="P9" s="233">
        <v>0</v>
      </c>
      <c r="Q9" s="233">
        <f>ROUND(E9*P9,2)</f>
        <v>0</v>
      </c>
      <c r="R9" s="235" t="s">
        <v>383</v>
      </c>
      <c r="S9" s="235" t="s">
        <v>384</v>
      </c>
      <c r="T9" s="236" t="s">
        <v>384</v>
      </c>
      <c r="U9" s="222">
        <v>0.1</v>
      </c>
      <c r="V9" s="222">
        <f>ROUND(E9*U9,2)</f>
        <v>35.22</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6" t="s">
        <v>387</v>
      </c>
      <c r="D10" s="254"/>
      <c r="E10" s="254"/>
      <c r="F10" s="254"/>
      <c r="G10" s="254"/>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388</v>
      </c>
      <c r="AH10" s="212"/>
      <c r="AI10" s="212"/>
      <c r="AJ10" s="212"/>
      <c r="AK10" s="212"/>
      <c r="AL10" s="212"/>
      <c r="AM10" s="212"/>
      <c r="AN10" s="212"/>
      <c r="AO10" s="212"/>
      <c r="AP10" s="212"/>
      <c r="AQ10" s="212"/>
      <c r="AR10" s="212"/>
      <c r="AS10" s="212"/>
      <c r="AT10" s="212"/>
      <c r="AU10" s="212"/>
      <c r="AV10" s="212"/>
      <c r="AW10" s="212"/>
      <c r="AX10" s="212"/>
      <c r="AY10" s="212"/>
      <c r="AZ10" s="212"/>
      <c r="BA10" s="253" t="str">
        <f>C10</f>
        <v>nebo lesní půdy, s vodorovným přemístěním na hromady v místě upotřebení nebo na dočasné či trvalé skládky se složením</v>
      </c>
      <c r="BB10" s="212"/>
      <c r="BC10" s="212"/>
      <c r="BD10" s="212"/>
      <c r="BE10" s="212"/>
      <c r="BF10" s="212"/>
      <c r="BG10" s="212"/>
      <c r="BH10" s="212"/>
    </row>
    <row r="11" spans="1:60" outlineLevel="1" x14ac:dyDescent="0.2">
      <c r="A11" s="219"/>
      <c r="B11" s="220"/>
      <c r="C11" s="257" t="s">
        <v>389</v>
      </c>
      <c r="D11" s="251"/>
      <c r="E11" s="252"/>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390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391</v>
      </c>
      <c r="D12" s="251"/>
      <c r="E12" s="252">
        <v>148.80000000000001</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390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7" t="s">
        <v>392</v>
      </c>
      <c r="D13" s="251"/>
      <c r="E13" s="252">
        <v>203.4</v>
      </c>
      <c r="F13" s="222"/>
      <c r="G13" s="222"/>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390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0">
        <v>2</v>
      </c>
      <c r="B14" s="231" t="s">
        <v>393</v>
      </c>
      <c r="C14" s="247" t="s">
        <v>394</v>
      </c>
      <c r="D14" s="232" t="s">
        <v>382</v>
      </c>
      <c r="E14" s="233">
        <v>19.2</v>
      </c>
      <c r="F14" s="234"/>
      <c r="G14" s="235">
        <f>ROUND(E14*F14,2)</f>
        <v>0</v>
      </c>
      <c r="H14" s="234"/>
      <c r="I14" s="235">
        <f>ROUND(E14*H14,2)</f>
        <v>0</v>
      </c>
      <c r="J14" s="234"/>
      <c r="K14" s="235">
        <f>ROUND(E14*J14,2)</f>
        <v>0</v>
      </c>
      <c r="L14" s="235">
        <v>21</v>
      </c>
      <c r="M14" s="235">
        <f>G14*(1+L14/100)</f>
        <v>0</v>
      </c>
      <c r="N14" s="233">
        <v>0</v>
      </c>
      <c r="O14" s="233">
        <f>ROUND(E14*N14,2)</f>
        <v>0</v>
      </c>
      <c r="P14" s="233">
        <v>0</v>
      </c>
      <c r="Q14" s="233">
        <f>ROUND(E14*P14,2)</f>
        <v>0</v>
      </c>
      <c r="R14" s="235" t="s">
        <v>383</v>
      </c>
      <c r="S14" s="235" t="s">
        <v>384</v>
      </c>
      <c r="T14" s="236" t="s">
        <v>384</v>
      </c>
      <c r="U14" s="222">
        <v>0.42</v>
      </c>
      <c r="V14" s="222">
        <f>ROUND(E14*U14,2)</f>
        <v>8.06</v>
      </c>
      <c r="W14" s="222"/>
      <c r="X14" s="222" t="s">
        <v>385</v>
      </c>
      <c r="Y14" s="212"/>
      <c r="Z14" s="212"/>
      <c r="AA14" s="212"/>
      <c r="AB14" s="212"/>
      <c r="AC14" s="212"/>
      <c r="AD14" s="212"/>
      <c r="AE14" s="212"/>
      <c r="AF14" s="212"/>
      <c r="AG14" s="212" t="s">
        <v>386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6" t="s">
        <v>395</v>
      </c>
      <c r="D15" s="254"/>
      <c r="E15" s="254"/>
      <c r="F15" s="254"/>
      <c r="G15" s="254"/>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388</v>
      </c>
      <c r="AH15" s="212"/>
      <c r="AI15" s="212"/>
      <c r="AJ15" s="212"/>
      <c r="AK15" s="212"/>
      <c r="AL15" s="212"/>
      <c r="AM15" s="212"/>
      <c r="AN15" s="212"/>
      <c r="AO15" s="212"/>
      <c r="AP15" s="212"/>
      <c r="AQ15" s="212"/>
      <c r="AR15" s="212"/>
      <c r="AS15" s="212"/>
      <c r="AT15" s="212"/>
      <c r="AU15" s="212"/>
      <c r="AV15" s="212"/>
      <c r="AW15" s="212"/>
      <c r="AX15" s="212"/>
      <c r="AY15" s="212"/>
      <c r="AZ15" s="212"/>
      <c r="BA15" s="253" t="str">
        <f>C15</f>
        <v>s přemístěním výkopku v příčných profilech na vzdálenost do 15 m nebo s naložením na dopravní prostředek.</v>
      </c>
      <c r="BB15" s="212"/>
      <c r="BC15" s="212"/>
      <c r="BD15" s="212"/>
      <c r="BE15" s="212"/>
      <c r="BF15" s="212"/>
      <c r="BG15" s="212"/>
      <c r="BH15" s="212"/>
    </row>
    <row r="16" spans="1:60" outlineLevel="1" x14ac:dyDescent="0.2">
      <c r="A16" s="219"/>
      <c r="B16" s="220"/>
      <c r="C16" s="257" t="s">
        <v>396</v>
      </c>
      <c r="D16" s="251"/>
      <c r="E16" s="252">
        <v>19.2</v>
      </c>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390</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0">
        <v>3</v>
      </c>
      <c r="B17" s="231" t="s">
        <v>397</v>
      </c>
      <c r="C17" s="247" t="s">
        <v>398</v>
      </c>
      <c r="D17" s="232" t="s">
        <v>382</v>
      </c>
      <c r="E17" s="233">
        <v>1</v>
      </c>
      <c r="F17" s="234"/>
      <c r="G17" s="235">
        <f>ROUND(E17*F17,2)</f>
        <v>0</v>
      </c>
      <c r="H17" s="234"/>
      <c r="I17" s="235">
        <f>ROUND(E17*H17,2)</f>
        <v>0</v>
      </c>
      <c r="J17" s="234"/>
      <c r="K17" s="235">
        <f>ROUND(E17*J17,2)</f>
        <v>0</v>
      </c>
      <c r="L17" s="235">
        <v>21</v>
      </c>
      <c r="M17" s="235">
        <f>G17*(1+L17/100)</f>
        <v>0</v>
      </c>
      <c r="N17" s="233">
        <v>0</v>
      </c>
      <c r="O17" s="233">
        <f>ROUND(E17*N17,2)</f>
        <v>0</v>
      </c>
      <c r="P17" s="233">
        <v>0</v>
      </c>
      <c r="Q17" s="233">
        <f>ROUND(E17*P17,2)</f>
        <v>0</v>
      </c>
      <c r="R17" s="235" t="s">
        <v>383</v>
      </c>
      <c r="S17" s="235" t="s">
        <v>384</v>
      </c>
      <c r="T17" s="236" t="s">
        <v>384</v>
      </c>
      <c r="U17" s="222">
        <v>0.78</v>
      </c>
      <c r="V17" s="222">
        <f>ROUND(E17*U17,2)</f>
        <v>0.78</v>
      </c>
      <c r="W17" s="222"/>
      <c r="X17" s="222" t="s">
        <v>385</v>
      </c>
      <c r="Y17" s="212"/>
      <c r="Z17" s="212"/>
      <c r="AA17" s="212"/>
      <c r="AB17" s="212"/>
      <c r="AC17" s="212"/>
      <c r="AD17" s="212"/>
      <c r="AE17" s="212"/>
      <c r="AF17" s="212"/>
      <c r="AG17" s="212" t="s">
        <v>386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6" t="s">
        <v>399</v>
      </c>
      <c r="D18" s="254"/>
      <c r="E18" s="254"/>
      <c r="F18" s="254"/>
      <c r="G18" s="254"/>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388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400</v>
      </c>
      <c r="D19" s="251"/>
      <c r="E19" s="252">
        <v>1</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0">
        <v>4</v>
      </c>
      <c r="B20" s="231" t="s">
        <v>401</v>
      </c>
      <c r="C20" s="247" t="s">
        <v>402</v>
      </c>
      <c r="D20" s="232" t="s">
        <v>382</v>
      </c>
      <c r="E20" s="233">
        <v>338.22</v>
      </c>
      <c r="F20" s="234"/>
      <c r="G20" s="235">
        <f>ROUND(E20*F20,2)</f>
        <v>0</v>
      </c>
      <c r="H20" s="234"/>
      <c r="I20" s="235">
        <f>ROUND(E20*H20,2)</f>
        <v>0</v>
      </c>
      <c r="J20" s="234"/>
      <c r="K20" s="235">
        <f>ROUND(E20*J20,2)</f>
        <v>0</v>
      </c>
      <c r="L20" s="235">
        <v>21</v>
      </c>
      <c r="M20" s="235">
        <f>G20*(1+L20/100)</f>
        <v>0</v>
      </c>
      <c r="N20" s="233">
        <v>0</v>
      </c>
      <c r="O20" s="233">
        <f>ROUND(E20*N20,2)</f>
        <v>0</v>
      </c>
      <c r="P20" s="233">
        <v>0</v>
      </c>
      <c r="Q20" s="233">
        <f>ROUND(E20*P20,2)</f>
        <v>0</v>
      </c>
      <c r="R20" s="235" t="s">
        <v>383</v>
      </c>
      <c r="S20" s="235" t="s">
        <v>384</v>
      </c>
      <c r="T20" s="236" t="s">
        <v>384</v>
      </c>
      <c r="U20" s="222">
        <v>0.01</v>
      </c>
      <c r="V20" s="222">
        <f>ROUND(E20*U20,2)</f>
        <v>3.38</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6" t="s">
        <v>403</v>
      </c>
      <c r="D21" s="254"/>
      <c r="E21" s="254"/>
      <c r="F21" s="254"/>
      <c r="G21" s="254"/>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388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404</v>
      </c>
      <c r="D22" s="251"/>
      <c r="E22" s="252"/>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390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405</v>
      </c>
      <c r="D23" s="251"/>
      <c r="E23" s="252"/>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390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406</v>
      </c>
      <c r="D24" s="251"/>
      <c r="E24" s="252">
        <v>245.52</v>
      </c>
      <c r="F24" s="222"/>
      <c r="G24" s="222"/>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390</v>
      </c>
      <c r="AH24" s="212">
        <v>5</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407</v>
      </c>
      <c r="D25" s="251"/>
      <c r="E25" s="252">
        <v>92.7</v>
      </c>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0">
        <v>5</v>
      </c>
      <c r="B26" s="231" t="s">
        <v>408</v>
      </c>
      <c r="C26" s="247" t="s">
        <v>409</v>
      </c>
      <c r="D26" s="232" t="s">
        <v>382</v>
      </c>
      <c r="E26" s="233">
        <v>202.29</v>
      </c>
      <c r="F26" s="234"/>
      <c r="G26" s="235">
        <f>ROUND(E26*F26,2)</f>
        <v>0</v>
      </c>
      <c r="H26" s="234"/>
      <c r="I26" s="235">
        <f>ROUND(E26*H26,2)</f>
        <v>0</v>
      </c>
      <c r="J26" s="234"/>
      <c r="K26" s="235">
        <f>ROUND(E26*J26,2)</f>
        <v>0</v>
      </c>
      <c r="L26" s="235">
        <v>21</v>
      </c>
      <c r="M26" s="235">
        <f>G26*(1+L26/100)</f>
        <v>0</v>
      </c>
      <c r="N26" s="233">
        <v>0</v>
      </c>
      <c r="O26" s="233">
        <f>ROUND(E26*N26,2)</f>
        <v>0</v>
      </c>
      <c r="P26" s="233">
        <v>0</v>
      </c>
      <c r="Q26" s="233">
        <f>ROUND(E26*P26,2)</f>
        <v>0</v>
      </c>
      <c r="R26" s="235" t="s">
        <v>383</v>
      </c>
      <c r="S26" s="235" t="s">
        <v>384</v>
      </c>
      <c r="T26" s="236" t="s">
        <v>384</v>
      </c>
      <c r="U26" s="222">
        <v>0.01</v>
      </c>
      <c r="V26" s="222">
        <f>ROUND(E26*U26,2)</f>
        <v>2.02</v>
      </c>
      <c r="W26" s="222"/>
      <c r="X26" s="222" t="s">
        <v>385</v>
      </c>
      <c r="Y26" s="212"/>
      <c r="Z26" s="212"/>
      <c r="AA26" s="212"/>
      <c r="AB26" s="212"/>
      <c r="AC26" s="212"/>
      <c r="AD26" s="212"/>
      <c r="AE26" s="212"/>
      <c r="AF26" s="212"/>
      <c r="AG26" s="212" t="s">
        <v>386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6" t="s">
        <v>403</v>
      </c>
      <c r="D27" s="254"/>
      <c r="E27" s="254"/>
      <c r="F27" s="254"/>
      <c r="G27" s="254"/>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388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410</v>
      </c>
      <c r="D28" s="251"/>
      <c r="E28" s="252"/>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411</v>
      </c>
      <c r="D29" s="251"/>
      <c r="E29" s="252">
        <v>19.2</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412</v>
      </c>
      <c r="D30" s="251"/>
      <c r="E30" s="252"/>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390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413</v>
      </c>
      <c r="D31" s="251"/>
      <c r="E31" s="252">
        <v>352.2</v>
      </c>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390</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7" t="s">
        <v>405</v>
      </c>
      <c r="D32" s="251"/>
      <c r="E32" s="252"/>
      <c r="F32" s="222"/>
      <c r="G32" s="222"/>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390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7" t="s">
        <v>414</v>
      </c>
      <c r="D33" s="251"/>
      <c r="E33" s="252">
        <v>-122.76</v>
      </c>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415</v>
      </c>
      <c r="D34" s="251"/>
      <c r="E34" s="252">
        <v>-46.35</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390</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0">
        <v>6</v>
      </c>
      <c r="B35" s="231" t="s">
        <v>416</v>
      </c>
      <c r="C35" s="247" t="s">
        <v>417</v>
      </c>
      <c r="D35" s="232" t="s">
        <v>382</v>
      </c>
      <c r="E35" s="233">
        <v>1</v>
      </c>
      <c r="F35" s="234"/>
      <c r="G35" s="235">
        <f>ROUND(E35*F35,2)</f>
        <v>0</v>
      </c>
      <c r="H35" s="234"/>
      <c r="I35" s="235">
        <f>ROUND(E35*H35,2)</f>
        <v>0</v>
      </c>
      <c r="J35" s="234"/>
      <c r="K35" s="235">
        <f>ROUND(E35*J35,2)</f>
        <v>0</v>
      </c>
      <c r="L35" s="235">
        <v>21</v>
      </c>
      <c r="M35" s="235">
        <f>G35*(1+L35/100)</f>
        <v>0</v>
      </c>
      <c r="N35" s="233">
        <v>0</v>
      </c>
      <c r="O35" s="233">
        <f>ROUND(E35*N35,2)</f>
        <v>0</v>
      </c>
      <c r="P35" s="233">
        <v>0</v>
      </c>
      <c r="Q35" s="233">
        <f>ROUND(E35*P35,2)</f>
        <v>0</v>
      </c>
      <c r="R35" s="235" t="s">
        <v>383</v>
      </c>
      <c r="S35" s="235" t="s">
        <v>384</v>
      </c>
      <c r="T35" s="236" t="s">
        <v>384</v>
      </c>
      <c r="U35" s="222">
        <v>0.01</v>
      </c>
      <c r="V35" s="222">
        <f>ROUND(E35*U35,2)</f>
        <v>0.01</v>
      </c>
      <c r="W35" s="222"/>
      <c r="X35" s="222" t="s">
        <v>385</v>
      </c>
      <c r="Y35" s="212"/>
      <c r="Z35" s="212"/>
      <c r="AA35" s="212"/>
      <c r="AB35" s="212"/>
      <c r="AC35" s="212"/>
      <c r="AD35" s="212"/>
      <c r="AE35" s="212"/>
      <c r="AF35" s="212"/>
      <c r="AG35" s="212" t="s">
        <v>386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6" t="s">
        <v>403</v>
      </c>
      <c r="D36" s="254"/>
      <c r="E36" s="254"/>
      <c r="F36" s="254"/>
      <c r="G36" s="254"/>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388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418</v>
      </c>
      <c r="D37" s="251"/>
      <c r="E37" s="252"/>
      <c r="F37" s="222"/>
      <c r="G37" s="22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390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419</v>
      </c>
      <c r="D38" s="251"/>
      <c r="E38" s="252">
        <v>1</v>
      </c>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390</v>
      </c>
      <c r="AH38" s="212">
        <v>5</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0">
        <v>7</v>
      </c>
      <c r="B39" s="231" t="s">
        <v>420</v>
      </c>
      <c r="C39" s="247" t="s">
        <v>421</v>
      </c>
      <c r="D39" s="232" t="s">
        <v>382</v>
      </c>
      <c r="E39" s="233">
        <v>169.11</v>
      </c>
      <c r="F39" s="234"/>
      <c r="G39" s="235">
        <f>ROUND(E39*F39,2)</f>
        <v>0</v>
      </c>
      <c r="H39" s="234"/>
      <c r="I39" s="235">
        <f>ROUND(E39*H39,2)</f>
        <v>0</v>
      </c>
      <c r="J39" s="234"/>
      <c r="K39" s="235">
        <f>ROUND(E39*J39,2)</f>
        <v>0</v>
      </c>
      <c r="L39" s="235">
        <v>21</v>
      </c>
      <c r="M39" s="235">
        <f>G39*(1+L39/100)</f>
        <v>0</v>
      </c>
      <c r="N39" s="233">
        <v>0</v>
      </c>
      <c r="O39" s="233">
        <f>ROUND(E39*N39,2)</f>
        <v>0</v>
      </c>
      <c r="P39" s="233">
        <v>0</v>
      </c>
      <c r="Q39" s="233">
        <f>ROUND(E39*P39,2)</f>
        <v>0</v>
      </c>
      <c r="R39" s="235" t="s">
        <v>383</v>
      </c>
      <c r="S39" s="235" t="s">
        <v>384</v>
      </c>
      <c r="T39" s="236" t="s">
        <v>384</v>
      </c>
      <c r="U39" s="222">
        <v>0.05</v>
      </c>
      <c r="V39" s="222">
        <f>ROUND(E39*U39,2)</f>
        <v>8.4600000000000009</v>
      </c>
      <c r="W39" s="222"/>
      <c r="X39" s="222" t="s">
        <v>385</v>
      </c>
      <c r="Y39" s="212"/>
      <c r="Z39" s="212"/>
      <c r="AA39" s="212"/>
      <c r="AB39" s="212"/>
      <c r="AC39" s="212"/>
      <c r="AD39" s="212"/>
      <c r="AE39" s="212"/>
      <c r="AF39" s="212"/>
      <c r="AG39" s="212" t="s">
        <v>386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7" t="s">
        <v>422</v>
      </c>
      <c r="D40" s="251"/>
      <c r="E40" s="252"/>
      <c r="F40" s="222"/>
      <c r="G40" s="222"/>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390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405</v>
      </c>
      <c r="D41" s="251"/>
      <c r="E41" s="252"/>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7" t="s">
        <v>423</v>
      </c>
      <c r="D42" s="251"/>
      <c r="E42" s="252">
        <v>122.76</v>
      </c>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390</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424</v>
      </c>
      <c r="D43" s="251"/>
      <c r="E43" s="252">
        <v>46.35</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5</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0">
        <v>8</v>
      </c>
      <c r="B44" s="231" t="s">
        <v>425</v>
      </c>
      <c r="C44" s="247" t="s">
        <v>426</v>
      </c>
      <c r="D44" s="232" t="s">
        <v>427</v>
      </c>
      <c r="E44" s="233">
        <v>680</v>
      </c>
      <c r="F44" s="234"/>
      <c r="G44" s="235">
        <f>ROUND(E44*F44,2)</f>
        <v>0</v>
      </c>
      <c r="H44" s="234"/>
      <c r="I44" s="235">
        <f>ROUND(E44*H44,2)</f>
        <v>0</v>
      </c>
      <c r="J44" s="234"/>
      <c r="K44" s="235">
        <f>ROUND(E44*J44,2)</f>
        <v>0</v>
      </c>
      <c r="L44" s="235">
        <v>21</v>
      </c>
      <c r="M44" s="235">
        <f>G44*(1+L44/100)</f>
        <v>0</v>
      </c>
      <c r="N44" s="233">
        <v>0</v>
      </c>
      <c r="O44" s="233">
        <f>ROUND(E44*N44,2)</f>
        <v>0</v>
      </c>
      <c r="P44" s="233">
        <v>0</v>
      </c>
      <c r="Q44" s="233">
        <f>ROUND(E44*P44,2)</f>
        <v>0</v>
      </c>
      <c r="R44" s="235" t="s">
        <v>383</v>
      </c>
      <c r="S44" s="235" t="s">
        <v>384</v>
      </c>
      <c r="T44" s="236" t="s">
        <v>384</v>
      </c>
      <c r="U44" s="222">
        <v>0.17199999999999999</v>
      </c>
      <c r="V44" s="222">
        <f>ROUND(E44*U44,2)</f>
        <v>116.96</v>
      </c>
      <c r="W44" s="222"/>
      <c r="X44" s="222" t="s">
        <v>385</v>
      </c>
      <c r="Y44" s="212"/>
      <c r="Z44" s="212"/>
      <c r="AA44" s="212"/>
      <c r="AB44" s="212"/>
      <c r="AC44" s="212"/>
      <c r="AD44" s="212"/>
      <c r="AE44" s="212"/>
      <c r="AF44" s="212"/>
      <c r="AG44" s="212" t="s">
        <v>386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19"/>
      <c r="B45" s="220"/>
      <c r="C45" s="256" t="s">
        <v>428</v>
      </c>
      <c r="D45" s="254"/>
      <c r="E45" s="254"/>
      <c r="F45" s="254"/>
      <c r="G45" s="254"/>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388</v>
      </c>
      <c r="AH45" s="212"/>
      <c r="AI45" s="212"/>
      <c r="AJ45" s="212"/>
      <c r="AK45" s="212"/>
      <c r="AL45" s="212"/>
      <c r="AM45" s="212"/>
      <c r="AN45" s="212"/>
      <c r="AO45" s="212"/>
      <c r="AP45" s="212"/>
      <c r="AQ45" s="212"/>
      <c r="AR45" s="212"/>
      <c r="AS45" s="212"/>
      <c r="AT45" s="212"/>
      <c r="AU45" s="212"/>
      <c r="AV45" s="212"/>
      <c r="AW45" s="212"/>
      <c r="AX45" s="212"/>
      <c r="AY45" s="212"/>
      <c r="AZ45" s="212"/>
      <c r="BA45" s="253" t="str">
        <f>C45</f>
        <v>s odstraněním kořenů a s případným nutným odklizením křovin a stromů na hromady na vzdálenost do 50 m nebo s naložením na dopravní prostředek, do sklonu terénu 1 : 5,</v>
      </c>
      <c r="BB45" s="212"/>
      <c r="BC45" s="212"/>
      <c r="BD45" s="212"/>
      <c r="BE45" s="212"/>
      <c r="BF45" s="212"/>
      <c r="BG45" s="212"/>
      <c r="BH45" s="212"/>
    </row>
    <row r="46" spans="1:60" ht="22.5" outlineLevel="1" x14ac:dyDescent="0.2">
      <c r="A46" s="230">
        <v>9</v>
      </c>
      <c r="B46" s="231" t="s">
        <v>429</v>
      </c>
      <c r="C46" s="247" t="s">
        <v>430</v>
      </c>
      <c r="D46" s="232" t="s">
        <v>427</v>
      </c>
      <c r="E46" s="233">
        <v>680</v>
      </c>
      <c r="F46" s="234"/>
      <c r="G46" s="235">
        <f>ROUND(E46*F46,2)</f>
        <v>0</v>
      </c>
      <c r="H46" s="234"/>
      <c r="I46" s="235">
        <f>ROUND(E46*H46,2)</f>
        <v>0</v>
      </c>
      <c r="J46" s="234"/>
      <c r="K46" s="235">
        <f>ROUND(E46*J46,2)</f>
        <v>0</v>
      </c>
      <c r="L46" s="235">
        <v>21</v>
      </c>
      <c r="M46" s="235">
        <f>G46*(1+L46/100)</f>
        <v>0</v>
      </c>
      <c r="N46" s="233">
        <v>5.0000000000000002E-5</v>
      </c>
      <c r="O46" s="233">
        <f>ROUND(E46*N46,2)</f>
        <v>0.03</v>
      </c>
      <c r="P46" s="233">
        <v>0</v>
      </c>
      <c r="Q46" s="233">
        <f>ROUND(E46*P46,2)</f>
        <v>0</v>
      </c>
      <c r="R46" s="235" t="s">
        <v>383</v>
      </c>
      <c r="S46" s="235" t="s">
        <v>384</v>
      </c>
      <c r="T46" s="236" t="s">
        <v>384</v>
      </c>
      <c r="U46" s="222">
        <v>0.03</v>
      </c>
      <c r="V46" s="222">
        <f>ROUND(E46*U46,2)</f>
        <v>20.399999999999999</v>
      </c>
      <c r="W46" s="222"/>
      <c r="X46" s="222" t="s">
        <v>385</v>
      </c>
      <c r="Y46" s="212"/>
      <c r="Z46" s="212"/>
      <c r="AA46" s="212"/>
      <c r="AB46" s="212"/>
      <c r="AC46" s="212"/>
      <c r="AD46" s="212"/>
      <c r="AE46" s="212"/>
      <c r="AF46" s="212"/>
      <c r="AG46" s="212" t="s">
        <v>386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6" t="s">
        <v>431</v>
      </c>
      <c r="D47" s="254"/>
      <c r="E47" s="254"/>
      <c r="F47" s="254"/>
      <c r="G47" s="254"/>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388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432</v>
      </c>
      <c r="D48" s="255"/>
      <c r="E48" s="255"/>
      <c r="F48" s="255"/>
      <c r="G48" s="255"/>
      <c r="H48" s="222"/>
      <c r="I48" s="222"/>
      <c r="J48" s="222"/>
      <c r="K48" s="222"/>
      <c r="L48" s="222"/>
      <c r="M48" s="222"/>
      <c r="N48" s="221"/>
      <c r="O48" s="221"/>
      <c r="P48" s="221"/>
      <c r="Q48" s="221"/>
      <c r="R48" s="222"/>
      <c r="S48" s="222"/>
      <c r="T48" s="222"/>
      <c r="U48" s="222"/>
      <c r="V48" s="222"/>
      <c r="W48" s="222"/>
      <c r="X48" s="222"/>
      <c r="Y48" s="212"/>
      <c r="Z48" s="212"/>
      <c r="AA48" s="212"/>
      <c r="AB48" s="212"/>
      <c r="AC48" s="212"/>
      <c r="AD48" s="212"/>
      <c r="AE48" s="212"/>
      <c r="AF48" s="212"/>
      <c r="AG48" s="212" t="s">
        <v>433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434</v>
      </c>
      <c r="D49" s="251"/>
      <c r="E49" s="252">
        <v>680</v>
      </c>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390</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0">
        <v>10</v>
      </c>
      <c r="B50" s="231" t="s">
        <v>435</v>
      </c>
      <c r="C50" s="247" t="s">
        <v>436</v>
      </c>
      <c r="D50" s="232" t="s">
        <v>382</v>
      </c>
      <c r="E50" s="233">
        <v>169.11</v>
      </c>
      <c r="F50" s="234"/>
      <c r="G50" s="235">
        <f>ROUND(E50*F50,2)</f>
        <v>0</v>
      </c>
      <c r="H50" s="234"/>
      <c r="I50" s="235">
        <f>ROUND(E50*H50,2)</f>
        <v>0</v>
      </c>
      <c r="J50" s="234"/>
      <c r="K50" s="235">
        <f>ROUND(E50*J50,2)</f>
        <v>0</v>
      </c>
      <c r="L50" s="235">
        <v>21</v>
      </c>
      <c r="M50" s="235">
        <f>G50*(1+L50/100)</f>
        <v>0</v>
      </c>
      <c r="N50" s="233">
        <v>0</v>
      </c>
      <c r="O50" s="233">
        <f>ROUND(E50*N50,2)</f>
        <v>0</v>
      </c>
      <c r="P50" s="233">
        <v>0</v>
      </c>
      <c r="Q50" s="233">
        <f>ROUND(E50*P50,2)</f>
        <v>0</v>
      </c>
      <c r="R50" s="235" t="s">
        <v>383</v>
      </c>
      <c r="S50" s="235" t="s">
        <v>384</v>
      </c>
      <c r="T50" s="236" t="s">
        <v>384</v>
      </c>
      <c r="U50" s="222">
        <v>0.01</v>
      </c>
      <c r="V50" s="222">
        <f>ROUND(E50*U50,2)</f>
        <v>1.69</v>
      </c>
      <c r="W50" s="222"/>
      <c r="X50" s="222" t="s">
        <v>385</v>
      </c>
      <c r="Y50" s="212"/>
      <c r="Z50" s="212"/>
      <c r="AA50" s="212"/>
      <c r="AB50" s="212"/>
      <c r="AC50" s="212"/>
      <c r="AD50" s="212"/>
      <c r="AE50" s="212"/>
      <c r="AF50" s="212"/>
      <c r="AG50" s="212" t="s">
        <v>437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7" t="s">
        <v>438</v>
      </c>
      <c r="D51" s="251"/>
      <c r="E51" s="252"/>
      <c r="F51" s="222"/>
      <c r="G51" s="222"/>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390</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7" t="s">
        <v>439</v>
      </c>
      <c r="D52" s="251"/>
      <c r="E52" s="252">
        <v>169.11</v>
      </c>
      <c r="F52" s="222"/>
      <c r="G52" s="222"/>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390</v>
      </c>
      <c r="AH52" s="212">
        <v>5</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0">
        <v>11</v>
      </c>
      <c r="B53" s="231" t="s">
        <v>440</v>
      </c>
      <c r="C53" s="247" t="s">
        <v>441</v>
      </c>
      <c r="D53" s="232" t="s">
        <v>427</v>
      </c>
      <c r="E53" s="233">
        <v>309</v>
      </c>
      <c r="F53" s="234"/>
      <c r="G53" s="235">
        <f>ROUND(E53*F53,2)</f>
        <v>0</v>
      </c>
      <c r="H53" s="234"/>
      <c r="I53" s="235">
        <f>ROUND(E53*H53,2)</f>
        <v>0</v>
      </c>
      <c r="J53" s="234"/>
      <c r="K53" s="235">
        <f>ROUND(E53*J53,2)</f>
        <v>0</v>
      </c>
      <c r="L53" s="235">
        <v>21</v>
      </c>
      <c r="M53" s="235">
        <f>G53*(1+L53/100)</f>
        <v>0</v>
      </c>
      <c r="N53" s="233">
        <v>0</v>
      </c>
      <c r="O53" s="233">
        <f>ROUND(E53*N53,2)</f>
        <v>0</v>
      </c>
      <c r="P53" s="233">
        <v>0</v>
      </c>
      <c r="Q53" s="233">
        <f>ROUND(E53*P53,2)</f>
        <v>0</v>
      </c>
      <c r="R53" s="235" t="s">
        <v>442</v>
      </c>
      <c r="S53" s="235" t="s">
        <v>384</v>
      </c>
      <c r="T53" s="236" t="s">
        <v>384</v>
      </c>
      <c r="U53" s="222">
        <v>0.06</v>
      </c>
      <c r="V53" s="222">
        <f>ROUND(E53*U53,2)</f>
        <v>18.54</v>
      </c>
      <c r="W53" s="222"/>
      <c r="X53" s="222" t="s">
        <v>385</v>
      </c>
      <c r="Y53" s="212"/>
      <c r="Z53" s="212"/>
      <c r="AA53" s="212"/>
      <c r="AB53" s="212"/>
      <c r="AC53" s="212"/>
      <c r="AD53" s="212"/>
      <c r="AE53" s="212"/>
      <c r="AF53" s="212"/>
      <c r="AG53" s="212" t="s">
        <v>386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6" t="s">
        <v>443</v>
      </c>
      <c r="D54" s="254"/>
      <c r="E54" s="254"/>
      <c r="F54" s="254"/>
      <c r="G54" s="254"/>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388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444</v>
      </c>
      <c r="D55" s="251"/>
      <c r="E55" s="252">
        <v>309</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0">
        <v>12</v>
      </c>
      <c r="B56" s="231" t="s">
        <v>445</v>
      </c>
      <c r="C56" s="247" t="s">
        <v>446</v>
      </c>
      <c r="D56" s="232" t="s">
        <v>427</v>
      </c>
      <c r="E56" s="233">
        <v>309</v>
      </c>
      <c r="F56" s="234"/>
      <c r="G56" s="235">
        <f>ROUND(E56*F56,2)</f>
        <v>0</v>
      </c>
      <c r="H56" s="234"/>
      <c r="I56" s="235">
        <f>ROUND(E56*H56,2)</f>
        <v>0</v>
      </c>
      <c r="J56" s="234"/>
      <c r="K56" s="235">
        <f>ROUND(E56*J56,2)</f>
        <v>0</v>
      </c>
      <c r="L56" s="235">
        <v>21</v>
      </c>
      <c r="M56" s="235">
        <f>G56*(1+L56/100)</f>
        <v>0</v>
      </c>
      <c r="N56" s="233">
        <v>0</v>
      </c>
      <c r="O56" s="233">
        <f>ROUND(E56*N56,2)</f>
        <v>0</v>
      </c>
      <c r="P56" s="233">
        <v>0</v>
      </c>
      <c r="Q56" s="233">
        <f>ROUND(E56*P56,2)</f>
        <v>0</v>
      </c>
      <c r="R56" s="235" t="s">
        <v>383</v>
      </c>
      <c r="S56" s="235" t="s">
        <v>384</v>
      </c>
      <c r="T56" s="236" t="s">
        <v>384</v>
      </c>
      <c r="U56" s="222">
        <v>0.01</v>
      </c>
      <c r="V56" s="222">
        <f>ROUND(E56*U56,2)</f>
        <v>3.09</v>
      </c>
      <c r="W56" s="222"/>
      <c r="X56" s="222" t="s">
        <v>385</v>
      </c>
      <c r="Y56" s="212"/>
      <c r="Z56" s="212"/>
      <c r="AA56" s="212"/>
      <c r="AB56" s="212"/>
      <c r="AC56" s="212"/>
      <c r="AD56" s="212"/>
      <c r="AE56" s="212"/>
      <c r="AF56" s="212"/>
      <c r="AG56" s="212" t="s">
        <v>437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6" t="s">
        <v>447</v>
      </c>
      <c r="D57" s="254"/>
      <c r="E57" s="254"/>
      <c r="F57" s="254"/>
      <c r="G57" s="254"/>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388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7" t="s">
        <v>448</v>
      </c>
      <c r="D58" s="251"/>
      <c r="E58" s="252">
        <v>309</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390</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0">
        <v>13</v>
      </c>
      <c r="B59" s="231" t="s">
        <v>449</v>
      </c>
      <c r="C59" s="247" t="s">
        <v>450</v>
      </c>
      <c r="D59" s="232" t="s">
        <v>427</v>
      </c>
      <c r="E59" s="233">
        <v>818.4</v>
      </c>
      <c r="F59" s="234"/>
      <c r="G59" s="235">
        <f>ROUND(E59*F59,2)</f>
        <v>0</v>
      </c>
      <c r="H59" s="234"/>
      <c r="I59" s="235">
        <f>ROUND(E59*H59,2)</f>
        <v>0</v>
      </c>
      <c r="J59" s="234"/>
      <c r="K59" s="235">
        <f>ROUND(E59*J59,2)</f>
        <v>0</v>
      </c>
      <c r="L59" s="235">
        <v>21</v>
      </c>
      <c r="M59" s="235">
        <f>G59*(1+L59/100)</f>
        <v>0</v>
      </c>
      <c r="N59" s="233">
        <v>0</v>
      </c>
      <c r="O59" s="233">
        <f>ROUND(E59*N59,2)</f>
        <v>0</v>
      </c>
      <c r="P59" s="233">
        <v>0</v>
      </c>
      <c r="Q59" s="233">
        <f>ROUND(E59*P59,2)</f>
        <v>0</v>
      </c>
      <c r="R59" s="235" t="s">
        <v>442</v>
      </c>
      <c r="S59" s="235" t="s">
        <v>384</v>
      </c>
      <c r="T59" s="236" t="s">
        <v>384</v>
      </c>
      <c r="U59" s="222">
        <v>0.1</v>
      </c>
      <c r="V59" s="222">
        <f>ROUND(E59*U59,2)</f>
        <v>81.84</v>
      </c>
      <c r="W59" s="222"/>
      <c r="X59" s="222" t="s">
        <v>385</v>
      </c>
      <c r="Y59" s="212"/>
      <c r="Z59" s="212"/>
      <c r="AA59" s="212"/>
      <c r="AB59" s="212"/>
      <c r="AC59" s="212"/>
      <c r="AD59" s="212"/>
      <c r="AE59" s="212"/>
      <c r="AF59" s="212"/>
      <c r="AG59" s="212" t="s">
        <v>386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6" t="s">
        <v>443</v>
      </c>
      <c r="D60" s="254"/>
      <c r="E60" s="254"/>
      <c r="F60" s="254"/>
      <c r="G60" s="254"/>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388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451</v>
      </c>
      <c r="D61" s="251"/>
      <c r="E61" s="252">
        <v>818.4</v>
      </c>
      <c r="F61" s="222"/>
      <c r="G61" s="222"/>
      <c r="H61" s="222"/>
      <c r="I61" s="222"/>
      <c r="J61" s="222"/>
      <c r="K61" s="222"/>
      <c r="L61" s="222"/>
      <c r="M61" s="222"/>
      <c r="N61" s="221"/>
      <c r="O61" s="221"/>
      <c r="P61" s="221"/>
      <c r="Q61" s="221"/>
      <c r="R61" s="222"/>
      <c r="S61" s="222"/>
      <c r="T61" s="222"/>
      <c r="U61" s="222"/>
      <c r="V61" s="222"/>
      <c r="W61" s="222"/>
      <c r="X61" s="222"/>
      <c r="Y61" s="212"/>
      <c r="Z61" s="212"/>
      <c r="AA61" s="212"/>
      <c r="AB61" s="212"/>
      <c r="AC61" s="212"/>
      <c r="AD61" s="212"/>
      <c r="AE61" s="212"/>
      <c r="AF61" s="212"/>
      <c r="AG61" s="212" t="s">
        <v>390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0">
        <v>14</v>
      </c>
      <c r="B62" s="231" t="s">
        <v>452</v>
      </c>
      <c r="C62" s="247" t="s">
        <v>453</v>
      </c>
      <c r="D62" s="232" t="s">
        <v>427</v>
      </c>
      <c r="E62" s="233">
        <v>818.4</v>
      </c>
      <c r="F62" s="234"/>
      <c r="G62" s="235">
        <f>ROUND(E62*F62,2)</f>
        <v>0</v>
      </c>
      <c r="H62" s="234"/>
      <c r="I62" s="235">
        <f>ROUND(E62*H62,2)</f>
        <v>0</v>
      </c>
      <c r="J62" s="234"/>
      <c r="K62" s="235">
        <f>ROUND(E62*J62,2)</f>
        <v>0</v>
      </c>
      <c r="L62" s="235">
        <v>21</v>
      </c>
      <c r="M62" s="235">
        <f>G62*(1+L62/100)</f>
        <v>0</v>
      </c>
      <c r="N62" s="233">
        <v>0</v>
      </c>
      <c r="O62" s="233">
        <f>ROUND(E62*N62,2)</f>
        <v>0</v>
      </c>
      <c r="P62" s="233">
        <v>0</v>
      </c>
      <c r="Q62" s="233">
        <f>ROUND(E62*P62,2)</f>
        <v>0</v>
      </c>
      <c r="R62" s="235" t="s">
        <v>383</v>
      </c>
      <c r="S62" s="235" t="s">
        <v>384</v>
      </c>
      <c r="T62" s="236" t="s">
        <v>384</v>
      </c>
      <c r="U62" s="222">
        <v>0.11</v>
      </c>
      <c r="V62" s="222">
        <f>ROUND(E62*U62,2)</f>
        <v>90.02</v>
      </c>
      <c r="W62" s="222"/>
      <c r="X62" s="222" t="s">
        <v>385</v>
      </c>
      <c r="Y62" s="212"/>
      <c r="Z62" s="212"/>
      <c r="AA62" s="212"/>
      <c r="AB62" s="212"/>
      <c r="AC62" s="212"/>
      <c r="AD62" s="212"/>
      <c r="AE62" s="212"/>
      <c r="AF62" s="212"/>
      <c r="AG62" s="212" t="s">
        <v>437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6" t="s">
        <v>454</v>
      </c>
      <c r="D63" s="254"/>
      <c r="E63" s="254"/>
      <c r="F63" s="254"/>
      <c r="G63" s="254"/>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388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7" t="s">
        <v>455</v>
      </c>
      <c r="D64" s="251"/>
      <c r="E64" s="252">
        <v>818.4</v>
      </c>
      <c r="F64" s="222"/>
      <c r="G64" s="222"/>
      <c r="H64" s="222"/>
      <c r="I64" s="222"/>
      <c r="J64" s="222"/>
      <c r="K64" s="222"/>
      <c r="L64" s="222"/>
      <c r="M64" s="222"/>
      <c r="N64" s="221"/>
      <c r="O64" s="221"/>
      <c r="P64" s="221"/>
      <c r="Q64" s="221"/>
      <c r="R64" s="222"/>
      <c r="S64" s="222"/>
      <c r="T64" s="222"/>
      <c r="U64" s="222"/>
      <c r="V64" s="222"/>
      <c r="W64" s="222"/>
      <c r="X64" s="222"/>
      <c r="Y64" s="212"/>
      <c r="Z64" s="212"/>
      <c r="AA64" s="212"/>
      <c r="AB64" s="212"/>
      <c r="AC64" s="212"/>
      <c r="AD64" s="212"/>
      <c r="AE64" s="212"/>
      <c r="AF64" s="212"/>
      <c r="AG64" s="212" t="s">
        <v>390</v>
      </c>
      <c r="AH64" s="212">
        <v>5</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30">
        <v>15</v>
      </c>
      <c r="B65" s="231" t="s">
        <v>456</v>
      </c>
      <c r="C65" s="247" t="s">
        <v>457</v>
      </c>
      <c r="D65" s="232" t="s">
        <v>427</v>
      </c>
      <c r="E65" s="233">
        <v>818.4</v>
      </c>
      <c r="F65" s="234"/>
      <c r="G65" s="235">
        <f>ROUND(E65*F65,2)</f>
        <v>0</v>
      </c>
      <c r="H65" s="234"/>
      <c r="I65" s="235">
        <f>ROUND(E65*H65,2)</f>
        <v>0</v>
      </c>
      <c r="J65" s="234"/>
      <c r="K65" s="235">
        <f>ROUND(E65*J65,2)</f>
        <v>0</v>
      </c>
      <c r="L65" s="235">
        <v>21</v>
      </c>
      <c r="M65" s="235">
        <f>G65*(1+L65/100)</f>
        <v>0</v>
      </c>
      <c r="N65" s="233">
        <v>0</v>
      </c>
      <c r="O65" s="233">
        <f>ROUND(E65*N65,2)</f>
        <v>0</v>
      </c>
      <c r="P65" s="233">
        <v>0</v>
      </c>
      <c r="Q65" s="233">
        <f>ROUND(E65*P65,2)</f>
        <v>0</v>
      </c>
      <c r="R65" s="235" t="s">
        <v>383</v>
      </c>
      <c r="S65" s="235" t="s">
        <v>384</v>
      </c>
      <c r="T65" s="236" t="s">
        <v>384</v>
      </c>
      <c r="U65" s="222">
        <v>7.8E-2</v>
      </c>
      <c r="V65" s="222">
        <f>ROUND(E65*U65,2)</f>
        <v>63.84</v>
      </c>
      <c r="W65" s="222"/>
      <c r="X65" s="222" t="s">
        <v>385</v>
      </c>
      <c r="Y65" s="212"/>
      <c r="Z65" s="212"/>
      <c r="AA65" s="212"/>
      <c r="AB65" s="212"/>
      <c r="AC65" s="212"/>
      <c r="AD65" s="212"/>
      <c r="AE65" s="212"/>
      <c r="AF65" s="212"/>
      <c r="AG65" s="212" t="s">
        <v>386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6" t="s">
        <v>458</v>
      </c>
      <c r="D66" s="254"/>
      <c r="E66" s="254"/>
      <c r="F66" s="254"/>
      <c r="G66" s="254"/>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388</v>
      </c>
      <c r="AH66" s="212"/>
      <c r="AI66" s="212"/>
      <c r="AJ66" s="212"/>
      <c r="AK66" s="212"/>
      <c r="AL66" s="212"/>
      <c r="AM66" s="212"/>
      <c r="AN66" s="212"/>
      <c r="AO66" s="212"/>
      <c r="AP66" s="212"/>
      <c r="AQ66" s="212"/>
      <c r="AR66" s="212"/>
      <c r="AS66" s="212"/>
      <c r="AT66" s="212"/>
      <c r="AU66" s="212"/>
      <c r="AV66" s="212"/>
      <c r="AW66" s="212"/>
      <c r="AX66" s="212"/>
      <c r="AY66" s="212"/>
      <c r="AZ66" s="212"/>
      <c r="BA66" s="253" t="str">
        <f>C66</f>
        <v>s případným nutným přemístěním hromad nebo dočasných skládek na místo potřeby ze vzdálenosti do 30 m, ve svahu sklonu přes 1 : 5,</v>
      </c>
      <c r="BB66" s="212"/>
      <c r="BC66" s="212"/>
      <c r="BD66" s="212"/>
      <c r="BE66" s="212"/>
      <c r="BF66" s="212"/>
      <c r="BG66" s="212"/>
      <c r="BH66" s="212"/>
    </row>
    <row r="67" spans="1:60" outlineLevel="1" x14ac:dyDescent="0.2">
      <c r="A67" s="219"/>
      <c r="B67" s="220"/>
      <c r="C67" s="257" t="s">
        <v>455</v>
      </c>
      <c r="D67" s="251"/>
      <c r="E67" s="252">
        <v>818.4</v>
      </c>
      <c r="F67" s="222"/>
      <c r="G67" s="222"/>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390</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0">
        <v>16</v>
      </c>
      <c r="B68" s="231" t="s">
        <v>459</v>
      </c>
      <c r="C68" s="247" t="s">
        <v>460</v>
      </c>
      <c r="D68" s="232" t="s">
        <v>427</v>
      </c>
      <c r="E68" s="233">
        <v>309</v>
      </c>
      <c r="F68" s="234"/>
      <c r="G68" s="235">
        <f>ROUND(E68*F68,2)</f>
        <v>0</v>
      </c>
      <c r="H68" s="234"/>
      <c r="I68" s="235">
        <f>ROUND(E68*H68,2)</f>
        <v>0</v>
      </c>
      <c r="J68" s="234"/>
      <c r="K68" s="235">
        <f>ROUND(E68*J68,2)</f>
        <v>0</v>
      </c>
      <c r="L68" s="235">
        <v>21</v>
      </c>
      <c r="M68" s="235">
        <f>G68*(1+L68/100)</f>
        <v>0</v>
      </c>
      <c r="N68" s="233">
        <v>0</v>
      </c>
      <c r="O68" s="233">
        <f>ROUND(E68*N68,2)</f>
        <v>0</v>
      </c>
      <c r="P68" s="233">
        <v>0</v>
      </c>
      <c r="Q68" s="233">
        <f>ROUND(E68*P68,2)</f>
        <v>0</v>
      </c>
      <c r="R68" s="235" t="s">
        <v>383</v>
      </c>
      <c r="S68" s="235" t="s">
        <v>384</v>
      </c>
      <c r="T68" s="236" t="s">
        <v>384</v>
      </c>
      <c r="U68" s="222">
        <v>0.17699999999999999</v>
      </c>
      <c r="V68" s="222">
        <f>ROUND(E68*U68,2)</f>
        <v>54.69</v>
      </c>
      <c r="W68" s="222"/>
      <c r="X68" s="222" t="s">
        <v>385</v>
      </c>
      <c r="Y68" s="212"/>
      <c r="Z68" s="212"/>
      <c r="AA68" s="212"/>
      <c r="AB68" s="212"/>
      <c r="AC68" s="212"/>
      <c r="AD68" s="212"/>
      <c r="AE68" s="212"/>
      <c r="AF68" s="212"/>
      <c r="AG68" s="212" t="s">
        <v>386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19"/>
      <c r="B69" s="220"/>
      <c r="C69" s="256" t="s">
        <v>461</v>
      </c>
      <c r="D69" s="254"/>
      <c r="E69" s="254"/>
      <c r="F69" s="254"/>
      <c r="G69" s="254"/>
      <c r="H69" s="222"/>
      <c r="I69" s="222"/>
      <c r="J69" s="222"/>
      <c r="K69" s="222"/>
      <c r="L69" s="222"/>
      <c r="M69" s="222"/>
      <c r="N69" s="221"/>
      <c r="O69" s="221"/>
      <c r="P69" s="221"/>
      <c r="Q69" s="221"/>
      <c r="R69" s="222"/>
      <c r="S69" s="222"/>
      <c r="T69" s="222"/>
      <c r="U69" s="222"/>
      <c r="V69" s="222"/>
      <c r="W69" s="222"/>
      <c r="X69" s="222"/>
      <c r="Y69" s="212"/>
      <c r="Z69" s="212"/>
      <c r="AA69" s="212"/>
      <c r="AB69" s="212"/>
      <c r="AC69" s="212"/>
      <c r="AD69" s="212"/>
      <c r="AE69" s="212"/>
      <c r="AF69" s="212"/>
      <c r="AG69" s="212" t="s">
        <v>388</v>
      </c>
      <c r="AH69" s="212"/>
      <c r="AI69" s="212"/>
      <c r="AJ69" s="212"/>
      <c r="AK69" s="212"/>
      <c r="AL69" s="212"/>
      <c r="AM69" s="212"/>
      <c r="AN69" s="212"/>
      <c r="AO69" s="212"/>
      <c r="AP69" s="212"/>
      <c r="AQ69" s="212"/>
      <c r="AR69" s="212"/>
      <c r="AS69" s="212"/>
      <c r="AT69" s="212"/>
      <c r="AU69" s="212"/>
      <c r="AV69" s="212"/>
      <c r="AW69" s="212"/>
      <c r="AX69" s="212"/>
      <c r="AY69" s="212"/>
      <c r="AZ69" s="212"/>
      <c r="BA69" s="253" t="str">
        <f>C69</f>
        <v>s případným nutným přemístěním hromad nebo dočasných skládek na místo potřeby ze vzdálenosti do 30 m, v rovině nebo ve svahu do 1 : 5,</v>
      </c>
      <c r="BB69" s="212"/>
      <c r="BC69" s="212"/>
      <c r="BD69" s="212"/>
      <c r="BE69" s="212"/>
      <c r="BF69" s="212"/>
      <c r="BG69" s="212"/>
      <c r="BH69" s="212"/>
    </row>
    <row r="70" spans="1:60" outlineLevel="1" x14ac:dyDescent="0.2">
      <c r="A70" s="219"/>
      <c r="B70" s="220"/>
      <c r="C70" s="257" t="s">
        <v>448</v>
      </c>
      <c r="D70" s="251"/>
      <c r="E70" s="252">
        <v>309</v>
      </c>
      <c r="F70" s="222"/>
      <c r="G70" s="22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390</v>
      </c>
      <c r="AH70" s="212">
        <v>5</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0">
        <v>17</v>
      </c>
      <c r="B71" s="231" t="s">
        <v>462</v>
      </c>
      <c r="C71" s="247" t="s">
        <v>463</v>
      </c>
      <c r="D71" s="232" t="s">
        <v>464</v>
      </c>
      <c r="E71" s="233">
        <v>202.29</v>
      </c>
      <c r="F71" s="234"/>
      <c r="G71" s="235">
        <f>ROUND(E71*F71,2)</f>
        <v>0</v>
      </c>
      <c r="H71" s="234"/>
      <c r="I71" s="235">
        <f>ROUND(E71*H71,2)</f>
        <v>0</v>
      </c>
      <c r="J71" s="234"/>
      <c r="K71" s="235">
        <f>ROUND(E71*J71,2)</f>
        <v>0</v>
      </c>
      <c r="L71" s="235">
        <v>21</v>
      </c>
      <c r="M71" s="235">
        <f>G71*(1+L71/100)</f>
        <v>0</v>
      </c>
      <c r="N71" s="233">
        <v>0</v>
      </c>
      <c r="O71" s="233">
        <f>ROUND(E71*N71,2)</f>
        <v>0</v>
      </c>
      <c r="P71" s="233">
        <v>0</v>
      </c>
      <c r="Q71" s="233">
        <f>ROUND(E71*P71,2)</f>
        <v>0</v>
      </c>
      <c r="R71" s="235" t="s">
        <v>383</v>
      </c>
      <c r="S71" s="235" t="s">
        <v>384</v>
      </c>
      <c r="T71" s="236" t="s">
        <v>384</v>
      </c>
      <c r="U71" s="222">
        <v>0</v>
      </c>
      <c r="V71" s="222">
        <f>ROUND(E71*U71,2)</f>
        <v>0</v>
      </c>
      <c r="W71" s="222"/>
      <c r="X71" s="222" t="s">
        <v>385</v>
      </c>
      <c r="Y71" s="212"/>
      <c r="Z71" s="212"/>
      <c r="AA71" s="212"/>
      <c r="AB71" s="212"/>
      <c r="AC71" s="212"/>
      <c r="AD71" s="212"/>
      <c r="AE71" s="212"/>
      <c r="AF71" s="212"/>
      <c r="AG71" s="212" t="s">
        <v>386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465</v>
      </c>
      <c r="D72" s="251"/>
      <c r="E72" s="252">
        <v>202.29</v>
      </c>
      <c r="F72" s="222"/>
      <c r="G72" s="222"/>
      <c r="H72" s="222"/>
      <c r="I72" s="222"/>
      <c r="J72" s="222"/>
      <c r="K72" s="222"/>
      <c r="L72" s="222"/>
      <c r="M72" s="222"/>
      <c r="N72" s="221"/>
      <c r="O72" s="221"/>
      <c r="P72" s="221"/>
      <c r="Q72" s="221"/>
      <c r="R72" s="222"/>
      <c r="S72" s="222"/>
      <c r="T72" s="222"/>
      <c r="U72" s="222"/>
      <c r="V72" s="222"/>
      <c r="W72" s="222"/>
      <c r="X72" s="222"/>
      <c r="Y72" s="212"/>
      <c r="Z72" s="212"/>
      <c r="AA72" s="212"/>
      <c r="AB72" s="212"/>
      <c r="AC72" s="212"/>
      <c r="AD72" s="212"/>
      <c r="AE72" s="212"/>
      <c r="AF72" s="212"/>
      <c r="AG72" s="212" t="s">
        <v>390</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0">
        <v>18</v>
      </c>
      <c r="B73" s="231" t="s">
        <v>466</v>
      </c>
      <c r="C73" s="247" t="s">
        <v>467</v>
      </c>
      <c r="D73" s="232" t="s">
        <v>464</v>
      </c>
      <c r="E73" s="233">
        <v>2.2000000000000002</v>
      </c>
      <c r="F73" s="234"/>
      <c r="G73" s="235">
        <f>ROUND(E73*F73,2)</f>
        <v>0</v>
      </c>
      <c r="H73" s="234"/>
      <c r="I73" s="235">
        <f>ROUND(E73*H73,2)</f>
        <v>0</v>
      </c>
      <c r="J73" s="234"/>
      <c r="K73" s="235">
        <f>ROUND(E73*J73,2)</f>
        <v>0</v>
      </c>
      <c r="L73" s="235">
        <v>21</v>
      </c>
      <c r="M73" s="235">
        <f>G73*(1+L73/100)</f>
        <v>0</v>
      </c>
      <c r="N73" s="233">
        <v>0</v>
      </c>
      <c r="O73" s="233">
        <f>ROUND(E73*N73,2)</f>
        <v>0</v>
      </c>
      <c r="P73" s="233">
        <v>0</v>
      </c>
      <c r="Q73" s="233">
        <f>ROUND(E73*P73,2)</f>
        <v>0</v>
      </c>
      <c r="R73" s="235" t="s">
        <v>468</v>
      </c>
      <c r="S73" s="235" t="s">
        <v>384</v>
      </c>
      <c r="T73" s="236" t="s">
        <v>384</v>
      </c>
      <c r="U73" s="222">
        <v>0</v>
      </c>
      <c r="V73" s="222">
        <f>ROUND(E73*U73,2)</f>
        <v>0</v>
      </c>
      <c r="W73" s="222"/>
      <c r="X73" s="222" t="s">
        <v>385</v>
      </c>
      <c r="Y73" s="212"/>
      <c r="Z73" s="212"/>
      <c r="AA73" s="212"/>
      <c r="AB73" s="212"/>
      <c r="AC73" s="212"/>
      <c r="AD73" s="212"/>
      <c r="AE73" s="212"/>
      <c r="AF73" s="212"/>
      <c r="AG73" s="212" t="s">
        <v>386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7" t="s">
        <v>469</v>
      </c>
      <c r="D74" s="251"/>
      <c r="E74" s="252">
        <v>2.2000000000000002</v>
      </c>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390</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0">
        <v>19</v>
      </c>
      <c r="B75" s="231" t="s">
        <v>470</v>
      </c>
      <c r="C75" s="247" t="s">
        <v>471</v>
      </c>
      <c r="D75" s="232" t="s">
        <v>472</v>
      </c>
      <c r="E75" s="233">
        <v>46.67436</v>
      </c>
      <c r="F75" s="234"/>
      <c r="G75" s="235">
        <f>ROUND(E75*F75,2)</f>
        <v>0</v>
      </c>
      <c r="H75" s="234"/>
      <c r="I75" s="235">
        <f>ROUND(E75*H75,2)</f>
        <v>0</v>
      </c>
      <c r="J75" s="234"/>
      <c r="K75" s="235">
        <f>ROUND(E75*J75,2)</f>
        <v>0</v>
      </c>
      <c r="L75" s="235">
        <v>21</v>
      </c>
      <c r="M75" s="235">
        <f>G75*(1+L75/100)</f>
        <v>0</v>
      </c>
      <c r="N75" s="233">
        <v>1E-3</v>
      </c>
      <c r="O75" s="233">
        <f>ROUND(E75*N75,2)</f>
        <v>0.05</v>
      </c>
      <c r="P75" s="233">
        <v>0</v>
      </c>
      <c r="Q75" s="233">
        <f>ROUND(E75*P75,2)</f>
        <v>0</v>
      </c>
      <c r="R75" s="235" t="s">
        <v>473</v>
      </c>
      <c r="S75" s="235" t="s">
        <v>384</v>
      </c>
      <c r="T75" s="236" t="s">
        <v>384</v>
      </c>
      <c r="U75" s="222">
        <v>0</v>
      </c>
      <c r="V75" s="222">
        <f>ROUND(E75*U75,2)</f>
        <v>0</v>
      </c>
      <c r="W75" s="222"/>
      <c r="X75" s="222" t="s">
        <v>474</v>
      </c>
      <c r="Y75" s="212"/>
      <c r="Z75" s="212"/>
      <c r="AA75" s="212"/>
      <c r="AB75" s="212"/>
      <c r="AC75" s="212"/>
      <c r="AD75" s="212"/>
      <c r="AE75" s="212"/>
      <c r="AF75" s="212"/>
      <c r="AG75" s="212" t="s">
        <v>475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7" t="s">
        <v>476</v>
      </c>
      <c r="D76" s="251"/>
      <c r="E76" s="252"/>
      <c r="F76" s="222"/>
      <c r="G76" s="222"/>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390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7" t="s">
        <v>477</v>
      </c>
      <c r="D77" s="251"/>
      <c r="E77" s="252">
        <v>12.7926</v>
      </c>
      <c r="F77" s="222"/>
      <c r="G77" s="222"/>
      <c r="H77" s="222"/>
      <c r="I77" s="222"/>
      <c r="J77" s="222"/>
      <c r="K77" s="222"/>
      <c r="L77" s="222"/>
      <c r="M77" s="222"/>
      <c r="N77" s="221"/>
      <c r="O77" s="221"/>
      <c r="P77" s="221"/>
      <c r="Q77" s="221"/>
      <c r="R77" s="222"/>
      <c r="S77" s="222"/>
      <c r="T77" s="222"/>
      <c r="U77" s="222"/>
      <c r="V77" s="222"/>
      <c r="W77" s="222"/>
      <c r="X77" s="222"/>
      <c r="Y77" s="212"/>
      <c r="Z77" s="212"/>
      <c r="AA77" s="212"/>
      <c r="AB77" s="212"/>
      <c r="AC77" s="212"/>
      <c r="AD77" s="212"/>
      <c r="AE77" s="212"/>
      <c r="AF77" s="212"/>
      <c r="AG77" s="212" t="s">
        <v>390</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7" t="s">
        <v>478</v>
      </c>
      <c r="D78" s="251"/>
      <c r="E78" s="252">
        <v>33.88176</v>
      </c>
      <c r="F78" s="222"/>
      <c r="G78" s="222"/>
      <c r="H78" s="222"/>
      <c r="I78" s="222"/>
      <c r="J78" s="222"/>
      <c r="K78" s="222"/>
      <c r="L78" s="222"/>
      <c r="M78" s="222"/>
      <c r="N78" s="221"/>
      <c r="O78" s="221"/>
      <c r="P78" s="221"/>
      <c r="Q78" s="221"/>
      <c r="R78" s="222"/>
      <c r="S78" s="222"/>
      <c r="T78" s="222"/>
      <c r="U78" s="222"/>
      <c r="V78" s="222"/>
      <c r="W78" s="222"/>
      <c r="X78" s="222"/>
      <c r="Y78" s="212"/>
      <c r="Z78" s="212"/>
      <c r="AA78" s="212"/>
      <c r="AB78" s="212"/>
      <c r="AC78" s="212"/>
      <c r="AD78" s="212"/>
      <c r="AE78" s="212"/>
      <c r="AF78" s="212"/>
      <c r="AG78" s="212" t="s">
        <v>390</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24" t="s">
        <v>334</v>
      </c>
      <c r="B79" s="225" t="s">
        <v>221</v>
      </c>
      <c r="C79" s="245" t="s">
        <v>222</v>
      </c>
      <c r="D79" s="226"/>
      <c r="E79" s="227"/>
      <c r="F79" s="228"/>
      <c r="G79" s="228">
        <f>SUMIF(AG80:AG93,"&lt;&gt;NOR",G80:G93)</f>
        <v>0</v>
      </c>
      <c r="H79" s="228"/>
      <c r="I79" s="228">
        <f>SUM(I80:I93)</f>
        <v>0</v>
      </c>
      <c r="J79" s="228"/>
      <c r="K79" s="228">
        <f>SUM(K80:K93)</f>
        <v>0</v>
      </c>
      <c r="L79" s="228"/>
      <c r="M79" s="228">
        <f>SUM(M80:M93)</f>
        <v>0</v>
      </c>
      <c r="N79" s="227"/>
      <c r="O79" s="227">
        <f>SUM(O80:O93)</f>
        <v>0</v>
      </c>
      <c r="P79" s="227"/>
      <c r="Q79" s="227">
        <f>SUM(Q80:Q93)</f>
        <v>20.46</v>
      </c>
      <c r="R79" s="228"/>
      <c r="S79" s="228"/>
      <c r="T79" s="229"/>
      <c r="U79" s="223"/>
      <c r="V79" s="223">
        <f>SUM(V80:V93)</f>
        <v>3.9200000000000004</v>
      </c>
      <c r="W79" s="223"/>
      <c r="X79" s="223"/>
      <c r="AG79" t="s">
        <v>335</v>
      </c>
    </row>
    <row r="80" spans="1:60" ht="22.5" outlineLevel="1" x14ac:dyDescent="0.2">
      <c r="A80" s="230">
        <v>20</v>
      </c>
      <c r="B80" s="231" t="s">
        <v>479</v>
      </c>
      <c r="C80" s="247" t="s">
        <v>480</v>
      </c>
      <c r="D80" s="232" t="s">
        <v>427</v>
      </c>
      <c r="E80" s="233">
        <v>31</v>
      </c>
      <c r="F80" s="234"/>
      <c r="G80" s="235">
        <f>ROUND(E80*F80,2)</f>
        <v>0</v>
      </c>
      <c r="H80" s="234"/>
      <c r="I80" s="235">
        <f>ROUND(E80*H80,2)</f>
        <v>0</v>
      </c>
      <c r="J80" s="234"/>
      <c r="K80" s="235">
        <f>ROUND(E80*J80,2)</f>
        <v>0</v>
      </c>
      <c r="L80" s="235">
        <v>21</v>
      </c>
      <c r="M80" s="235">
        <f>G80*(1+L80/100)</f>
        <v>0</v>
      </c>
      <c r="N80" s="233">
        <v>0</v>
      </c>
      <c r="O80" s="233">
        <f>ROUND(E80*N80,2)</f>
        <v>0</v>
      </c>
      <c r="P80" s="233">
        <v>0.66</v>
      </c>
      <c r="Q80" s="233">
        <f>ROUND(E80*P80,2)</f>
        <v>20.46</v>
      </c>
      <c r="R80" s="235" t="s">
        <v>481</v>
      </c>
      <c r="S80" s="235" t="s">
        <v>384</v>
      </c>
      <c r="T80" s="236" t="s">
        <v>384</v>
      </c>
      <c r="U80" s="222">
        <v>0.12</v>
      </c>
      <c r="V80" s="222">
        <f>ROUND(E80*U80,2)</f>
        <v>3.72</v>
      </c>
      <c r="W80" s="222"/>
      <c r="X80" s="222" t="s">
        <v>385</v>
      </c>
      <c r="Y80" s="212"/>
      <c r="Z80" s="212"/>
      <c r="AA80" s="212"/>
      <c r="AB80" s="212"/>
      <c r="AC80" s="212"/>
      <c r="AD80" s="212"/>
      <c r="AE80" s="212"/>
      <c r="AF80" s="212"/>
      <c r="AG80" s="212" t="s">
        <v>386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7" t="s">
        <v>482</v>
      </c>
      <c r="D81" s="251"/>
      <c r="E81" s="252">
        <v>31</v>
      </c>
      <c r="F81" s="222"/>
      <c r="G81" s="222"/>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390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0">
        <v>21</v>
      </c>
      <c r="B82" s="231" t="s">
        <v>483</v>
      </c>
      <c r="C82" s="247" t="s">
        <v>484</v>
      </c>
      <c r="D82" s="232" t="s">
        <v>464</v>
      </c>
      <c r="E82" s="233">
        <v>20.46</v>
      </c>
      <c r="F82" s="234"/>
      <c r="G82" s="235">
        <f>ROUND(E82*F82,2)</f>
        <v>0</v>
      </c>
      <c r="H82" s="234"/>
      <c r="I82" s="235">
        <f>ROUND(E82*H82,2)</f>
        <v>0</v>
      </c>
      <c r="J82" s="234"/>
      <c r="K82" s="235">
        <f>ROUND(E82*J82,2)</f>
        <v>0</v>
      </c>
      <c r="L82" s="235">
        <v>21</v>
      </c>
      <c r="M82" s="235">
        <f>G82*(1+L82/100)</f>
        <v>0</v>
      </c>
      <c r="N82" s="233">
        <v>0</v>
      </c>
      <c r="O82" s="233">
        <f>ROUND(E82*N82,2)</f>
        <v>0</v>
      </c>
      <c r="P82" s="233">
        <v>0</v>
      </c>
      <c r="Q82" s="233">
        <f>ROUND(E82*P82,2)</f>
        <v>0</v>
      </c>
      <c r="R82" s="235" t="s">
        <v>481</v>
      </c>
      <c r="S82" s="235" t="s">
        <v>384</v>
      </c>
      <c r="T82" s="236" t="s">
        <v>384</v>
      </c>
      <c r="U82" s="222">
        <v>0.01</v>
      </c>
      <c r="V82" s="222">
        <f>ROUND(E82*U82,2)</f>
        <v>0.2</v>
      </c>
      <c r="W82" s="222"/>
      <c r="X82" s="222" t="s">
        <v>485</v>
      </c>
      <c r="Y82" s="212"/>
      <c r="Z82" s="212"/>
      <c r="AA82" s="212"/>
      <c r="AB82" s="212"/>
      <c r="AC82" s="212"/>
      <c r="AD82" s="212"/>
      <c r="AE82" s="212"/>
      <c r="AF82" s="212"/>
      <c r="AG82" s="212" t="s">
        <v>486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7" t="s">
        <v>487</v>
      </c>
      <c r="D83" s="251"/>
      <c r="E83" s="252"/>
      <c r="F83" s="222"/>
      <c r="G83" s="222"/>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390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7" t="s">
        <v>488</v>
      </c>
      <c r="D84" s="251"/>
      <c r="E84" s="252"/>
      <c r="F84" s="222"/>
      <c r="G84" s="222"/>
      <c r="H84" s="222"/>
      <c r="I84" s="222"/>
      <c r="J84" s="222"/>
      <c r="K84" s="222"/>
      <c r="L84" s="222"/>
      <c r="M84" s="222"/>
      <c r="N84" s="221"/>
      <c r="O84" s="221"/>
      <c r="P84" s="221"/>
      <c r="Q84" s="221"/>
      <c r="R84" s="222"/>
      <c r="S84" s="222"/>
      <c r="T84" s="222"/>
      <c r="U84" s="222"/>
      <c r="V84" s="222"/>
      <c r="W84" s="222"/>
      <c r="X84" s="222"/>
      <c r="Y84" s="212"/>
      <c r="Z84" s="212"/>
      <c r="AA84" s="212"/>
      <c r="AB84" s="212"/>
      <c r="AC84" s="212"/>
      <c r="AD84" s="212"/>
      <c r="AE84" s="212"/>
      <c r="AF84" s="212"/>
      <c r="AG84" s="212" t="s">
        <v>390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7" t="s">
        <v>489</v>
      </c>
      <c r="D85" s="251"/>
      <c r="E85" s="252">
        <v>20.46</v>
      </c>
      <c r="F85" s="222"/>
      <c r="G85" s="222"/>
      <c r="H85" s="222"/>
      <c r="I85" s="222"/>
      <c r="J85" s="222"/>
      <c r="K85" s="222"/>
      <c r="L85" s="222"/>
      <c r="M85" s="222"/>
      <c r="N85" s="221"/>
      <c r="O85" s="221"/>
      <c r="P85" s="221"/>
      <c r="Q85" s="221"/>
      <c r="R85" s="222"/>
      <c r="S85" s="222"/>
      <c r="T85" s="222"/>
      <c r="U85" s="222"/>
      <c r="V85" s="222"/>
      <c r="W85" s="222"/>
      <c r="X85" s="222"/>
      <c r="Y85" s="212"/>
      <c r="Z85" s="212"/>
      <c r="AA85" s="212"/>
      <c r="AB85" s="212"/>
      <c r="AC85" s="212"/>
      <c r="AD85" s="212"/>
      <c r="AE85" s="212"/>
      <c r="AF85" s="212"/>
      <c r="AG85" s="212" t="s">
        <v>390</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0">
        <v>22</v>
      </c>
      <c r="B86" s="231" t="s">
        <v>490</v>
      </c>
      <c r="C86" s="247" t="s">
        <v>491</v>
      </c>
      <c r="D86" s="232" t="s">
        <v>464</v>
      </c>
      <c r="E86" s="233">
        <v>81.84</v>
      </c>
      <c r="F86" s="234"/>
      <c r="G86" s="235">
        <f>ROUND(E86*F86,2)</f>
        <v>0</v>
      </c>
      <c r="H86" s="234"/>
      <c r="I86" s="235">
        <f>ROUND(E86*H86,2)</f>
        <v>0</v>
      </c>
      <c r="J86" s="234"/>
      <c r="K86" s="235">
        <f>ROUND(E86*J86,2)</f>
        <v>0</v>
      </c>
      <c r="L86" s="235">
        <v>21</v>
      </c>
      <c r="M86" s="235">
        <f>G86*(1+L86/100)</f>
        <v>0</v>
      </c>
      <c r="N86" s="233">
        <v>0</v>
      </c>
      <c r="O86" s="233">
        <f>ROUND(E86*N86,2)</f>
        <v>0</v>
      </c>
      <c r="P86" s="233">
        <v>0</v>
      </c>
      <c r="Q86" s="233">
        <f>ROUND(E86*P86,2)</f>
        <v>0</v>
      </c>
      <c r="R86" s="235" t="s">
        <v>481</v>
      </c>
      <c r="S86" s="235" t="s">
        <v>384</v>
      </c>
      <c r="T86" s="236" t="s">
        <v>384</v>
      </c>
      <c r="U86" s="222">
        <v>0</v>
      </c>
      <c r="V86" s="222">
        <f>ROUND(E86*U86,2)</f>
        <v>0</v>
      </c>
      <c r="W86" s="222"/>
      <c r="X86" s="222" t="s">
        <v>485</v>
      </c>
      <c r="Y86" s="212"/>
      <c r="Z86" s="212"/>
      <c r="AA86" s="212"/>
      <c r="AB86" s="212"/>
      <c r="AC86" s="212"/>
      <c r="AD86" s="212"/>
      <c r="AE86" s="212"/>
      <c r="AF86" s="212"/>
      <c r="AG86" s="212" t="s">
        <v>486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7" t="s">
        <v>487</v>
      </c>
      <c r="D87" s="251"/>
      <c r="E87" s="252"/>
      <c r="F87" s="222"/>
      <c r="G87" s="222"/>
      <c r="H87" s="222"/>
      <c r="I87" s="222"/>
      <c r="J87" s="222"/>
      <c r="K87" s="222"/>
      <c r="L87" s="222"/>
      <c r="M87" s="222"/>
      <c r="N87" s="221"/>
      <c r="O87" s="221"/>
      <c r="P87" s="221"/>
      <c r="Q87" s="221"/>
      <c r="R87" s="222"/>
      <c r="S87" s="222"/>
      <c r="T87" s="222"/>
      <c r="U87" s="222"/>
      <c r="V87" s="222"/>
      <c r="W87" s="222"/>
      <c r="X87" s="222"/>
      <c r="Y87" s="212"/>
      <c r="Z87" s="212"/>
      <c r="AA87" s="212"/>
      <c r="AB87" s="212"/>
      <c r="AC87" s="212"/>
      <c r="AD87" s="212"/>
      <c r="AE87" s="212"/>
      <c r="AF87" s="212"/>
      <c r="AG87" s="212" t="s">
        <v>390</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7" t="s">
        <v>488</v>
      </c>
      <c r="D88" s="251"/>
      <c r="E88" s="252"/>
      <c r="F88" s="222"/>
      <c r="G88" s="222"/>
      <c r="H88" s="222"/>
      <c r="I88" s="222"/>
      <c r="J88" s="222"/>
      <c r="K88" s="222"/>
      <c r="L88" s="222"/>
      <c r="M88" s="222"/>
      <c r="N88" s="221"/>
      <c r="O88" s="221"/>
      <c r="P88" s="221"/>
      <c r="Q88" s="221"/>
      <c r="R88" s="222"/>
      <c r="S88" s="222"/>
      <c r="T88" s="222"/>
      <c r="U88" s="222"/>
      <c r="V88" s="222"/>
      <c r="W88" s="222"/>
      <c r="X88" s="222"/>
      <c r="Y88" s="212"/>
      <c r="Z88" s="212"/>
      <c r="AA88" s="212"/>
      <c r="AB88" s="212"/>
      <c r="AC88" s="212"/>
      <c r="AD88" s="212"/>
      <c r="AE88" s="212"/>
      <c r="AF88" s="212"/>
      <c r="AG88" s="212" t="s">
        <v>390</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7" t="s">
        <v>492</v>
      </c>
      <c r="D89" s="251"/>
      <c r="E89" s="252">
        <v>81.84</v>
      </c>
      <c r="F89" s="222"/>
      <c r="G89" s="222"/>
      <c r="H89" s="222"/>
      <c r="I89" s="222"/>
      <c r="J89" s="222"/>
      <c r="K89" s="222"/>
      <c r="L89" s="222"/>
      <c r="M89" s="222"/>
      <c r="N89" s="221"/>
      <c r="O89" s="221"/>
      <c r="P89" s="221"/>
      <c r="Q89" s="221"/>
      <c r="R89" s="222"/>
      <c r="S89" s="222"/>
      <c r="T89" s="222"/>
      <c r="U89" s="222"/>
      <c r="V89" s="222"/>
      <c r="W89" s="222"/>
      <c r="X89" s="222"/>
      <c r="Y89" s="212"/>
      <c r="Z89" s="212"/>
      <c r="AA89" s="212"/>
      <c r="AB89" s="212"/>
      <c r="AC89" s="212"/>
      <c r="AD89" s="212"/>
      <c r="AE89" s="212"/>
      <c r="AF89" s="212"/>
      <c r="AG89" s="212" t="s">
        <v>390</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0">
        <v>23</v>
      </c>
      <c r="B90" s="231" t="s">
        <v>493</v>
      </c>
      <c r="C90" s="247" t="s">
        <v>494</v>
      </c>
      <c r="D90" s="232" t="s">
        <v>464</v>
      </c>
      <c r="E90" s="233">
        <v>20.46</v>
      </c>
      <c r="F90" s="234"/>
      <c r="G90" s="235">
        <f>ROUND(E90*F90,2)</f>
        <v>0</v>
      </c>
      <c r="H90" s="234"/>
      <c r="I90" s="235">
        <f>ROUND(E90*H90,2)</f>
        <v>0</v>
      </c>
      <c r="J90" s="234"/>
      <c r="K90" s="235">
        <f>ROUND(E90*J90,2)</f>
        <v>0</v>
      </c>
      <c r="L90" s="235">
        <v>21</v>
      </c>
      <c r="M90" s="235">
        <f>G90*(1+L90/100)</f>
        <v>0</v>
      </c>
      <c r="N90" s="233">
        <v>0</v>
      </c>
      <c r="O90" s="233">
        <f>ROUND(E90*N90,2)</f>
        <v>0</v>
      </c>
      <c r="P90" s="233">
        <v>0</v>
      </c>
      <c r="Q90" s="233">
        <f>ROUND(E90*P90,2)</f>
        <v>0</v>
      </c>
      <c r="R90" s="235"/>
      <c r="S90" s="235" t="s">
        <v>339</v>
      </c>
      <c r="T90" s="236" t="s">
        <v>495</v>
      </c>
      <c r="U90" s="222">
        <v>0</v>
      </c>
      <c r="V90" s="222">
        <f>ROUND(E90*U90,2)</f>
        <v>0</v>
      </c>
      <c r="W90" s="222"/>
      <c r="X90" s="222" t="s">
        <v>485</v>
      </c>
      <c r="Y90" s="212"/>
      <c r="Z90" s="212"/>
      <c r="AA90" s="212"/>
      <c r="AB90" s="212"/>
      <c r="AC90" s="212"/>
      <c r="AD90" s="212"/>
      <c r="AE90" s="212"/>
      <c r="AF90" s="212"/>
      <c r="AG90" s="212" t="s">
        <v>486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7" t="s">
        <v>487</v>
      </c>
      <c r="D91" s="251"/>
      <c r="E91" s="252"/>
      <c r="F91" s="222"/>
      <c r="G91" s="222"/>
      <c r="H91" s="222"/>
      <c r="I91" s="222"/>
      <c r="J91" s="222"/>
      <c r="K91" s="222"/>
      <c r="L91" s="222"/>
      <c r="M91" s="222"/>
      <c r="N91" s="221"/>
      <c r="O91" s="221"/>
      <c r="P91" s="221"/>
      <c r="Q91" s="221"/>
      <c r="R91" s="222"/>
      <c r="S91" s="222"/>
      <c r="T91" s="222"/>
      <c r="U91" s="222"/>
      <c r="V91" s="222"/>
      <c r="W91" s="222"/>
      <c r="X91" s="222"/>
      <c r="Y91" s="212"/>
      <c r="Z91" s="212"/>
      <c r="AA91" s="212"/>
      <c r="AB91" s="212"/>
      <c r="AC91" s="212"/>
      <c r="AD91" s="212"/>
      <c r="AE91" s="212"/>
      <c r="AF91" s="212"/>
      <c r="AG91" s="212" t="s">
        <v>390</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7" t="s">
        <v>488</v>
      </c>
      <c r="D92" s="251"/>
      <c r="E92" s="252"/>
      <c r="F92" s="222"/>
      <c r="G92" s="222"/>
      <c r="H92" s="222"/>
      <c r="I92" s="222"/>
      <c r="J92" s="222"/>
      <c r="K92" s="222"/>
      <c r="L92" s="222"/>
      <c r="M92" s="222"/>
      <c r="N92" s="221"/>
      <c r="O92" s="221"/>
      <c r="P92" s="221"/>
      <c r="Q92" s="221"/>
      <c r="R92" s="222"/>
      <c r="S92" s="222"/>
      <c r="T92" s="222"/>
      <c r="U92" s="222"/>
      <c r="V92" s="222"/>
      <c r="W92" s="222"/>
      <c r="X92" s="222"/>
      <c r="Y92" s="212"/>
      <c r="Z92" s="212"/>
      <c r="AA92" s="212"/>
      <c r="AB92" s="212"/>
      <c r="AC92" s="212"/>
      <c r="AD92" s="212"/>
      <c r="AE92" s="212"/>
      <c r="AF92" s="212"/>
      <c r="AG92" s="212" t="s">
        <v>390</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7" t="s">
        <v>489</v>
      </c>
      <c r="D93" s="251"/>
      <c r="E93" s="252">
        <v>20.46</v>
      </c>
      <c r="F93" s="222"/>
      <c r="G93" s="222"/>
      <c r="H93" s="222"/>
      <c r="I93" s="222"/>
      <c r="J93" s="222"/>
      <c r="K93" s="222"/>
      <c r="L93" s="222"/>
      <c r="M93" s="222"/>
      <c r="N93" s="221"/>
      <c r="O93" s="221"/>
      <c r="P93" s="221"/>
      <c r="Q93" s="221"/>
      <c r="R93" s="222"/>
      <c r="S93" s="222"/>
      <c r="T93" s="222"/>
      <c r="U93" s="222"/>
      <c r="V93" s="222"/>
      <c r="W93" s="222"/>
      <c r="X93" s="222"/>
      <c r="Y93" s="212"/>
      <c r="Z93" s="212"/>
      <c r="AA93" s="212"/>
      <c r="AB93" s="212"/>
      <c r="AC93" s="212"/>
      <c r="AD93" s="212"/>
      <c r="AE93" s="212"/>
      <c r="AF93" s="212"/>
      <c r="AG93" s="212" t="s">
        <v>390</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4" t="s">
        <v>334</v>
      </c>
      <c r="B94" s="225" t="s">
        <v>223</v>
      </c>
      <c r="C94" s="245" t="s">
        <v>224</v>
      </c>
      <c r="D94" s="226"/>
      <c r="E94" s="227"/>
      <c r="F94" s="228"/>
      <c r="G94" s="228">
        <f>SUMIF(AG95:AG108,"&lt;&gt;NOR",G95:G108)</f>
        <v>0</v>
      </c>
      <c r="H94" s="228"/>
      <c r="I94" s="228">
        <f>SUM(I95:I108)</f>
        <v>0</v>
      </c>
      <c r="J94" s="228"/>
      <c r="K94" s="228">
        <f>SUM(K95:K108)</f>
        <v>0</v>
      </c>
      <c r="L94" s="228"/>
      <c r="M94" s="228">
        <f>SUM(M95:M108)</f>
        <v>0</v>
      </c>
      <c r="N94" s="227"/>
      <c r="O94" s="227">
        <f>SUM(O95:O108)</f>
        <v>0</v>
      </c>
      <c r="P94" s="227"/>
      <c r="Q94" s="227">
        <f>SUM(Q95:Q108)</f>
        <v>3.6</v>
      </c>
      <c r="R94" s="228"/>
      <c r="S94" s="228"/>
      <c r="T94" s="229"/>
      <c r="U94" s="223"/>
      <c r="V94" s="223">
        <f>SUM(V95:V108)</f>
        <v>11.34</v>
      </c>
      <c r="W94" s="223"/>
      <c r="X94" s="223"/>
      <c r="AG94" t="s">
        <v>335</v>
      </c>
    </row>
    <row r="95" spans="1:60" ht="22.5" outlineLevel="1" x14ac:dyDescent="0.2">
      <c r="A95" s="230">
        <v>24</v>
      </c>
      <c r="B95" s="231" t="s">
        <v>496</v>
      </c>
      <c r="C95" s="247" t="s">
        <v>497</v>
      </c>
      <c r="D95" s="232" t="s">
        <v>427</v>
      </c>
      <c r="E95" s="233">
        <v>7.5</v>
      </c>
      <c r="F95" s="234"/>
      <c r="G95" s="235">
        <f>ROUND(E95*F95,2)</f>
        <v>0</v>
      </c>
      <c r="H95" s="234"/>
      <c r="I95" s="235">
        <f>ROUND(E95*H95,2)</f>
        <v>0</v>
      </c>
      <c r="J95" s="234"/>
      <c r="K95" s="235">
        <f>ROUND(E95*J95,2)</f>
        <v>0</v>
      </c>
      <c r="L95" s="235">
        <v>21</v>
      </c>
      <c r="M95" s="235">
        <f>G95*(1+L95/100)</f>
        <v>0</v>
      </c>
      <c r="N95" s="233">
        <v>0</v>
      </c>
      <c r="O95" s="233">
        <f>ROUND(E95*N95,2)</f>
        <v>0</v>
      </c>
      <c r="P95" s="233">
        <v>0.48</v>
      </c>
      <c r="Q95" s="233">
        <f>ROUND(E95*P95,2)</f>
        <v>3.6</v>
      </c>
      <c r="R95" s="235" t="s">
        <v>481</v>
      </c>
      <c r="S95" s="235" t="s">
        <v>384</v>
      </c>
      <c r="T95" s="236" t="s">
        <v>384</v>
      </c>
      <c r="U95" s="222">
        <v>1.5069999999999999</v>
      </c>
      <c r="V95" s="222">
        <f>ROUND(E95*U95,2)</f>
        <v>11.3</v>
      </c>
      <c r="W95" s="222"/>
      <c r="X95" s="222" t="s">
        <v>385</v>
      </c>
      <c r="Y95" s="212"/>
      <c r="Z95" s="212"/>
      <c r="AA95" s="212"/>
      <c r="AB95" s="212"/>
      <c r="AC95" s="212"/>
      <c r="AD95" s="212"/>
      <c r="AE95" s="212"/>
      <c r="AF95" s="212"/>
      <c r="AG95" s="212" t="s">
        <v>386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7" t="s">
        <v>498</v>
      </c>
      <c r="D96" s="251"/>
      <c r="E96" s="252">
        <v>7.5</v>
      </c>
      <c r="F96" s="222"/>
      <c r="G96" s="222"/>
      <c r="H96" s="222"/>
      <c r="I96" s="222"/>
      <c r="J96" s="222"/>
      <c r="K96" s="222"/>
      <c r="L96" s="222"/>
      <c r="M96" s="222"/>
      <c r="N96" s="221"/>
      <c r="O96" s="221"/>
      <c r="P96" s="221"/>
      <c r="Q96" s="221"/>
      <c r="R96" s="222"/>
      <c r="S96" s="222"/>
      <c r="T96" s="222"/>
      <c r="U96" s="222"/>
      <c r="V96" s="222"/>
      <c r="W96" s="222"/>
      <c r="X96" s="222"/>
      <c r="Y96" s="212"/>
      <c r="Z96" s="212"/>
      <c r="AA96" s="212"/>
      <c r="AB96" s="212"/>
      <c r="AC96" s="212"/>
      <c r="AD96" s="212"/>
      <c r="AE96" s="212"/>
      <c r="AF96" s="212"/>
      <c r="AG96" s="212" t="s">
        <v>390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0">
        <v>25</v>
      </c>
      <c r="B97" s="231" t="s">
        <v>483</v>
      </c>
      <c r="C97" s="247" t="s">
        <v>484</v>
      </c>
      <c r="D97" s="232" t="s">
        <v>464</v>
      </c>
      <c r="E97" s="233">
        <v>3.6</v>
      </c>
      <c r="F97" s="234"/>
      <c r="G97" s="235">
        <f>ROUND(E97*F97,2)</f>
        <v>0</v>
      </c>
      <c r="H97" s="234"/>
      <c r="I97" s="235">
        <f>ROUND(E97*H97,2)</f>
        <v>0</v>
      </c>
      <c r="J97" s="234"/>
      <c r="K97" s="235">
        <f>ROUND(E97*J97,2)</f>
        <v>0</v>
      </c>
      <c r="L97" s="235">
        <v>21</v>
      </c>
      <c r="M97" s="235">
        <f>G97*(1+L97/100)</f>
        <v>0</v>
      </c>
      <c r="N97" s="233">
        <v>0</v>
      </c>
      <c r="O97" s="233">
        <f>ROUND(E97*N97,2)</f>
        <v>0</v>
      </c>
      <c r="P97" s="233">
        <v>0</v>
      </c>
      <c r="Q97" s="233">
        <f>ROUND(E97*P97,2)</f>
        <v>0</v>
      </c>
      <c r="R97" s="235" t="s">
        <v>481</v>
      </c>
      <c r="S97" s="235" t="s">
        <v>384</v>
      </c>
      <c r="T97" s="236" t="s">
        <v>384</v>
      </c>
      <c r="U97" s="222">
        <v>0.01</v>
      </c>
      <c r="V97" s="222">
        <f>ROUND(E97*U97,2)</f>
        <v>0.04</v>
      </c>
      <c r="W97" s="222"/>
      <c r="X97" s="222" t="s">
        <v>485</v>
      </c>
      <c r="Y97" s="212"/>
      <c r="Z97" s="212"/>
      <c r="AA97" s="212"/>
      <c r="AB97" s="212"/>
      <c r="AC97" s="212"/>
      <c r="AD97" s="212"/>
      <c r="AE97" s="212"/>
      <c r="AF97" s="212"/>
      <c r="AG97" s="212" t="s">
        <v>486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7" t="s">
        <v>487</v>
      </c>
      <c r="D98" s="251"/>
      <c r="E98" s="252"/>
      <c r="F98" s="222"/>
      <c r="G98" s="222"/>
      <c r="H98" s="222"/>
      <c r="I98" s="222"/>
      <c r="J98" s="222"/>
      <c r="K98" s="222"/>
      <c r="L98" s="222"/>
      <c r="M98" s="222"/>
      <c r="N98" s="221"/>
      <c r="O98" s="221"/>
      <c r="P98" s="221"/>
      <c r="Q98" s="221"/>
      <c r="R98" s="222"/>
      <c r="S98" s="222"/>
      <c r="T98" s="222"/>
      <c r="U98" s="222"/>
      <c r="V98" s="222"/>
      <c r="W98" s="222"/>
      <c r="X98" s="222"/>
      <c r="Y98" s="212"/>
      <c r="Z98" s="212"/>
      <c r="AA98" s="212"/>
      <c r="AB98" s="212"/>
      <c r="AC98" s="212"/>
      <c r="AD98" s="212"/>
      <c r="AE98" s="212"/>
      <c r="AF98" s="212"/>
      <c r="AG98" s="212" t="s">
        <v>390</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7" t="s">
        <v>499</v>
      </c>
      <c r="D99" s="251"/>
      <c r="E99" s="252"/>
      <c r="F99" s="222"/>
      <c r="G99" s="222"/>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390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7" t="s">
        <v>500</v>
      </c>
      <c r="D100" s="251"/>
      <c r="E100" s="252">
        <v>3.6</v>
      </c>
      <c r="F100" s="222"/>
      <c r="G100" s="222"/>
      <c r="H100" s="222"/>
      <c r="I100" s="222"/>
      <c r="J100" s="222"/>
      <c r="K100" s="222"/>
      <c r="L100" s="222"/>
      <c r="M100" s="222"/>
      <c r="N100" s="221"/>
      <c r="O100" s="221"/>
      <c r="P100" s="221"/>
      <c r="Q100" s="221"/>
      <c r="R100" s="222"/>
      <c r="S100" s="222"/>
      <c r="T100" s="222"/>
      <c r="U100" s="222"/>
      <c r="V100" s="222"/>
      <c r="W100" s="222"/>
      <c r="X100" s="222"/>
      <c r="Y100" s="212"/>
      <c r="Z100" s="212"/>
      <c r="AA100" s="212"/>
      <c r="AB100" s="212"/>
      <c r="AC100" s="212"/>
      <c r="AD100" s="212"/>
      <c r="AE100" s="212"/>
      <c r="AF100" s="212"/>
      <c r="AG100" s="212" t="s">
        <v>390</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30">
        <v>26</v>
      </c>
      <c r="B101" s="231" t="s">
        <v>490</v>
      </c>
      <c r="C101" s="247" t="s">
        <v>491</v>
      </c>
      <c r="D101" s="232" t="s">
        <v>464</v>
      </c>
      <c r="E101" s="233">
        <v>14.4</v>
      </c>
      <c r="F101" s="234"/>
      <c r="G101" s="235">
        <f>ROUND(E101*F101,2)</f>
        <v>0</v>
      </c>
      <c r="H101" s="234"/>
      <c r="I101" s="235">
        <f>ROUND(E101*H101,2)</f>
        <v>0</v>
      </c>
      <c r="J101" s="234"/>
      <c r="K101" s="235">
        <f>ROUND(E101*J101,2)</f>
        <v>0</v>
      </c>
      <c r="L101" s="235">
        <v>21</v>
      </c>
      <c r="M101" s="235">
        <f>G101*(1+L101/100)</f>
        <v>0</v>
      </c>
      <c r="N101" s="233">
        <v>0</v>
      </c>
      <c r="O101" s="233">
        <f>ROUND(E101*N101,2)</f>
        <v>0</v>
      </c>
      <c r="P101" s="233">
        <v>0</v>
      </c>
      <c r="Q101" s="233">
        <f>ROUND(E101*P101,2)</f>
        <v>0</v>
      </c>
      <c r="R101" s="235" t="s">
        <v>481</v>
      </c>
      <c r="S101" s="235" t="s">
        <v>384</v>
      </c>
      <c r="T101" s="236" t="s">
        <v>384</v>
      </c>
      <c r="U101" s="222">
        <v>0</v>
      </c>
      <c r="V101" s="222">
        <f>ROUND(E101*U101,2)</f>
        <v>0</v>
      </c>
      <c r="W101" s="222"/>
      <c r="X101" s="222" t="s">
        <v>485</v>
      </c>
      <c r="Y101" s="212"/>
      <c r="Z101" s="212"/>
      <c r="AA101" s="212"/>
      <c r="AB101" s="212"/>
      <c r="AC101" s="212"/>
      <c r="AD101" s="212"/>
      <c r="AE101" s="212"/>
      <c r="AF101" s="212"/>
      <c r="AG101" s="212" t="s">
        <v>486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487</v>
      </c>
      <c r="D102" s="251"/>
      <c r="E102" s="252"/>
      <c r="F102" s="222"/>
      <c r="G102" s="222"/>
      <c r="H102" s="222"/>
      <c r="I102" s="222"/>
      <c r="J102" s="222"/>
      <c r="K102" s="222"/>
      <c r="L102" s="222"/>
      <c r="M102" s="222"/>
      <c r="N102" s="221"/>
      <c r="O102" s="221"/>
      <c r="P102" s="221"/>
      <c r="Q102" s="221"/>
      <c r="R102" s="222"/>
      <c r="S102" s="222"/>
      <c r="T102" s="222"/>
      <c r="U102" s="222"/>
      <c r="V102" s="222"/>
      <c r="W102" s="222"/>
      <c r="X102" s="222"/>
      <c r="Y102" s="212"/>
      <c r="Z102" s="212"/>
      <c r="AA102" s="212"/>
      <c r="AB102" s="212"/>
      <c r="AC102" s="212"/>
      <c r="AD102" s="212"/>
      <c r="AE102" s="212"/>
      <c r="AF102" s="212"/>
      <c r="AG102" s="212" t="s">
        <v>390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7" t="s">
        <v>499</v>
      </c>
      <c r="D103" s="251"/>
      <c r="E103" s="252"/>
      <c r="F103" s="222"/>
      <c r="G103" s="222"/>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390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7" t="s">
        <v>501</v>
      </c>
      <c r="D104" s="251"/>
      <c r="E104" s="252">
        <v>14.4</v>
      </c>
      <c r="F104" s="222"/>
      <c r="G104" s="222"/>
      <c r="H104" s="222"/>
      <c r="I104" s="222"/>
      <c r="J104" s="222"/>
      <c r="K104" s="222"/>
      <c r="L104" s="222"/>
      <c r="M104" s="222"/>
      <c r="N104" s="221"/>
      <c r="O104" s="221"/>
      <c r="P104" s="221"/>
      <c r="Q104" s="221"/>
      <c r="R104" s="222"/>
      <c r="S104" s="222"/>
      <c r="T104" s="222"/>
      <c r="U104" s="222"/>
      <c r="V104" s="222"/>
      <c r="W104" s="222"/>
      <c r="X104" s="222"/>
      <c r="Y104" s="212"/>
      <c r="Z104" s="212"/>
      <c r="AA104" s="212"/>
      <c r="AB104" s="212"/>
      <c r="AC104" s="212"/>
      <c r="AD104" s="212"/>
      <c r="AE104" s="212"/>
      <c r="AF104" s="212"/>
      <c r="AG104" s="212" t="s">
        <v>390</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0">
        <v>27</v>
      </c>
      <c r="B105" s="231" t="s">
        <v>466</v>
      </c>
      <c r="C105" s="247" t="s">
        <v>467</v>
      </c>
      <c r="D105" s="232" t="s">
        <v>464</v>
      </c>
      <c r="E105" s="233">
        <v>3.6</v>
      </c>
      <c r="F105" s="234"/>
      <c r="G105" s="235">
        <f>ROUND(E105*F105,2)</f>
        <v>0</v>
      </c>
      <c r="H105" s="234"/>
      <c r="I105" s="235">
        <f>ROUND(E105*H105,2)</f>
        <v>0</v>
      </c>
      <c r="J105" s="234"/>
      <c r="K105" s="235">
        <f>ROUND(E105*J105,2)</f>
        <v>0</v>
      </c>
      <c r="L105" s="235">
        <v>21</v>
      </c>
      <c r="M105" s="235">
        <f>G105*(1+L105/100)</f>
        <v>0</v>
      </c>
      <c r="N105" s="233">
        <v>0</v>
      </c>
      <c r="O105" s="233">
        <f>ROUND(E105*N105,2)</f>
        <v>0</v>
      </c>
      <c r="P105" s="233">
        <v>0</v>
      </c>
      <c r="Q105" s="233">
        <f>ROUND(E105*P105,2)</f>
        <v>0</v>
      </c>
      <c r="R105" s="235" t="s">
        <v>468</v>
      </c>
      <c r="S105" s="235" t="s">
        <v>384</v>
      </c>
      <c r="T105" s="236" t="s">
        <v>384</v>
      </c>
      <c r="U105" s="222">
        <v>0</v>
      </c>
      <c r="V105" s="222">
        <f>ROUND(E105*U105,2)</f>
        <v>0</v>
      </c>
      <c r="W105" s="222"/>
      <c r="X105" s="222" t="s">
        <v>485</v>
      </c>
      <c r="Y105" s="212"/>
      <c r="Z105" s="212"/>
      <c r="AA105" s="212"/>
      <c r="AB105" s="212"/>
      <c r="AC105" s="212"/>
      <c r="AD105" s="212"/>
      <c r="AE105" s="212"/>
      <c r="AF105" s="212"/>
      <c r="AG105" s="212" t="s">
        <v>486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7" t="s">
        <v>487</v>
      </c>
      <c r="D106" s="251"/>
      <c r="E106" s="252"/>
      <c r="F106" s="222"/>
      <c r="G106" s="222"/>
      <c r="H106" s="222"/>
      <c r="I106" s="222"/>
      <c r="J106" s="222"/>
      <c r="K106" s="222"/>
      <c r="L106" s="222"/>
      <c r="M106" s="222"/>
      <c r="N106" s="221"/>
      <c r="O106" s="221"/>
      <c r="P106" s="221"/>
      <c r="Q106" s="221"/>
      <c r="R106" s="222"/>
      <c r="S106" s="222"/>
      <c r="T106" s="222"/>
      <c r="U106" s="222"/>
      <c r="V106" s="222"/>
      <c r="W106" s="222"/>
      <c r="X106" s="222"/>
      <c r="Y106" s="212"/>
      <c r="Z106" s="212"/>
      <c r="AA106" s="212"/>
      <c r="AB106" s="212"/>
      <c r="AC106" s="212"/>
      <c r="AD106" s="212"/>
      <c r="AE106" s="212"/>
      <c r="AF106" s="212"/>
      <c r="AG106" s="212" t="s">
        <v>390</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7" t="s">
        <v>499</v>
      </c>
      <c r="D107" s="251"/>
      <c r="E107" s="252"/>
      <c r="F107" s="222"/>
      <c r="G107" s="222"/>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390</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7" t="s">
        <v>500</v>
      </c>
      <c r="D108" s="251"/>
      <c r="E108" s="252">
        <v>3.6</v>
      </c>
      <c r="F108" s="222"/>
      <c r="G108" s="222"/>
      <c r="H108" s="222"/>
      <c r="I108" s="222"/>
      <c r="J108" s="222"/>
      <c r="K108" s="222"/>
      <c r="L108" s="222"/>
      <c r="M108" s="222"/>
      <c r="N108" s="221"/>
      <c r="O108" s="221"/>
      <c r="P108" s="221"/>
      <c r="Q108" s="221"/>
      <c r="R108" s="222"/>
      <c r="S108" s="222"/>
      <c r="T108" s="222"/>
      <c r="U108" s="222"/>
      <c r="V108" s="222"/>
      <c r="W108" s="222"/>
      <c r="X108" s="222"/>
      <c r="Y108" s="212"/>
      <c r="Z108" s="212"/>
      <c r="AA108" s="212"/>
      <c r="AB108" s="212"/>
      <c r="AC108" s="212"/>
      <c r="AD108" s="212"/>
      <c r="AE108" s="212"/>
      <c r="AF108" s="212"/>
      <c r="AG108" s="212" t="s">
        <v>390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x14ac:dyDescent="0.2">
      <c r="A109" s="224" t="s">
        <v>334</v>
      </c>
      <c r="B109" s="225" t="s">
        <v>225</v>
      </c>
      <c r="C109" s="245" t="s">
        <v>226</v>
      </c>
      <c r="D109" s="226"/>
      <c r="E109" s="227"/>
      <c r="F109" s="228"/>
      <c r="G109" s="228">
        <f>SUMIF(AG110:AG124,"&lt;&gt;NOR",G110:G124)</f>
        <v>0</v>
      </c>
      <c r="H109" s="228"/>
      <c r="I109" s="228">
        <f>SUM(I110:I124)</f>
        <v>0</v>
      </c>
      <c r="J109" s="228"/>
      <c r="K109" s="228">
        <f>SUM(K110:K124)</f>
        <v>0</v>
      </c>
      <c r="L109" s="228"/>
      <c r="M109" s="228">
        <f>SUM(M110:M124)</f>
        <v>0</v>
      </c>
      <c r="N109" s="227"/>
      <c r="O109" s="227">
        <f>SUM(O110:O124)</f>
        <v>0</v>
      </c>
      <c r="P109" s="227"/>
      <c r="Q109" s="227">
        <f>SUM(Q110:Q124)</f>
        <v>14.52</v>
      </c>
      <c r="R109" s="228"/>
      <c r="S109" s="228"/>
      <c r="T109" s="229"/>
      <c r="U109" s="223"/>
      <c r="V109" s="223">
        <f>SUM(V110:V124)</f>
        <v>10.71</v>
      </c>
      <c r="W109" s="223"/>
      <c r="X109" s="223"/>
      <c r="AG109" t="s">
        <v>335</v>
      </c>
    </row>
    <row r="110" spans="1:60" ht="22.5" outlineLevel="1" x14ac:dyDescent="0.2">
      <c r="A110" s="230">
        <v>28</v>
      </c>
      <c r="B110" s="231" t="s">
        <v>502</v>
      </c>
      <c r="C110" s="247" t="s">
        <v>503</v>
      </c>
      <c r="D110" s="232" t="s">
        <v>427</v>
      </c>
      <c r="E110" s="233">
        <v>132</v>
      </c>
      <c r="F110" s="234"/>
      <c r="G110" s="235">
        <f>ROUND(E110*F110,2)</f>
        <v>0</v>
      </c>
      <c r="H110" s="234"/>
      <c r="I110" s="235">
        <f>ROUND(E110*H110,2)</f>
        <v>0</v>
      </c>
      <c r="J110" s="234"/>
      <c r="K110" s="235">
        <f>ROUND(E110*J110,2)</f>
        <v>0</v>
      </c>
      <c r="L110" s="235">
        <v>21</v>
      </c>
      <c r="M110" s="235">
        <f>G110*(1+L110/100)</f>
        <v>0</v>
      </c>
      <c r="N110" s="233">
        <v>0</v>
      </c>
      <c r="O110" s="233">
        <f>ROUND(E110*N110,2)</f>
        <v>0</v>
      </c>
      <c r="P110" s="233">
        <v>0.11</v>
      </c>
      <c r="Q110" s="233">
        <f>ROUND(E110*P110,2)</f>
        <v>14.52</v>
      </c>
      <c r="R110" s="235" t="s">
        <v>481</v>
      </c>
      <c r="S110" s="235" t="s">
        <v>384</v>
      </c>
      <c r="T110" s="236" t="s">
        <v>384</v>
      </c>
      <c r="U110" s="222">
        <v>0.08</v>
      </c>
      <c r="V110" s="222">
        <f>ROUND(E110*U110,2)</f>
        <v>10.56</v>
      </c>
      <c r="W110" s="222"/>
      <c r="X110" s="222" t="s">
        <v>385</v>
      </c>
      <c r="Y110" s="212"/>
      <c r="Z110" s="212"/>
      <c r="AA110" s="212"/>
      <c r="AB110" s="212"/>
      <c r="AC110" s="212"/>
      <c r="AD110" s="212"/>
      <c r="AE110" s="212"/>
      <c r="AF110" s="212"/>
      <c r="AG110" s="212" t="s">
        <v>386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19"/>
      <c r="B111" s="220"/>
      <c r="C111" s="256" t="s">
        <v>504</v>
      </c>
      <c r="D111" s="254"/>
      <c r="E111" s="254"/>
      <c r="F111" s="254"/>
      <c r="G111" s="254"/>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388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53" t="str">
        <f>C111</f>
        <v>s naložením na dopravní prostředek, očištění povrchu od frézované plochy, opotřebování frézovacích nástrojů (nožů, upínacích kroužků, držáků) nutné ruční odstranění (vybourání) živičného krytu kolem překážek,</v>
      </c>
      <c r="BB111" s="212"/>
      <c r="BC111" s="212"/>
      <c r="BD111" s="212"/>
      <c r="BE111" s="212"/>
      <c r="BF111" s="212"/>
      <c r="BG111" s="212"/>
      <c r="BH111" s="212"/>
    </row>
    <row r="112" spans="1:60" outlineLevel="1" x14ac:dyDescent="0.2">
      <c r="A112" s="219"/>
      <c r="B112" s="220"/>
      <c r="C112" s="257" t="s">
        <v>505</v>
      </c>
      <c r="D112" s="251"/>
      <c r="E112" s="252">
        <v>132</v>
      </c>
      <c r="F112" s="222"/>
      <c r="G112" s="222"/>
      <c r="H112" s="222"/>
      <c r="I112" s="222"/>
      <c r="J112" s="222"/>
      <c r="K112" s="222"/>
      <c r="L112" s="222"/>
      <c r="M112" s="222"/>
      <c r="N112" s="221"/>
      <c r="O112" s="221"/>
      <c r="P112" s="221"/>
      <c r="Q112" s="221"/>
      <c r="R112" s="222"/>
      <c r="S112" s="222"/>
      <c r="T112" s="222"/>
      <c r="U112" s="222"/>
      <c r="V112" s="222"/>
      <c r="W112" s="222"/>
      <c r="X112" s="222"/>
      <c r="Y112" s="212"/>
      <c r="Z112" s="212"/>
      <c r="AA112" s="212"/>
      <c r="AB112" s="212"/>
      <c r="AC112" s="212"/>
      <c r="AD112" s="212"/>
      <c r="AE112" s="212"/>
      <c r="AF112" s="212"/>
      <c r="AG112" s="212" t="s">
        <v>390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30">
        <v>29</v>
      </c>
      <c r="B113" s="231" t="s">
        <v>483</v>
      </c>
      <c r="C113" s="247" t="s">
        <v>484</v>
      </c>
      <c r="D113" s="232" t="s">
        <v>464</v>
      </c>
      <c r="E113" s="233">
        <v>14.52</v>
      </c>
      <c r="F113" s="234"/>
      <c r="G113" s="235">
        <f>ROUND(E113*F113,2)</f>
        <v>0</v>
      </c>
      <c r="H113" s="234"/>
      <c r="I113" s="235">
        <f>ROUND(E113*H113,2)</f>
        <v>0</v>
      </c>
      <c r="J113" s="234"/>
      <c r="K113" s="235">
        <f>ROUND(E113*J113,2)</f>
        <v>0</v>
      </c>
      <c r="L113" s="235">
        <v>21</v>
      </c>
      <c r="M113" s="235">
        <f>G113*(1+L113/100)</f>
        <v>0</v>
      </c>
      <c r="N113" s="233">
        <v>0</v>
      </c>
      <c r="O113" s="233">
        <f>ROUND(E113*N113,2)</f>
        <v>0</v>
      </c>
      <c r="P113" s="233">
        <v>0</v>
      </c>
      <c r="Q113" s="233">
        <f>ROUND(E113*P113,2)</f>
        <v>0</v>
      </c>
      <c r="R113" s="235" t="s">
        <v>481</v>
      </c>
      <c r="S113" s="235" t="s">
        <v>384</v>
      </c>
      <c r="T113" s="236" t="s">
        <v>384</v>
      </c>
      <c r="U113" s="222">
        <v>0.01</v>
      </c>
      <c r="V113" s="222">
        <f>ROUND(E113*U113,2)</f>
        <v>0.15</v>
      </c>
      <c r="W113" s="222"/>
      <c r="X113" s="222" t="s">
        <v>485</v>
      </c>
      <c r="Y113" s="212"/>
      <c r="Z113" s="212"/>
      <c r="AA113" s="212"/>
      <c r="AB113" s="212"/>
      <c r="AC113" s="212"/>
      <c r="AD113" s="212"/>
      <c r="AE113" s="212"/>
      <c r="AF113" s="212"/>
      <c r="AG113" s="212" t="s">
        <v>486</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7" t="s">
        <v>487</v>
      </c>
      <c r="D114" s="251"/>
      <c r="E114" s="252"/>
      <c r="F114" s="222"/>
      <c r="G114" s="222"/>
      <c r="H114" s="222"/>
      <c r="I114" s="222"/>
      <c r="J114" s="222"/>
      <c r="K114" s="222"/>
      <c r="L114" s="222"/>
      <c r="M114" s="222"/>
      <c r="N114" s="221"/>
      <c r="O114" s="221"/>
      <c r="P114" s="221"/>
      <c r="Q114" s="221"/>
      <c r="R114" s="222"/>
      <c r="S114" s="222"/>
      <c r="T114" s="222"/>
      <c r="U114" s="222"/>
      <c r="V114" s="222"/>
      <c r="W114" s="222"/>
      <c r="X114" s="222"/>
      <c r="Y114" s="212"/>
      <c r="Z114" s="212"/>
      <c r="AA114" s="212"/>
      <c r="AB114" s="212"/>
      <c r="AC114" s="212"/>
      <c r="AD114" s="212"/>
      <c r="AE114" s="212"/>
      <c r="AF114" s="212"/>
      <c r="AG114" s="212" t="s">
        <v>390</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7" t="s">
        <v>506</v>
      </c>
      <c r="D115" s="251"/>
      <c r="E115" s="252"/>
      <c r="F115" s="222"/>
      <c r="G115" s="222"/>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390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7" t="s">
        <v>507</v>
      </c>
      <c r="D116" s="251"/>
      <c r="E116" s="252">
        <v>14.52</v>
      </c>
      <c r="F116" s="222"/>
      <c r="G116" s="222"/>
      <c r="H116" s="222"/>
      <c r="I116" s="222"/>
      <c r="J116" s="222"/>
      <c r="K116" s="222"/>
      <c r="L116" s="222"/>
      <c r="M116" s="222"/>
      <c r="N116" s="221"/>
      <c r="O116" s="221"/>
      <c r="P116" s="221"/>
      <c r="Q116" s="221"/>
      <c r="R116" s="222"/>
      <c r="S116" s="222"/>
      <c r="T116" s="222"/>
      <c r="U116" s="222"/>
      <c r="V116" s="222"/>
      <c r="W116" s="222"/>
      <c r="X116" s="222"/>
      <c r="Y116" s="212"/>
      <c r="Z116" s="212"/>
      <c r="AA116" s="212"/>
      <c r="AB116" s="212"/>
      <c r="AC116" s="212"/>
      <c r="AD116" s="212"/>
      <c r="AE116" s="212"/>
      <c r="AF116" s="212"/>
      <c r="AG116" s="212" t="s">
        <v>390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0">
        <v>30</v>
      </c>
      <c r="B117" s="231" t="s">
        <v>490</v>
      </c>
      <c r="C117" s="247" t="s">
        <v>491</v>
      </c>
      <c r="D117" s="232" t="s">
        <v>464</v>
      </c>
      <c r="E117" s="233">
        <v>58.08</v>
      </c>
      <c r="F117" s="234"/>
      <c r="G117" s="235">
        <f>ROUND(E117*F117,2)</f>
        <v>0</v>
      </c>
      <c r="H117" s="234"/>
      <c r="I117" s="235">
        <f>ROUND(E117*H117,2)</f>
        <v>0</v>
      </c>
      <c r="J117" s="234"/>
      <c r="K117" s="235">
        <f>ROUND(E117*J117,2)</f>
        <v>0</v>
      </c>
      <c r="L117" s="235">
        <v>21</v>
      </c>
      <c r="M117" s="235">
        <f>G117*(1+L117/100)</f>
        <v>0</v>
      </c>
      <c r="N117" s="233">
        <v>0</v>
      </c>
      <c r="O117" s="233">
        <f>ROUND(E117*N117,2)</f>
        <v>0</v>
      </c>
      <c r="P117" s="233">
        <v>0</v>
      </c>
      <c r="Q117" s="233">
        <f>ROUND(E117*P117,2)</f>
        <v>0</v>
      </c>
      <c r="R117" s="235" t="s">
        <v>481</v>
      </c>
      <c r="S117" s="235" t="s">
        <v>384</v>
      </c>
      <c r="T117" s="236" t="s">
        <v>384</v>
      </c>
      <c r="U117" s="222">
        <v>0</v>
      </c>
      <c r="V117" s="222">
        <f>ROUND(E117*U117,2)</f>
        <v>0</v>
      </c>
      <c r="W117" s="222"/>
      <c r="X117" s="222" t="s">
        <v>485</v>
      </c>
      <c r="Y117" s="212"/>
      <c r="Z117" s="212"/>
      <c r="AA117" s="212"/>
      <c r="AB117" s="212"/>
      <c r="AC117" s="212"/>
      <c r="AD117" s="212"/>
      <c r="AE117" s="212"/>
      <c r="AF117" s="212"/>
      <c r="AG117" s="212" t="s">
        <v>486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7" t="s">
        <v>487</v>
      </c>
      <c r="D118" s="251"/>
      <c r="E118" s="252"/>
      <c r="F118" s="222"/>
      <c r="G118" s="222"/>
      <c r="H118" s="222"/>
      <c r="I118" s="222"/>
      <c r="J118" s="222"/>
      <c r="K118" s="222"/>
      <c r="L118" s="222"/>
      <c r="M118" s="222"/>
      <c r="N118" s="221"/>
      <c r="O118" s="221"/>
      <c r="P118" s="221"/>
      <c r="Q118" s="221"/>
      <c r="R118" s="222"/>
      <c r="S118" s="222"/>
      <c r="T118" s="222"/>
      <c r="U118" s="222"/>
      <c r="V118" s="222"/>
      <c r="W118" s="222"/>
      <c r="X118" s="222"/>
      <c r="Y118" s="212"/>
      <c r="Z118" s="212"/>
      <c r="AA118" s="212"/>
      <c r="AB118" s="212"/>
      <c r="AC118" s="212"/>
      <c r="AD118" s="212"/>
      <c r="AE118" s="212"/>
      <c r="AF118" s="212"/>
      <c r="AG118" s="212" t="s">
        <v>390</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7" t="s">
        <v>506</v>
      </c>
      <c r="D119" s="251"/>
      <c r="E119" s="252"/>
      <c r="F119" s="222"/>
      <c r="G119" s="222"/>
      <c r="H119" s="222"/>
      <c r="I119" s="222"/>
      <c r="J119" s="222"/>
      <c r="K119" s="222"/>
      <c r="L119" s="222"/>
      <c r="M119" s="222"/>
      <c r="N119" s="221"/>
      <c r="O119" s="221"/>
      <c r="P119" s="221"/>
      <c r="Q119" s="221"/>
      <c r="R119" s="222"/>
      <c r="S119" s="222"/>
      <c r="T119" s="222"/>
      <c r="U119" s="222"/>
      <c r="V119" s="222"/>
      <c r="W119" s="222"/>
      <c r="X119" s="222"/>
      <c r="Y119" s="212"/>
      <c r="Z119" s="212"/>
      <c r="AA119" s="212"/>
      <c r="AB119" s="212"/>
      <c r="AC119" s="212"/>
      <c r="AD119" s="212"/>
      <c r="AE119" s="212"/>
      <c r="AF119" s="212"/>
      <c r="AG119" s="212" t="s">
        <v>390</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7" t="s">
        <v>508</v>
      </c>
      <c r="D120" s="251"/>
      <c r="E120" s="252">
        <v>58.08</v>
      </c>
      <c r="F120" s="222"/>
      <c r="G120" s="222"/>
      <c r="H120" s="222"/>
      <c r="I120" s="222"/>
      <c r="J120" s="222"/>
      <c r="K120" s="222"/>
      <c r="L120" s="222"/>
      <c r="M120" s="222"/>
      <c r="N120" s="221"/>
      <c r="O120" s="221"/>
      <c r="P120" s="221"/>
      <c r="Q120" s="221"/>
      <c r="R120" s="222"/>
      <c r="S120" s="222"/>
      <c r="T120" s="222"/>
      <c r="U120" s="222"/>
      <c r="V120" s="222"/>
      <c r="W120" s="222"/>
      <c r="X120" s="222"/>
      <c r="Y120" s="212"/>
      <c r="Z120" s="212"/>
      <c r="AA120" s="212"/>
      <c r="AB120" s="212"/>
      <c r="AC120" s="212"/>
      <c r="AD120" s="212"/>
      <c r="AE120" s="212"/>
      <c r="AF120" s="212"/>
      <c r="AG120" s="212" t="s">
        <v>390</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0">
        <v>31</v>
      </c>
      <c r="B121" s="231" t="s">
        <v>509</v>
      </c>
      <c r="C121" s="247" t="s">
        <v>510</v>
      </c>
      <c r="D121" s="232" t="s">
        <v>464</v>
      </c>
      <c r="E121" s="233">
        <v>14.52</v>
      </c>
      <c r="F121" s="234"/>
      <c r="G121" s="235">
        <f>ROUND(E121*F121,2)</f>
        <v>0</v>
      </c>
      <c r="H121" s="234"/>
      <c r="I121" s="235">
        <f>ROUND(E121*H121,2)</f>
        <v>0</v>
      </c>
      <c r="J121" s="234"/>
      <c r="K121" s="235">
        <f>ROUND(E121*J121,2)</f>
        <v>0</v>
      </c>
      <c r="L121" s="235">
        <v>21</v>
      </c>
      <c r="M121" s="235">
        <f>G121*(1+L121/100)</f>
        <v>0</v>
      </c>
      <c r="N121" s="233">
        <v>0</v>
      </c>
      <c r="O121" s="233">
        <f>ROUND(E121*N121,2)</f>
        <v>0</v>
      </c>
      <c r="P121" s="233">
        <v>0</v>
      </c>
      <c r="Q121" s="233">
        <f>ROUND(E121*P121,2)</f>
        <v>0</v>
      </c>
      <c r="R121" s="235" t="s">
        <v>468</v>
      </c>
      <c r="S121" s="235" t="s">
        <v>384</v>
      </c>
      <c r="T121" s="236" t="s">
        <v>384</v>
      </c>
      <c r="U121" s="222">
        <v>0</v>
      </c>
      <c r="V121" s="222">
        <f>ROUND(E121*U121,2)</f>
        <v>0</v>
      </c>
      <c r="W121" s="222"/>
      <c r="X121" s="222" t="s">
        <v>485</v>
      </c>
      <c r="Y121" s="212"/>
      <c r="Z121" s="212"/>
      <c r="AA121" s="212"/>
      <c r="AB121" s="212"/>
      <c r="AC121" s="212"/>
      <c r="AD121" s="212"/>
      <c r="AE121" s="212"/>
      <c r="AF121" s="212"/>
      <c r="AG121" s="212" t="s">
        <v>486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7" t="s">
        <v>487</v>
      </c>
      <c r="D122" s="251"/>
      <c r="E122" s="252"/>
      <c r="F122" s="222"/>
      <c r="G122" s="222"/>
      <c r="H122" s="222"/>
      <c r="I122" s="222"/>
      <c r="J122" s="222"/>
      <c r="K122" s="222"/>
      <c r="L122" s="222"/>
      <c r="M122" s="222"/>
      <c r="N122" s="221"/>
      <c r="O122" s="221"/>
      <c r="P122" s="221"/>
      <c r="Q122" s="221"/>
      <c r="R122" s="222"/>
      <c r="S122" s="222"/>
      <c r="T122" s="222"/>
      <c r="U122" s="222"/>
      <c r="V122" s="222"/>
      <c r="W122" s="222"/>
      <c r="X122" s="222"/>
      <c r="Y122" s="212"/>
      <c r="Z122" s="212"/>
      <c r="AA122" s="212"/>
      <c r="AB122" s="212"/>
      <c r="AC122" s="212"/>
      <c r="AD122" s="212"/>
      <c r="AE122" s="212"/>
      <c r="AF122" s="212"/>
      <c r="AG122" s="212" t="s">
        <v>390</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7" t="s">
        <v>506</v>
      </c>
      <c r="D123" s="251"/>
      <c r="E123" s="252"/>
      <c r="F123" s="222"/>
      <c r="G123" s="222"/>
      <c r="H123" s="222"/>
      <c r="I123" s="222"/>
      <c r="J123" s="222"/>
      <c r="K123" s="222"/>
      <c r="L123" s="222"/>
      <c r="M123" s="222"/>
      <c r="N123" s="221"/>
      <c r="O123" s="221"/>
      <c r="P123" s="221"/>
      <c r="Q123" s="221"/>
      <c r="R123" s="222"/>
      <c r="S123" s="222"/>
      <c r="T123" s="222"/>
      <c r="U123" s="222"/>
      <c r="V123" s="222"/>
      <c r="W123" s="222"/>
      <c r="X123" s="222"/>
      <c r="Y123" s="212"/>
      <c r="Z123" s="212"/>
      <c r="AA123" s="212"/>
      <c r="AB123" s="212"/>
      <c r="AC123" s="212"/>
      <c r="AD123" s="212"/>
      <c r="AE123" s="212"/>
      <c r="AF123" s="212"/>
      <c r="AG123" s="212" t="s">
        <v>390</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7" t="s">
        <v>507</v>
      </c>
      <c r="D124" s="251"/>
      <c r="E124" s="252">
        <v>14.52</v>
      </c>
      <c r="F124" s="222"/>
      <c r="G124" s="222"/>
      <c r="H124" s="222"/>
      <c r="I124" s="222"/>
      <c r="J124" s="222"/>
      <c r="K124" s="222"/>
      <c r="L124" s="222"/>
      <c r="M124" s="222"/>
      <c r="N124" s="221"/>
      <c r="O124" s="221"/>
      <c r="P124" s="221"/>
      <c r="Q124" s="221"/>
      <c r="R124" s="222"/>
      <c r="S124" s="222"/>
      <c r="T124" s="222"/>
      <c r="U124" s="222"/>
      <c r="V124" s="222"/>
      <c r="W124" s="222"/>
      <c r="X124" s="222"/>
      <c r="Y124" s="212"/>
      <c r="Z124" s="212"/>
      <c r="AA124" s="212"/>
      <c r="AB124" s="212"/>
      <c r="AC124" s="212"/>
      <c r="AD124" s="212"/>
      <c r="AE124" s="212"/>
      <c r="AF124" s="212"/>
      <c r="AG124" s="212" t="s">
        <v>390</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x14ac:dyDescent="0.2">
      <c r="A125" s="224" t="s">
        <v>334</v>
      </c>
      <c r="B125" s="225" t="s">
        <v>227</v>
      </c>
      <c r="C125" s="245" t="s">
        <v>228</v>
      </c>
      <c r="D125" s="226"/>
      <c r="E125" s="227"/>
      <c r="F125" s="228"/>
      <c r="G125" s="228">
        <f>SUMIF(AG126:AG140,"&lt;&gt;NOR",G126:G140)</f>
        <v>0</v>
      </c>
      <c r="H125" s="228"/>
      <c r="I125" s="228">
        <f>SUM(I126:I140)</f>
        <v>0</v>
      </c>
      <c r="J125" s="228"/>
      <c r="K125" s="228">
        <f>SUM(K126:K140)</f>
        <v>0</v>
      </c>
      <c r="L125" s="228"/>
      <c r="M125" s="228">
        <f>SUM(M126:M140)</f>
        <v>0</v>
      </c>
      <c r="N125" s="227"/>
      <c r="O125" s="227">
        <f>SUM(O126:O140)</f>
        <v>0</v>
      </c>
      <c r="P125" s="227"/>
      <c r="Q125" s="227">
        <f>SUM(Q126:Q140)</f>
        <v>2.4300000000000002</v>
      </c>
      <c r="R125" s="228"/>
      <c r="S125" s="228"/>
      <c r="T125" s="229"/>
      <c r="U125" s="223"/>
      <c r="V125" s="223">
        <f>SUM(V126:V140)</f>
        <v>1.1000000000000001</v>
      </c>
      <c r="W125" s="223"/>
      <c r="X125" s="223"/>
      <c r="AG125" t="s">
        <v>335</v>
      </c>
    </row>
    <row r="126" spans="1:60" outlineLevel="1" x14ac:dyDescent="0.2">
      <c r="A126" s="230">
        <v>32</v>
      </c>
      <c r="B126" s="231" t="s">
        <v>511</v>
      </c>
      <c r="C126" s="247" t="s">
        <v>512</v>
      </c>
      <c r="D126" s="232" t="s">
        <v>513</v>
      </c>
      <c r="E126" s="233">
        <v>9</v>
      </c>
      <c r="F126" s="234"/>
      <c r="G126" s="235">
        <f>ROUND(E126*F126,2)</f>
        <v>0</v>
      </c>
      <c r="H126" s="234"/>
      <c r="I126" s="235">
        <f>ROUND(E126*H126,2)</f>
        <v>0</v>
      </c>
      <c r="J126" s="234"/>
      <c r="K126" s="235">
        <f>ROUND(E126*J126,2)</f>
        <v>0</v>
      </c>
      <c r="L126" s="235">
        <v>21</v>
      </c>
      <c r="M126" s="235">
        <f>G126*(1+L126/100)</f>
        <v>0</v>
      </c>
      <c r="N126" s="233">
        <v>0</v>
      </c>
      <c r="O126" s="233">
        <f>ROUND(E126*N126,2)</f>
        <v>0</v>
      </c>
      <c r="P126" s="233">
        <v>0.27</v>
      </c>
      <c r="Q126" s="233">
        <f>ROUND(E126*P126,2)</f>
        <v>2.4300000000000002</v>
      </c>
      <c r="R126" s="235" t="s">
        <v>481</v>
      </c>
      <c r="S126" s="235" t="s">
        <v>384</v>
      </c>
      <c r="T126" s="236" t="s">
        <v>384</v>
      </c>
      <c r="U126" s="222">
        <v>0.12</v>
      </c>
      <c r="V126" s="222">
        <f>ROUND(E126*U126,2)</f>
        <v>1.08</v>
      </c>
      <c r="W126" s="222"/>
      <c r="X126" s="222" t="s">
        <v>385</v>
      </c>
      <c r="Y126" s="212"/>
      <c r="Z126" s="212"/>
      <c r="AA126" s="212"/>
      <c r="AB126" s="212"/>
      <c r="AC126" s="212"/>
      <c r="AD126" s="212"/>
      <c r="AE126" s="212"/>
      <c r="AF126" s="212"/>
      <c r="AG126" s="212" t="s">
        <v>386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6" t="s">
        <v>514</v>
      </c>
      <c r="D127" s="254"/>
      <c r="E127" s="254"/>
      <c r="F127" s="254"/>
      <c r="G127" s="254"/>
      <c r="H127" s="222"/>
      <c r="I127" s="222"/>
      <c r="J127" s="222"/>
      <c r="K127" s="222"/>
      <c r="L127" s="222"/>
      <c r="M127" s="222"/>
      <c r="N127" s="221"/>
      <c r="O127" s="221"/>
      <c r="P127" s="221"/>
      <c r="Q127" s="221"/>
      <c r="R127" s="222"/>
      <c r="S127" s="222"/>
      <c r="T127" s="222"/>
      <c r="U127" s="222"/>
      <c r="V127" s="222"/>
      <c r="W127" s="222"/>
      <c r="X127" s="222"/>
      <c r="Y127" s="212"/>
      <c r="Z127" s="212"/>
      <c r="AA127" s="212"/>
      <c r="AB127" s="212"/>
      <c r="AC127" s="212"/>
      <c r="AD127" s="212"/>
      <c r="AE127" s="212"/>
      <c r="AF127" s="212"/>
      <c r="AG127" s="212" t="s">
        <v>388</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53" t="str">
        <f>C127</f>
        <v>s vybouráním lože, s přemístěním hmot na skládku na vzdálenost do 3 m nebo naložením na dopravní prostředek</v>
      </c>
      <c r="BB127" s="212"/>
      <c r="BC127" s="212"/>
      <c r="BD127" s="212"/>
      <c r="BE127" s="212"/>
      <c r="BF127" s="212"/>
      <c r="BG127" s="212"/>
      <c r="BH127" s="212"/>
    </row>
    <row r="128" spans="1:60" outlineLevel="1" x14ac:dyDescent="0.2">
      <c r="A128" s="219"/>
      <c r="B128" s="220"/>
      <c r="C128" s="257" t="s">
        <v>515</v>
      </c>
      <c r="D128" s="251"/>
      <c r="E128" s="252">
        <v>9</v>
      </c>
      <c r="F128" s="222"/>
      <c r="G128" s="222"/>
      <c r="H128" s="222"/>
      <c r="I128" s="222"/>
      <c r="J128" s="222"/>
      <c r="K128" s="222"/>
      <c r="L128" s="222"/>
      <c r="M128" s="222"/>
      <c r="N128" s="221"/>
      <c r="O128" s="221"/>
      <c r="P128" s="221"/>
      <c r="Q128" s="221"/>
      <c r="R128" s="222"/>
      <c r="S128" s="222"/>
      <c r="T128" s="222"/>
      <c r="U128" s="222"/>
      <c r="V128" s="222"/>
      <c r="W128" s="222"/>
      <c r="X128" s="222"/>
      <c r="Y128" s="212"/>
      <c r="Z128" s="212"/>
      <c r="AA128" s="212"/>
      <c r="AB128" s="212"/>
      <c r="AC128" s="212"/>
      <c r="AD128" s="212"/>
      <c r="AE128" s="212"/>
      <c r="AF128" s="212"/>
      <c r="AG128" s="212" t="s">
        <v>390</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2.5" outlineLevel="1" x14ac:dyDescent="0.2">
      <c r="A129" s="230">
        <v>33</v>
      </c>
      <c r="B129" s="231" t="s">
        <v>483</v>
      </c>
      <c r="C129" s="247" t="s">
        <v>484</v>
      </c>
      <c r="D129" s="232" t="s">
        <v>464</v>
      </c>
      <c r="E129" s="233">
        <v>2.4300000000000002</v>
      </c>
      <c r="F129" s="234"/>
      <c r="G129" s="235">
        <f>ROUND(E129*F129,2)</f>
        <v>0</v>
      </c>
      <c r="H129" s="234"/>
      <c r="I129" s="235">
        <f>ROUND(E129*H129,2)</f>
        <v>0</v>
      </c>
      <c r="J129" s="234"/>
      <c r="K129" s="235">
        <f>ROUND(E129*J129,2)</f>
        <v>0</v>
      </c>
      <c r="L129" s="235">
        <v>21</v>
      </c>
      <c r="M129" s="235">
        <f>G129*(1+L129/100)</f>
        <v>0</v>
      </c>
      <c r="N129" s="233">
        <v>0</v>
      </c>
      <c r="O129" s="233">
        <f>ROUND(E129*N129,2)</f>
        <v>0</v>
      </c>
      <c r="P129" s="233">
        <v>0</v>
      </c>
      <c r="Q129" s="233">
        <f>ROUND(E129*P129,2)</f>
        <v>0</v>
      </c>
      <c r="R129" s="235" t="s">
        <v>481</v>
      </c>
      <c r="S129" s="235" t="s">
        <v>384</v>
      </c>
      <c r="T129" s="236" t="s">
        <v>384</v>
      </c>
      <c r="U129" s="222">
        <v>0.01</v>
      </c>
      <c r="V129" s="222">
        <f>ROUND(E129*U129,2)</f>
        <v>0.02</v>
      </c>
      <c r="W129" s="222"/>
      <c r="X129" s="222" t="s">
        <v>485</v>
      </c>
      <c r="Y129" s="212"/>
      <c r="Z129" s="212"/>
      <c r="AA129" s="212"/>
      <c r="AB129" s="212"/>
      <c r="AC129" s="212"/>
      <c r="AD129" s="212"/>
      <c r="AE129" s="212"/>
      <c r="AF129" s="212"/>
      <c r="AG129" s="212" t="s">
        <v>486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7" t="s">
        <v>487</v>
      </c>
      <c r="D130" s="251"/>
      <c r="E130" s="252"/>
      <c r="F130" s="222"/>
      <c r="G130" s="222"/>
      <c r="H130" s="222"/>
      <c r="I130" s="222"/>
      <c r="J130" s="222"/>
      <c r="K130" s="222"/>
      <c r="L130" s="222"/>
      <c r="M130" s="222"/>
      <c r="N130" s="221"/>
      <c r="O130" s="221"/>
      <c r="P130" s="221"/>
      <c r="Q130" s="221"/>
      <c r="R130" s="222"/>
      <c r="S130" s="222"/>
      <c r="T130" s="222"/>
      <c r="U130" s="222"/>
      <c r="V130" s="222"/>
      <c r="W130" s="222"/>
      <c r="X130" s="222"/>
      <c r="Y130" s="212"/>
      <c r="Z130" s="212"/>
      <c r="AA130" s="212"/>
      <c r="AB130" s="212"/>
      <c r="AC130" s="212"/>
      <c r="AD130" s="212"/>
      <c r="AE130" s="212"/>
      <c r="AF130" s="212"/>
      <c r="AG130" s="212" t="s">
        <v>390</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7" t="s">
        <v>516</v>
      </c>
      <c r="D131" s="251"/>
      <c r="E131" s="252"/>
      <c r="F131" s="222"/>
      <c r="G131" s="222"/>
      <c r="H131" s="222"/>
      <c r="I131" s="222"/>
      <c r="J131" s="222"/>
      <c r="K131" s="222"/>
      <c r="L131" s="222"/>
      <c r="M131" s="222"/>
      <c r="N131" s="221"/>
      <c r="O131" s="221"/>
      <c r="P131" s="221"/>
      <c r="Q131" s="221"/>
      <c r="R131" s="222"/>
      <c r="S131" s="222"/>
      <c r="T131" s="222"/>
      <c r="U131" s="222"/>
      <c r="V131" s="222"/>
      <c r="W131" s="222"/>
      <c r="X131" s="222"/>
      <c r="Y131" s="212"/>
      <c r="Z131" s="212"/>
      <c r="AA131" s="212"/>
      <c r="AB131" s="212"/>
      <c r="AC131" s="212"/>
      <c r="AD131" s="212"/>
      <c r="AE131" s="212"/>
      <c r="AF131" s="212"/>
      <c r="AG131" s="212" t="s">
        <v>390</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7" t="s">
        <v>517</v>
      </c>
      <c r="D132" s="251"/>
      <c r="E132" s="252">
        <v>2.4300000000000002</v>
      </c>
      <c r="F132" s="222"/>
      <c r="G132" s="222"/>
      <c r="H132" s="222"/>
      <c r="I132" s="222"/>
      <c r="J132" s="222"/>
      <c r="K132" s="222"/>
      <c r="L132" s="222"/>
      <c r="M132" s="222"/>
      <c r="N132" s="221"/>
      <c r="O132" s="221"/>
      <c r="P132" s="221"/>
      <c r="Q132" s="221"/>
      <c r="R132" s="222"/>
      <c r="S132" s="222"/>
      <c r="T132" s="222"/>
      <c r="U132" s="222"/>
      <c r="V132" s="222"/>
      <c r="W132" s="222"/>
      <c r="X132" s="222"/>
      <c r="Y132" s="212"/>
      <c r="Z132" s="212"/>
      <c r="AA132" s="212"/>
      <c r="AB132" s="212"/>
      <c r="AC132" s="212"/>
      <c r="AD132" s="212"/>
      <c r="AE132" s="212"/>
      <c r="AF132" s="212"/>
      <c r="AG132" s="212" t="s">
        <v>390</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0">
        <v>34</v>
      </c>
      <c r="B133" s="231" t="s">
        <v>490</v>
      </c>
      <c r="C133" s="247" t="s">
        <v>491</v>
      </c>
      <c r="D133" s="232" t="s">
        <v>464</v>
      </c>
      <c r="E133" s="233">
        <v>9.7200000000000006</v>
      </c>
      <c r="F133" s="234"/>
      <c r="G133" s="235">
        <f>ROUND(E133*F133,2)</f>
        <v>0</v>
      </c>
      <c r="H133" s="234"/>
      <c r="I133" s="235">
        <f>ROUND(E133*H133,2)</f>
        <v>0</v>
      </c>
      <c r="J133" s="234"/>
      <c r="K133" s="235">
        <f>ROUND(E133*J133,2)</f>
        <v>0</v>
      </c>
      <c r="L133" s="235">
        <v>21</v>
      </c>
      <c r="M133" s="235">
        <f>G133*(1+L133/100)</f>
        <v>0</v>
      </c>
      <c r="N133" s="233">
        <v>0</v>
      </c>
      <c r="O133" s="233">
        <f>ROUND(E133*N133,2)</f>
        <v>0</v>
      </c>
      <c r="P133" s="233">
        <v>0</v>
      </c>
      <c r="Q133" s="233">
        <f>ROUND(E133*P133,2)</f>
        <v>0</v>
      </c>
      <c r="R133" s="235" t="s">
        <v>481</v>
      </c>
      <c r="S133" s="235" t="s">
        <v>384</v>
      </c>
      <c r="T133" s="236" t="s">
        <v>384</v>
      </c>
      <c r="U133" s="222">
        <v>0</v>
      </c>
      <c r="V133" s="222">
        <f>ROUND(E133*U133,2)</f>
        <v>0</v>
      </c>
      <c r="W133" s="222"/>
      <c r="X133" s="222" t="s">
        <v>485</v>
      </c>
      <c r="Y133" s="212"/>
      <c r="Z133" s="212"/>
      <c r="AA133" s="212"/>
      <c r="AB133" s="212"/>
      <c r="AC133" s="212"/>
      <c r="AD133" s="212"/>
      <c r="AE133" s="212"/>
      <c r="AF133" s="212"/>
      <c r="AG133" s="212" t="s">
        <v>486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7" t="s">
        <v>487</v>
      </c>
      <c r="D134" s="251"/>
      <c r="E134" s="252"/>
      <c r="F134" s="222"/>
      <c r="G134" s="222"/>
      <c r="H134" s="222"/>
      <c r="I134" s="222"/>
      <c r="J134" s="222"/>
      <c r="K134" s="222"/>
      <c r="L134" s="222"/>
      <c r="M134" s="222"/>
      <c r="N134" s="221"/>
      <c r="O134" s="221"/>
      <c r="P134" s="221"/>
      <c r="Q134" s="221"/>
      <c r="R134" s="222"/>
      <c r="S134" s="222"/>
      <c r="T134" s="222"/>
      <c r="U134" s="222"/>
      <c r="V134" s="222"/>
      <c r="W134" s="222"/>
      <c r="X134" s="222"/>
      <c r="Y134" s="212"/>
      <c r="Z134" s="212"/>
      <c r="AA134" s="212"/>
      <c r="AB134" s="212"/>
      <c r="AC134" s="212"/>
      <c r="AD134" s="212"/>
      <c r="AE134" s="212"/>
      <c r="AF134" s="212"/>
      <c r="AG134" s="212" t="s">
        <v>390</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7" t="s">
        <v>516</v>
      </c>
      <c r="D135" s="251"/>
      <c r="E135" s="252"/>
      <c r="F135" s="222"/>
      <c r="G135" s="222"/>
      <c r="H135" s="222"/>
      <c r="I135" s="222"/>
      <c r="J135" s="222"/>
      <c r="K135" s="222"/>
      <c r="L135" s="222"/>
      <c r="M135" s="222"/>
      <c r="N135" s="221"/>
      <c r="O135" s="221"/>
      <c r="P135" s="221"/>
      <c r="Q135" s="221"/>
      <c r="R135" s="222"/>
      <c r="S135" s="222"/>
      <c r="T135" s="222"/>
      <c r="U135" s="222"/>
      <c r="V135" s="222"/>
      <c r="W135" s="222"/>
      <c r="X135" s="222"/>
      <c r="Y135" s="212"/>
      <c r="Z135" s="212"/>
      <c r="AA135" s="212"/>
      <c r="AB135" s="212"/>
      <c r="AC135" s="212"/>
      <c r="AD135" s="212"/>
      <c r="AE135" s="212"/>
      <c r="AF135" s="212"/>
      <c r="AG135" s="212" t="s">
        <v>390</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7" t="s">
        <v>518</v>
      </c>
      <c r="D136" s="251"/>
      <c r="E136" s="252">
        <v>9.7200000000000006</v>
      </c>
      <c r="F136" s="222"/>
      <c r="G136" s="222"/>
      <c r="H136" s="222"/>
      <c r="I136" s="222"/>
      <c r="J136" s="222"/>
      <c r="K136" s="222"/>
      <c r="L136" s="222"/>
      <c r="M136" s="222"/>
      <c r="N136" s="221"/>
      <c r="O136" s="221"/>
      <c r="P136" s="221"/>
      <c r="Q136" s="221"/>
      <c r="R136" s="222"/>
      <c r="S136" s="222"/>
      <c r="T136" s="222"/>
      <c r="U136" s="222"/>
      <c r="V136" s="222"/>
      <c r="W136" s="222"/>
      <c r="X136" s="222"/>
      <c r="Y136" s="212"/>
      <c r="Z136" s="212"/>
      <c r="AA136" s="212"/>
      <c r="AB136" s="212"/>
      <c r="AC136" s="212"/>
      <c r="AD136" s="212"/>
      <c r="AE136" s="212"/>
      <c r="AF136" s="212"/>
      <c r="AG136" s="212" t="s">
        <v>390</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0">
        <v>35</v>
      </c>
      <c r="B137" s="231" t="s">
        <v>466</v>
      </c>
      <c r="C137" s="247" t="s">
        <v>467</v>
      </c>
      <c r="D137" s="232" t="s">
        <v>464</v>
      </c>
      <c r="E137" s="233">
        <v>2.4300000000000002</v>
      </c>
      <c r="F137" s="234"/>
      <c r="G137" s="235">
        <f>ROUND(E137*F137,2)</f>
        <v>0</v>
      </c>
      <c r="H137" s="234"/>
      <c r="I137" s="235">
        <f>ROUND(E137*H137,2)</f>
        <v>0</v>
      </c>
      <c r="J137" s="234"/>
      <c r="K137" s="235">
        <f>ROUND(E137*J137,2)</f>
        <v>0</v>
      </c>
      <c r="L137" s="235">
        <v>21</v>
      </c>
      <c r="M137" s="235">
        <f>G137*(1+L137/100)</f>
        <v>0</v>
      </c>
      <c r="N137" s="233">
        <v>0</v>
      </c>
      <c r="O137" s="233">
        <f>ROUND(E137*N137,2)</f>
        <v>0</v>
      </c>
      <c r="P137" s="233">
        <v>0</v>
      </c>
      <c r="Q137" s="233">
        <f>ROUND(E137*P137,2)</f>
        <v>0</v>
      </c>
      <c r="R137" s="235" t="s">
        <v>468</v>
      </c>
      <c r="S137" s="235" t="s">
        <v>384</v>
      </c>
      <c r="T137" s="236" t="s">
        <v>384</v>
      </c>
      <c r="U137" s="222">
        <v>0</v>
      </c>
      <c r="V137" s="222">
        <f>ROUND(E137*U137,2)</f>
        <v>0</v>
      </c>
      <c r="W137" s="222"/>
      <c r="X137" s="222" t="s">
        <v>485</v>
      </c>
      <c r="Y137" s="212"/>
      <c r="Z137" s="212"/>
      <c r="AA137" s="212"/>
      <c r="AB137" s="212"/>
      <c r="AC137" s="212"/>
      <c r="AD137" s="212"/>
      <c r="AE137" s="212"/>
      <c r="AF137" s="212"/>
      <c r="AG137" s="212" t="s">
        <v>486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7" t="s">
        <v>487</v>
      </c>
      <c r="D138" s="251"/>
      <c r="E138" s="252"/>
      <c r="F138" s="222"/>
      <c r="G138" s="222"/>
      <c r="H138" s="222"/>
      <c r="I138" s="222"/>
      <c r="J138" s="222"/>
      <c r="K138" s="222"/>
      <c r="L138" s="222"/>
      <c r="M138" s="222"/>
      <c r="N138" s="221"/>
      <c r="O138" s="221"/>
      <c r="P138" s="221"/>
      <c r="Q138" s="221"/>
      <c r="R138" s="222"/>
      <c r="S138" s="222"/>
      <c r="T138" s="222"/>
      <c r="U138" s="222"/>
      <c r="V138" s="222"/>
      <c r="W138" s="222"/>
      <c r="X138" s="222"/>
      <c r="Y138" s="212"/>
      <c r="Z138" s="212"/>
      <c r="AA138" s="212"/>
      <c r="AB138" s="212"/>
      <c r="AC138" s="212"/>
      <c r="AD138" s="212"/>
      <c r="AE138" s="212"/>
      <c r="AF138" s="212"/>
      <c r="AG138" s="212" t="s">
        <v>390</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7" t="s">
        <v>516</v>
      </c>
      <c r="D139" s="251"/>
      <c r="E139" s="252"/>
      <c r="F139" s="222"/>
      <c r="G139" s="222"/>
      <c r="H139" s="222"/>
      <c r="I139" s="222"/>
      <c r="J139" s="222"/>
      <c r="K139" s="222"/>
      <c r="L139" s="222"/>
      <c r="M139" s="222"/>
      <c r="N139" s="221"/>
      <c r="O139" s="221"/>
      <c r="P139" s="221"/>
      <c r="Q139" s="221"/>
      <c r="R139" s="222"/>
      <c r="S139" s="222"/>
      <c r="T139" s="222"/>
      <c r="U139" s="222"/>
      <c r="V139" s="222"/>
      <c r="W139" s="222"/>
      <c r="X139" s="222"/>
      <c r="Y139" s="212"/>
      <c r="Z139" s="212"/>
      <c r="AA139" s="212"/>
      <c r="AB139" s="212"/>
      <c r="AC139" s="212"/>
      <c r="AD139" s="212"/>
      <c r="AE139" s="212"/>
      <c r="AF139" s="212"/>
      <c r="AG139" s="212" t="s">
        <v>390</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7" t="s">
        <v>517</v>
      </c>
      <c r="D140" s="251"/>
      <c r="E140" s="252">
        <v>2.4300000000000002</v>
      </c>
      <c r="F140" s="222"/>
      <c r="G140" s="222"/>
      <c r="H140" s="222"/>
      <c r="I140" s="222"/>
      <c r="J140" s="222"/>
      <c r="K140" s="222"/>
      <c r="L140" s="222"/>
      <c r="M140" s="222"/>
      <c r="N140" s="221"/>
      <c r="O140" s="221"/>
      <c r="P140" s="221"/>
      <c r="Q140" s="221"/>
      <c r="R140" s="222"/>
      <c r="S140" s="222"/>
      <c r="T140" s="222"/>
      <c r="U140" s="222"/>
      <c r="V140" s="222"/>
      <c r="W140" s="222"/>
      <c r="X140" s="222"/>
      <c r="Y140" s="212"/>
      <c r="Z140" s="212"/>
      <c r="AA140" s="212"/>
      <c r="AB140" s="212"/>
      <c r="AC140" s="212"/>
      <c r="AD140" s="212"/>
      <c r="AE140" s="212"/>
      <c r="AF140" s="212"/>
      <c r="AG140" s="212" t="s">
        <v>390</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24" t="s">
        <v>334</v>
      </c>
      <c r="B141" s="225" t="s">
        <v>248</v>
      </c>
      <c r="C141" s="245" t="s">
        <v>249</v>
      </c>
      <c r="D141" s="226"/>
      <c r="E141" s="227"/>
      <c r="F141" s="228"/>
      <c r="G141" s="228">
        <f>SUMIF(AG142:AG143,"&lt;&gt;NOR",G142:G143)</f>
        <v>0</v>
      </c>
      <c r="H141" s="228"/>
      <c r="I141" s="228">
        <f>SUM(I142:I143)</f>
        <v>0</v>
      </c>
      <c r="J141" s="228"/>
      <c r="K141" s="228">
        <f>SUM(K142:K143)</f>
        <v>0</v>
      </c>
      <c r="L141" s="228"/>
      <c r="M141" s="228">
        <f>SUM(M142:M143)</f>
        <v>0</v>
      </c>
      <c r="N141" s="227"/>
      <c r="O141" s="227">
        <f>SUM(O142:O143)</f>
        <v>0</v>
      </c>
      <c r="P141" s="227"/>
      <c r="Q141" s="227">
        <f>SUM(Q142:Q143)</f>
        <v>0</v>
      </c>
      <c r="R141" s="228"/>
      <c r="S141" s="228"/>
      <c r="T141" s="229"/>
      <c r="U141" s="223"/>
      <c r="V141" s="223">
        <f>SUM(V142:V143)</f>
        <v>4.34</v>
      </c>
      <c r="W141" s="223"/>
      <c r="X141" s="223"/>
      <c r="AG141" t="s">
        <v>335</v>
      </c>
    </row>
    <row r="142" spans="1:60" outlineLevel="1" x14ac:dyDescent="0.2">
      <c r="A142" s="230">
        <v>36</v>
      </c>
      <c r="B142" s="231" t="s">
        <v>519</v>
      </c>
      <c r="C142" s="247" t="s">
        <v>520</v>
      </c>
      <c r="D142" s="232" t="s">
        <v>513</v>
      </c>
      <c r="E142" s="233">
        <v>62</v>
      </c>
      <c r="F142" s="234"/>
      <c r="G142" s="235">
        <f>ROUND(E142*F142,2)</f>
        <v>0</v>
      </c>
      <c r="H142" s="234"/>
      <c r="I142" s="235">
        <f>ROUND(E142*H142,2)</f>
        <v>0</v>
      </c>
      <c r="J142" s="234"/>
      <c r="K142" s="235">
        <f>ROUND(E142*J142,2)</f>
        <v>0</v>
      </c>
      <c r="L142" s="235">
        <v>21</v>
      </c>
      <c r="M142" s="235">
        <f>G142*(1+L142/100)</f>
        <v>0</v>
      </c>
      <c r="N142" s="233">
        <v>0</v>
      </c>
      <c r="O142" s="233">
        <f>ROUND(E142*N142,2)</f>
        <v>0</v>
      </c>
      <c r="P142" s="233">
        <v>0</v>
      </c>
      <c r="Q142" s="233">
        <f>ROUND(E142*P142,2)</f>
        <v>0</v>
      </c>
      <c r="R142" s="235" t="s">
        <v>481</v>
      </c>
      <c r="S142" s="235" t="s">
        <v>384</v>
      </c>
      <c r="T142" s="236" t="s">
        <v>384</v>
      </c>
      <c r="U142" s="222">
        <v>7.0000000000000007E-2</v>
      </c>
      <c r="V142" s="222">
        <f>ROUND(E142*U142,2)</f>
        <v>4.34</v>
      </c>
      <c r="W142" s="222"/>
      <c r="X142" s="222" t="s">
        <v>385</v>
      </c>
      <c r="Y142" s="212"/>
      <c r="Z142" s="212"/>
      <c r="AA142" s="212"/>
      <c r="AB142" s="212"/>
      <c r="AC142" s="212"/>
      <c r="AD142" s="212"/>
      <c r="AE142" s="212"/>
      <c r="AF142" s="212"/>
      <c r="AG142" s="212" t="s">
        <v>386</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6" t="s">
        <v>521</v>
      </c>
      <c r="D143" s="254"/>
      <c r="E143" s="254"/>
      <c r="F143" s="254"/>
      <c r="G143" s="254"/>
      <c r="H143" s="222"/>
      <c r="I143" s="222"/>
      <c r="J143" s="222"/>
      <c r="K143" s="222"/>
      <c r="L143" s="222"/>
      <c r="M143" s="222"/>
      <c r="N143" s="221"/>
      <c r="O143" s="221"/>
      <c r="P143" s="221"/>
      <c r="Q143" s="221"/>
      <c r="R143" s="222"/>
      <c r="S143" s="222"/>
      <c r="T143" s="222"/>
      <c r="U143" s="222"/>
      <c r="V143" s="222"/>
      <c r="W143" s="222"/>
      <c r="X143" s="222"/>
      <c r="Y143" s="212"/>
      <c r="Z143" s="212"/>
      <c r="AA143" s="212"/>
      <c r="AB143" s="212"/>
      <c r="AC143" s="212"/>
      <c r="AD143" s="212"/>
      <c r="AE143" s="212"/>
      <c r="AF143" s="212"/>
      <c r="AG143" s="212" t="s">
        <v>388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4" t="s">
        <v>334</v>
      </c>
      <c r="B144" s="225" t="s">
        <v>256</v>
      </c>
      <c r="C144" s="245" t="s">
        <v>257</v>
      </c>
      <c r="D144" s="226"/>
      <c r="E144" s="227"/>
      <c r="F144" s="228"/>
      <c r="G144" s="228">
        <f>SUMIF(AG145:AG148,"&lt;&gt;NOR",G145:G148)</f>
        <v>0</v>
      </c>
      <c r="H144" s="228"/>
      <c r="I144" s="228">
        <f>SUM(I145:I148)</f>
        <v>0</v>
      </c>
      <c r="J144" s="228"/>
      <c r="K144" s="228">
        <f>SUM(K145:K148)</f>
        <v>0</v>
      </c>
      <c r="L144" s="228"/>
      <c r="M144" s="228">
        <f>SUM(M145:M148)</f>
        <v>0</v>
      </c>
      <c r="N144" s="227"/>
      <c r="O144" s="227">
        <f>SUM(O145:O148)</f>
        <v>0</v>
      </c>
      <c r="P144" s="227"/>
      <c r="Q144" s="227">
        <f>SUM(Q145:Q148)</f>
        <v>0</v>
      </c>
      <c r="R144" s="228"/>
      <c r="S144" s="228"/>
      <c r="T144" s="229"/>
      <c r="U144" s="223"/>
      <c r="V144" s="223">
        <f>SUM(V145:V148)</f>
        <v>0.16</v>
      </c>
      <c r="W144" s="223"/>
      <c r="X144" s="223"/>
      <c r="AG144" t="s">
        <v>335</v>
      </c>
    </row>
    <row r="145" spans="1:60" ht="22.5" outlineLevel="1" x14ac:dyDescent="0.2">
      <c r="A145" s="230">
        <v>37</v>
      </c>
      <c r="B145" s="231" t="s">
        <v>522</v>
      </c>
      <c r="C145" s="247" t="s">
        <v>523</v>
      </c>
      <c r="D145" s="232" t="s">
        <v>464</v>
      </c>
      <c r="E145" s="233">
        <v>8.0670000000000006E-2</v>
      </c>
      <c r="F145" s="234"/>
      <c r="G145" s="235">
        <f>ROUND(E145*F145,2)</f>
        <v>0</v>
      </c>
      <c r="H145" s="234"/>
      <c r="I145" s="235">
        <f>ROUND(E145*H145,2)</f>
        <v>0</v>
      </c>
      <c r="J145" s="234"/>
      <c r="K145" s="235">
        <f>ROUND(E145*J145,2)</f>
        <v>0</v>
      </c>
      <c r="L145" s="235">
        <v>21</v>
      </c>
      <c r="M145" s="235">
        <f>G145*(1+L145/100)</f>
        <v>0</v>
      </c>
      <c r="N145" s="233">
        <v>0</v>
      </c>
      <c r="O145" s="233">
        <f>ROUND(E145*N145,2)</f>
        <v>0</v>
      </c>
      <c r="P145" s="233">
        <v>0</v>
      </c>
      <c r="Q145" s="233">
        <f>ROUND(E145*P145,2)</f>
        <v>0</v>
      </c>
      <c r="R145" s="235"/>
      <c r="S145" s="235" t="s">
        <v>384</v>
      </c>
      <c r="T145" s="236" t="s">
        <v>384</v>
      </c>
      <c r="U145" s="222">
        <v>1.93</v>
      </c>
      <c r="V145" s="222">
        <f>ROUND(E145*U145,2)</f>
        <v>0.16</v>
      </c>
      <c r="W145" s="222"/>
      <c r="X145" s="222" t="s">
        <v>524</v>
      </c>
      <c r="Y145" s="212"/>
      <c r="Z145" s="212"/>
      <c r="AA145" s="212"/>
      <c r="AB145" s="212"/>
      <c r="AC145" s="212"/>
      <c r="AD145" s="212"/>
      <c r="AE145" s="212"/>
      <c r="AF145" s="212"/>
      <c r="AG145" s="212" t="s">
        <v>525</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7" t="s">
        <v>526</v>
      </c>
      <c r="D146" s="251"/>
      <c r="E146" s="252"/>
      <c r="F146" s="222"/>
      <c r="G146" s="222"/>
      <c r="H146" s="222"/>
      <c r="I146" s="222"/>
      <c r="J146" s="222"/>
      <c r="K146" s="222"/>
      <c r="L146" s="222"/>
      <c r="M146" s="222"/>
      <c r="N146" s="221"/>
      <c r="O146" s="221"/>
      <c r="P146" s="221"/>
      <c r="Q146" s="221"/>
      <c r="R146" s="222"/>
      <c r="S146" s="222"/>
      <c r="T146" s="222"/>
      <c r="U146" s="222"/>
      <c r="V146" s="222"/>
      <c r="W146" s="222"/>
      <c r="X146" s="222"/>
      <c r="Y146" s="212"/>
      <c r="Z146" s="212"/>
      <c r="AA146" s="212"/>
      <c r="AB146" s="212"/>
      <c r="AC146" s="212"/>
      <c r="AD146" s="212"/>
      <c r="AE146" s="212"/>
      <c r="AF146" s="212"/>
      <c r="AG146" s="212" t="s">
        <v>390</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7" t="s">
        <v>527</v>
      </c>
      <c r="D147" s="251"/>
      <c r="E147" s="252"/>
      <c r="F147" s="222"/>
      <c r="G147" s="222"/>
      <c r="H147" s="222"/>
      <c r="I147" s="222"/>
      <c r="J147" s="222"/>
      <c r="K147" s="222"/>
      <c r="L147" s="222"/>
      <c r="M147" s="222"/>
      <c r="N147" s="221"/>
      <c r="O147" s="221"/>
      <c r="P147" s="221"/>
      <c r="Q147" s="221"/>
      <c r="R147" s="222"/>
      <c r="S147" s="222"/>
      <c r="T147" s="222"/>
      <c r="U147" s="222"/>
      <c r="V147" s="222"/>
      <c r="W147" s="222"/>
      <c r="X147" s="222"/>
      <c r="Y147" s="212"/>
      <c r="Z147" s="212"/>
      <c r="AA147" s="212"/>
      <c r="AB147" s="212"/>
      <c r="AC147" s="212"/>
      <c r="AD147" s="212"/>
      <c r="AE147" s="212"/>
      <c r="AF147" s="212"/>
      <c r="AG147" s="212" t="s">
        <v>390</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7" t="s">
        <v>528</v>
      </c>
      <c r="D148" s="251"/>
      <c r="E148" s="252">
        <v>8.0670000000000006E-2</v>
      </c>
      <c r="F148" s="222"/>
      <c r="G148" s="222"/>
      <c r="H148" s="222"/>
      <c r="I148" s="222"/>
      <c r="J148" s="222"/>
      <c r="K148" s="222"/>
      <c r="L148" s="222"/>
      <c r="M148" s="222"/>
      <c r="N148" s="221"/>
      <c r="O148" s="221"/>
      <c r="P148" s="221"/>
      <c r="Q148" s="221"/>
      <c r="R148" s="222"/>
      <c r="S148" s="222"/>
      <c r="T148" s="222"/>
      <c r="U148" s="222"/>
      <c r="V148" s="222"/>
      <c r="W148" s="222"/>
      <c r="X148" s="222"/>
      <c r="Y148" s="212"/>
      <c r="Z148" s="212"/>
      <c r="AA148" s="212"/>
      <c r="AB148" s="212"/>
      <c r="AC148" s="212"/>
      <c r="AD148" s="212"/>
      <c r="AE148" s="212"/>
      <c r="AF148" s="212"/>
      <c r="AG148" s="212" t="s">
        <v>390</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3"/>
      <c r="B149" s="4"/>
      <c r="C149" s="248"/>
      <c r="D149" s="6"/>
      <c r="E149" s="3"/>
      <c r="F149" s="3"/>
      <c r="G149" s="3"/>
      <c r="H149" s="3"/>
      <c r="I149" s="3"/>
      <c r="J149" s="3"/>
      <c r="K149" s="3"/>
      <c r="L149" s="3"/>
      <c r="M149" s="3"/>
      <c r="N149" s="3"/>
      <c r="O149" s="3"/>
      <c r="P149" s="3"/>
      <c r="Q149" s="3"/>
      <c r="R149" s="3"/>
      <c r="S149" s="3"/>
      <c r="T149" s="3"/>
      <c r="U149" s="3"/>
      <c r="V149" s="3"/>
      <c r="W149" s="3"/>
      <c r="X149" s="3"/>
      <c r="AE149">
        <v>15</v>
      </c>
      <c r="AF149">
        <v>21</v>
      </c>
      <c r="AG149" t="s">
        <v>321</v>
      </c>
    </row>
    <row r="150" spans="1:60" x14ac:dyDescent="0.2">
      <c r="A150" s="215"/>
      <c r="B150" s="216" t="s">
        <v>29</v>
      </c>
      <c r="C150" s="249"/>
      <c r="D150" s="217"/>
      <c r="E150" s="218"/>
      <c r="F150" s="218"/>
      <c r="G150" s="244">
        <f>G8+G79+G94+G109+G125+G141+G144</f>
        <v>0</v>
      </c>
      <c r="H150" s="3"/>
      <c r="I150" s="3"/>
      <c r="J150" s="3"/>
      <c r="K150" s="3"/>
      <c r="L150" s="3"/>
      <c r="M150" s="3"/>
      <c r="N150" s="3"/>
      <c r="O150" s="3"/>
      <c r="P150" s="3"/>
      <c r="Q150" s="3"/>
      <c r="R150" s="3"/>
      <c r="S150" s="3"/>
      <c r="T150" s="3"/>
      <c r="U150" s="3"/>
      <c r="V150" s="3"/>
      <c r="W150" s="3"/>
      <c r="X150" s="3"/>
      <c r="AE150">
        <f>SUMIF(L7:L148,AE149,G7:G148)</f>
        <v>0</v>
      </c>
      <c r="AF150">
        <f>SUMIF(L7:L148,AF149,G7:G148)</f>
        <v>0</v>
      </c>
      <c r="AG150" t="s">
        <v>377</v>
      </c>
    </row>
    <row r="151" spans="1:60" x14ac:dyDescent="0.2">
      <c r="C151" s="250"/>
      <c r="D151" s="10"/>
      <c r="AG151" t="s">
        <v>378</v>
      </c>
    </row>
    <row r="152" spans="1:60" x14ac:dyDescent="0.2">
      <c r="D152" s="10"/>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gb3XaANMRuf8fW4bpKu5RQN3ZJbEfWsKjAZbH0a+MH89SqMwcXgGeT+B0uLZXHaLjQjSY78iVeP+laNQHaNQA==" saltValue="dvPvRcdkZCfTYOUJMAPwvA==" spinCount="100000" sheet="1"/>
  <mergeCells count="22">
    <mergeCell ref="C69:G69"/>
    <mergeCell ref="C111:G111"/>
    <mergeCell ref="C127:G127"/>
    <mergeCell ref="C143:G143"/>
    <mergeCell ref="C48:G48"/>
    <mergeCell ref="C54:G54"/>
    <mergeCell ref="C57:G57"/>
    <mergeCell ref="C60:G60"/>
    <mergeCell ref="C63:G63"/>
    <mergeCell ref="C66:G66"/>
    <mergeCell ref="C18:G18"/>
    <mergeCell ref="C21:G21"/>
    <mergeCell ref="C27:G27"/>
    <mergeCell ref="C36:G36"/>
    <mergeCell ref="C45:G45"/>
    <mergeCell ref="C47:G47"/>
    <mergeCell ref="A1:G1"/>
    <mergeCell ref="C2:G2"/>
    <mergeCell ref="C3:G3"/>
    <mergeCell ref="C4:G4"/>
    <mergeCell ref="C10:G10"/>
    <mergeCell ref="C15:G15"/>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67</v>
      </c>
      <c r="C3" s="201" t="s">
        <v>68</v>
      </c>
      <c r="D3" s="199"/>
      <c r="E3" s="199"/>
      <c r="F3" s="199"/>
      <c r="G3" s="200"/>
      <c r="AC3" s="177" t="s">
        <v>308</v>
      </c>
      <c r="AG3" t="s">
        <v>311</v>
      </c>
    </row>
    <row r="4" spans="1:60" ht="24.95" customHeight="1" x14ac:dyDescent="0.2">
      <c r="A4" s="202" t="s">
        <v>9</v>
      </c>
      <c r="B4" s="203" t="s">
        <v>61</v>
      </c>
      <c r="C4" s="204" t="s">
        <v>69</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SUMIF(AG9:AG50,"&lt;&gt;NOR",G9:G50)</f>
        <v>0</v>
      </c>
      <c r="H8" s="228"/>
      <c r="I8" s="228">
        <f>SUM(I9:I50)</f>
        <v>0</v>
      </c>
      <c r="J8" s="228"/>
      <c r="K8" s="228">
        <f>SUM(K9:K50)</f>
        <v>0</v>
      </c>
      <c r="L8" s="228"/>
      <c r="M8" s="228">
        <f>SUM(M9:M50)</f>
        <v>0</v>
      </c>
      <c r="N8" s="227"/>
      <c r="O8" s="227">
        <f>SUM(O9:O50)</f>
        <v>193.99</v>
      </c>
      <c r="P8" s="227"/>
      <c r="Q8" s="227">
        <f>SUM(Q9:Q50)</f>
        <v>0</v>
      </c>
      <c r="R8" s="228"/>
      <c r="S8" s="228"/>
      <c r="T8" s="229"/>
      <c r="U8" s="223"/>
      <c r="V8" s="223">
        <f>SUM(V9:V50)</f>
        <v>1410.0600000000002</v>
      </c>
      <c r="W8" s="223"/>
      <c r="X8" s="223"/>
      <c r="AG8" t="s">
        <v>335</v>
      </c>
    </row>
    <row r="9" spans="1:60" ht="22.5" outlineLevel="1" x14ac:dyDescent="0.2">
      <c r="A9" s="230">
        <v>1</v>
      </c>
      <c r="B9" s="231" t="s">
        <v>529</v>
      </c>
      <c r="C9" s="247" t="s">
        <v>530</v>
      </c>
      <c r="D9" s="232" t="s">
        <v>531</v>
      </c>
      <c r="E9" s="233">
        <v>4320</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532</v>
      </c>
      <c r="U9" s="222">
        <v>0.20300000000000001</v>
      </c>
      <c r="V9" s="222">
        <f>ROUND(E9*U9,2)</f>
        <v>876.96</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533</v>
      </c>
      <c r="D10" s="251"/>
      <c r="E10" s="252">
        <v>4320</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7">
        <v>2</v>
      </c>
      <c r="B11" s="238" t="s">
        <v>534</v>
      </c>
      <c r="C11" s="246" t="s">
        <v>535</v>
      </c>
      <c r="D11" s="239" t="s">
        <v>536</v>
      </c>
      <c r="E11" s="240">
        <v>45</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384</v>
      </c>
      <c r="T11" s="243" t="s">
        <v>532</v>
      </c>
      <c r="U11" s="222">
        <v>0</v>
      </c>
      <c r="V11" s="222">
        <f>ROUND(E11*U11,2)</f>
        <v>0</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7">
        <v>3</v>
      </c>
      <c r="B12" s="238" t="s">
        <v>537</v>
      </c>
      <c r="C12" s="246" t="s">
        <v>538</v>
      </c>
      <c r="D12" s="239" t="s">
        <v>539</v>
      </c>
      <c r="E12" s="240">
        <v>2</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339</v>
      </c>
      <c r="T12" s="243" t="s">
        <v>340</v>
      </c>
      <c r="U12" s="222">
        <v>0</v>
      </c>
      <c r="V12" s="222">
        <f>ROUND(E12*U12,2)</f>
        <v>0</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0">
        <v>4</v>
      </c>
      <c r="B13" s="231" t="s">
        <v>540</v>
      </c>
      <c r="C13" s="247" t="s">
        <v>541</v>
      </c>
      <c r="D13" s="232" t="s">
        <v>382</v>
      </c>
      <c r="E13" s="233">
        <v>5.3687199999999997</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c r="S13" s="235" t="s">
        <v>384</v>
      </c>
      <c r="T13" s="236" t="s">
        <v>532</v>
      </c>
      <c r="U13" s="222">
        <v>0.46600000000000003</v>
      </c>
      <c r="V13" s="222">
        <f>ROUND(E13*U13,2)</f>
        <v>2.5</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7" t="s">
        <v>542</v>
      </c>
      <c r="D14" s="251"/>
      <c r="E14" s="252">
        <v>5.37</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0">
        <v>5</v>
      </c>
      <c r="B15" s="231" t="s">
        <v>543</v>
      </c>
      <c r="C15" s="247" t="s">
        <v>544</v>
      </c>
      <c r="D15" s="232" t="s">
        <v>382</v>
      </c>
      <c r="E15" s="233">
        <v>162.85104999999999</v>
      </c>
      <c r="F15" s="234"/>
      <c r="G15" s="235">
        <f>ROUND(E15*F15,2)</f>
        <v>0</v>
      </c>
      <c r="H15" s="234"/>
      <c r="I15" s="235">
        <f>ROUND(E15*H15,2)</f>
        <v>0</v>
      </c>
      <c r="J15" s="234"/>
      <c r="K15" s="235">
        <f>ROUND(E15*J15,2)</f>
        <v>0</v>
      </c>
      <c r="L15" s="235">
        <v>21</v>
      </c>
      <c r="M15" s="235">
        <f>G15*(1+L15/100)</f>
        <v>0</v>
      </c>
      <c r="N15" s="233">
        <v>0</v>
      </c>
      <c r="O15" s="233">
        <f>ROUND(E15*N15,2)</f>
        <v>0</v>
      </c>
      <c r="P15" s="233">
        <v>0</v>
      </c>
      <c r="Q15" s="233">
        <f>ROUND(E15*P15,2)</f>
        <v>0</v>
      </c>
      <c r="R15" s="235"/>
      <c r="S15" s="235" t="s">
        <v>384</v>
      </c>
      <c r="T15" s="236" t="s">
        <v>532</v>
      </c>
      <c r="U15" s="222">
        <v>1.556</v>
      </c>
      <c r="V15" s="222">
        <f>ROUND(E15*U15,2)</f>
        <v>253.4</v>
      </c>
      <c r="W15" s="222"/>
      <c r="X15" s="222" t="s">
        <v>385</v>
      </c>
      <c r="Y15" s="212"/>
      <c r="Z15" s="212"/>
      <c r="AA15" s="212"/>
      <c r="AB15" s="212"/>
      <c r="AC15" s="212"/>
      <c r="AD15" s="212"/>
      <c r="AE15" s="212"/>
      <c r="AF15" s="212"/>
      <c r="AG15" s="212" t="s">
        <v>386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2" t="s">
        <v>545</v>
      </c>
      <c r="D16" s="259"/>
      <c r="E16" s="260"/>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3" t="s">
        <v>546</v>
      </c>
      <c r="D17" s="259"/>
      <c r="E17" s="260">
        <v>178.96</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390</v>
      </c>
      <c r="AH17" s="212">
        <v>2</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2" t="s">
        <v>547</v>
      </c>
      <c r="D18" s="259"/>
      <c r="E18" s="260"/>
      <c r="F18" s="222"/>
      <c r="G18" s="222"/>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548</v>
      </c>
      <c r="D19" s="251"/>
      <c r="E19" s="252">
        <v>162.85</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0">
        <v>6</v>
      </c>
      <c r="B20" s="231" t="s">
        <v>549</v>
      </c>
      <c r="C20" s="247" t="s">
        <v>550</v>
      </c>
      <c r="D20" s="232" t="s">
        <v>382</v>
      </c>
      <c r="E20" s="233">
        <v>81.425529999999995</v>
      </c>
      <c r="F20" s="234"/>
      <c r="G20" s="235">
        <f>ROUND(E20*F20,2)</f>
        <v>0</v>
      </c>
      <c r="H20" s="234"/>
      <c r="I20" s="235">
        <f>ROUND(E20*H20,2)</f>
        <v>0</v>
      </c>
      <c r="J20" s="234"/>
      <c r="K20" s="235">
        <f>ROUND(E20*J20,2)</f>
        <v>0</v>
      </c>
      <c r="L20" s="235">
        <v>21</v>
      </c>
      <c r="M20" s="235">
        <f>G20*(1+L20/100)</f>
        <v>0</v>
      </c>
      <c r="N20" s="233">
        <v>0</v>
      </c>
      <c r="O20" s="233">
        <f>ROUND(E20*N20,2)</f>
        <v>0</v>
      </c>
      <c r="P20" s="233">
        <v>0</v>
      </c>
      <c r="Q20" s="233">
        <f>ROUND(E20*P20,2)</f>
        <v>0</v>
      </c>
      <c r="R20" s="235"/>
      <c r="S20" s="235" t="s">
        <v>384</v>
      </c>
      <c r="T20" s="236" t="s">
        <v>532</v>
      </c>
      <c r="U20" s="222">
        <v>0.107</v>
      </c>
      <c r="V20" s="222">
        <f>ROUND(E20*U20,2)</f>
        <v>8.7100000000000009</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551</v>
      </c>
      <c r="D21" s="251"/>
      <c r="E21" s="252">
        <v>81.430000000000007</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0">
        <v>7</v>
      </c>
      <c r="B22" s="231" t="s">
        <v>552</v>
      </c>
      <c r="C22" s="247" t="s">
        <v>553</v>
      </c>
      <c r="D22" s="232" t="s">
        <v>382</v>
      </c>
      <c r="E22" s="233">
        <v>8.9478600000000004</v>
      </c>
      <c r="F22" s="234"/>
      <c r="G22" s="235">
        <f>ROUND(E22*F22,2)</f>
        <v>0</v>
      </c>
      <c r="H22" s="234"/>
      <c r="I22" s="235">
        <f>ROUND(E22*H22,2)</f>
        <v>0</v>
      </c>
      <c r="J22" s="234"/>
      <c r="K22" s="235">
        <f>ROUND(E22*J22,2)</f>
        <v>0</v>
      </c>
      <c r="L22" s="235">
        <v>21</v>
      </c>
      <c r="M22" s="235">
        <f>G22*(1+L22/100)</f>
        <v>0</v>
      </c>
      <c r="N22" s="233">
        <v>0</v>
      </c>
      <c r="O22" s="233">
        <f>ROUND(E22*N22,2)</f>
        <v>0</v>
      </c>
      <c r="P22" s="233">
        <v>0</v>
      </c>
      <c r="Q22" s="233">
        <f>ROUND(E22*P22,2)</f>
        <v>0</v>
      </c>
      <c r="R22" s="235"/>
      <c r="S22" s="235" t="s">
        <v>384</v>
      </c>
      <c r="T22" s="236" t="s">
        <v>532</v>
      </c>
      <c r="U22" s="222">
        <v>2.1269999999999998</v>
      </c>
      <c r="V22" s="222">
        <f>ROUND(E22*U22,2)</f>
        <v>19.03</v>
      </c>
      <c r="W22" s="222"/>
      <c r="X22" s="222" t="s">
        <v>385</v>
      </c>
      <c r="Y22" s="212"/>
      <c r="Z22" s="212"/>
      <c r="AA22" s="212"/>
      <c r="AB22" s="212"/>
      <c r="AC22" s="212"/>
      <c r="AD22" s="212"/>
      <c r="AE22" s="212"/>
      <c r="AF22" s="212"/>
      <c r="AG22" s="212" t="s">
        <v>386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554</v>
      </c>
      <c r="D23" s="251"/>
      <c r="E23" s="252">
        <v>8.9499999999999993</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390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0">
        <v>8</v>
      </c>
      <c r="B24" s="231" t="s">
        <v>555</v>
      </c>
      <c r="C24" s="247" t="s">
        <v>556</v>
      </c>
      <c r="D24" s="232" t="s">
        <v>382</v>
      </c>
      <c r="E24" s="233">
        <v>4.4739300000000002</v>
      </c>
      <c r="F24" s="234"/>
      <c r="G24" s="235">
        <f>ROUND(E24*F24,2)</f>
        <v>0</v>
      </c>
      <c r="H24" s="234"/>
      <c r="I24" s="235">
        <f>ROUND(E24*H24,2)</f>
        <v>0</v>
      </c>
      <c r="J24" s="234"/>
      <c r="K24" s="235">
        <f>ROUND(E24*J24,2)</f>
        <v>0</v>
      </c>
      <c r="L24" s="235">
        <v>21</v>
      </c>
      <c r="M24" s="235">
        <f>G24*(1+L24/100)</f>
        <v>0</v>
      </c>
      <c r="N24" s="233">
        <v>0</v>
      </c>
      <c r="O24" s="233">
        <f>ROUND(E24*N24,2)</f>
        <v>0</v>
      </c>
      <c r="P24" s="233">
        <v>0</v>
      </c>
      <c r="Q24" s="233">
        <f>ROUND(E24*P24,2)</f>
        <v>0</v>
      </c>
      <c r="R24" s="235"/>
      <c r="S24" s="235" t="s">
        <v>384</v>
      </c>
      <c r="T24" s="236" t="s">
        <v>532</v>
      </c>
      <c r="U24" s="222">
        <v>0.154</v>
      </c>
      <c r="V24" s="222">
        <f>ROUND(E24*U24,2)</f>
        <v>0.69</v>
      </c>
      <c r="W24" s="222"/>
      <c r="X24" s="222" t="s">
        <v>385</v>
      </c>
      <c r="Y24" s="212"/>
      <c r="Z24" s="212"/>
      <c r="AA24" s="212"/>
      <c r="AB24" s="212"/>
      <c r="AC24" s="212"/>
      <c r="AD24" s="212"/>
      <c r="AE24" s="212"/>
      <c r="AF24" s="212"/>
      <c r="AG24" s="212" t="s">
        <v>386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557</v>
      </c>
      <c r="D25" s="251"/>
      <c r="E25" s="252">
        <v>4.47</v>
      </c>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0">
        <v>9</v>
      </c>
      <c r="B26" s="231" t="s">
        <v>558</v>
      </c>
      <c r="C26" s="247" t="s">
        <v>559</v>
      </c>
      <c r="D26" s="232" t="s">
        <v>382</v>
      </c>
      <c r="E26" s="233">
        <v>5.577</v>
      </c>
      <c r="F26" s="234"/>
      <c r="G26" s="235">
        <f>ROUND(E26*F26,2)</f>
        <v>0</v>
      </c>
      <c r="H26" s="234"/>
      <c r="I26" s="235">
        <f>ROUND(E26*H26,2)</f>
        <v>0</v>
      </c>
      <c r="J26" s="234"/>
      <c r="K26" s="235">
        <f>ROUND(E26*J26,2)</f>
        <v>0</v>
      </c>
      <c r="L26" s="235">
        <v>21</v>
      </c>
      <c r="M26" s="235">
        <f>G26*(1+L26/100)</f>
        <v>0</v>
      </c>
      <c r="N26" s="233">
        <v>0</v>
      </c>
      <c r="O26" s="233">
        <f>ROUND(E26*N26,2)</f>
        <v>0</v>
      </c>
      <c r="P26" s="233">
        <v>0</v>
      </c>
      <c r="Q26" s="233">
        <f>ROUND(E26*P26,2)</f>
        <v>0</v>
      </c>
      <c r="R26" s="235"/>
      <c r="S26" s="235" t="s">
        <v>384</v>
      </c>
      <c r="T26" s="236" t="s">
        <v>532</v>
      </c>
      <c r="U26" s="222">
        <v>3.5329999999999999</v>
      </c>
      <c r="V26" s="222">
        <f>ROUND(E26*U26,2)</f>
        <v>19.7</v>
      </c>
      <c r="W26" s="222"/>
      <c r="X26" s="222" t="s">
        <v>385</v>
      </c>
      <c r="Y26" s="212"/>
      <c r="Z26" s="212"/>
      <c r="AA26" s="212"/>
      <c r="AB26" s="212"/>
      <c r="AC26" s="212"/>
      <c r="AD26" s="212"/>
      <c r="AE26" s="212"/>
      <c r="AF26" s="212"/>
      <c r="AG26" s="212" t="s">
        <v>386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7" t="s">
        <v>560</v>
      </c>
      <c r="D27" s="251"/>
      <c r="E27" s="252">
        <v>5.58</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390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0">
        <v>10</v>
      </c>
      <c r="B28" s="231" t="s">
        <v>561</v>
      </c>
      <c r="C28" s="247" t="s">
        <v>562</v>
      </c>
      <c r="D28" s="232" t="s">
        <v>427</v>
      </c>
      <c r="E28" s="233">
        <v>100.86799999999999</v>
      </c>
      <c r="F28" s="234"/>
      <c r="G28" s="235">
        <f>ROUND(E28*F28,2)</f>
        <v>0</v>
      </c>
      <c r="H28" s="234"/>
      <c r="I28" s="235">
        <f>ROUND(E28*H28,2)</f>
        <v>0</v>
      </c>
      <c r="J28" s="234"/>
      <c r="K28" s="235">
        <f>ROUND(E28*J28,2)</f>
        <v>0</v>
      </c>
      <c r="L28" s="235">
        <v>21</v>
      </c>
      <c r="M28" s="235">
        <f>G28*(1+L28/100)</f>
        <v>0</v>
      </c>
      <c r="N28" s="233">
        <v>1.17E-3</v>
      </c>
      <c r="O28" s="233">
        <f>ROUND(E28*N28,2)</f>
        <v>0.12</v>
      </c>
      <c r="P28" s="233">
        <v>0</v>
      </c>
      <c r="Q28" s="233">
        <f>ROUND(E28*P28,2)</f>
        <v>0</v>
      </c>
      <c r="R28" s="235"/>
      <c r="S28" s="235" t="s">
        <v>339</v>
      </c>
      <c r="T28" s="236" t="s">
        <v>532</v>
      </c>
      <c r="U28" s="222">
        <v>0.32600000000000001</v>
      </c>
      <c r="V28" s="222">
        <f>ROUND(E28*U28,2)</f>
        <v>32.880000000000003</v>
      </c>
      <c r="W28" s="222"/>
      <c r="X28" s="222" t="s">
        <v>385</v>
      </c>
      <c r="Y28" s="212"/>
      <c r="Z28" s="212"/>
      <c r="AA28" s="212"/>
      <c r="AB28" s="212"/>
      <c r="AC28" s="212"/>
      <c r="AD28" s="212"/>
      <c r="AE28" s="212"/>
      <c r="AF28" s="212"/>
      <c r="AG28" s="212" t="s">
        <v>386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4" t="s">
        <v>563</v>
      </c>
      <c r="D29" s="261"/>
      <c r="E29" s="261"/>
      <c r="F29" s="261"/>
      <c r="G29" s="261"/>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433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564</v>
      </c>
      <c r="D30" s="251"/>
      <c r="E30" s="252">
        <v>100.87</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390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7">
        <v>11</v>
      </c>
      <c r="B31" s="238" t="s">
        <v>565</v>
      </c>
      <c r="C31" s="246" t="s">
        <v>566</v>
      </c>
      <c r="D31" s="239" t="s">
        <v>427</v>
      </c>
      <c r="E31" s="240">
        <v>100.68600000000001</v>
      </c>
      <c r="F31" s="241"/>
      <c r="G31" s="242">
        <f>ROUND(E31*F31,2)</f>
        <v>0</v>
      </c>
      <c r="H31" s="241"/>
      <c r="I31" s="242">
        <f>ROUND(E31*H31,2)</f>
        <v>0</v>
      </c>
      <c r="J31" s="241"/>
      <c r="K31" s="242">
        <f>ROUND(E31*J31,2)</f>
        <v>0</v>
      </c>
      <c r="L31" s="242">
        <v>21</v>
      </c>
      <c r="M31" s="242">
        <f>G31*(1+L31/100)</f>
        <v>0</v>
      </c>
      <c r="N31" s="240">
        <v>0</v>
      </c>
      <c r="O31" s="240">
        <f>ROUND(E31*N31,2)</f>
        <v>0</v>
      </c>
      <c r="P31" s="240">
        <v>0</v>
      </c>
      <c r="Q31" s="240">
        <f>ROUND(E31*P31,2)</f>
        <v>0</v>
      </c>
      <c r="R31" s="242"/>
      <c r="S31" s="242" t="s">
        <v>339</v>
      </c>
      <c r="T31" s="243" t="s">
        <v>532</v>
      </c>
      <c r="U31" s="222">
        <v>0.16300000000000001</v>
      </c>
      <c r="V31" s="222">
        <f>ROUND(E31*U31,2)</f>
        <v>16.41</v>
      </c>
      <c r="W31" s="222"/>
      <c r="X31" s="222" t="s">
        <v>385</v>
      </c>
      <c r="Y31" s="212"/>
      <c r="Z31" s="212"/>
      <c r="AA31" s="212"/>
      <c r="AB31" s="212"/>
      <c r="AC31" s="212"/>
      <c r="AD31" s="212"/>
      <c r="AE31" s="212"/>
      <c r="AF31" s="212"/>
      <c r="AG31" s="212" t="s">
        <v>386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0">
        <v>12</v>
      </c>
      <c r="B32" s="231" t="s">
        <v>567</v>
      </c>
      <c r="C32" s="247" t="s">
        <v>568</v>
      </c>
      <c r="D32" s="232" t="s">
        <v>382</v>
      </c>
      <c r="E32" s="233">
        <v>184.5342</v>
      </c>
      <c r="F32" s="234"/>
      <c r="G32" s="235">
        <f>ROUND(E32*F32,2)</f>
        <v>0</v>
      </c>
      <c r="H32" s="234"/>
      <c r="I32" s="235">
        <f>ROUND(E32*H32,2)</f>
        <v>0</v>
      </c>
      <c r="J32" s="234"/>
      <c r="K32" s="235">
        <f>ROUND(E32*J32,2)</f>
        <v>0</v>
      </c>
      <c r="L32" s="235">
        <v>21</v>
      </c>
      <c r="M32" s="235">
        <f>G32*(1+L32/100)</f>
        <v>0</v>
      </c>
      <c r="N32" s="233">
        <v>0</v>
      </c>
      <c r="O32" s="233">
        <f>ROUND(E32*N32,2)</f>
        <v>0</v>
      </c>
      <c r="P32" s="233">
        <v>0</v>
      </c>
      <c r="Q32" s="233">
        <f>ROUND(E32*P32,2)</f>
        <v>0</v>
      </c>
      <c r="R32" s="235"/>
      <c r="S32" s="235" t="s">
        <v>384</v>
      </c>
      <c r="T32" s="236" t="s">
        <v>532</v>
      </c>
      <c r="U32" s="222">
        <v>0.83099999999999996</v>
      </c>
      <c r="V32" s="222">
        <f>ROUND(E32*U32,2)</f>
        <v>153.35</v>
      </c>
      <c r="W32" s="222"/>
      <c r="X32" s="222" t="s">
        <v>385</v>
      </c>
      <c r="Y32" s="212"/>
      <c r="Z32" s="212"/>
      <c r="AA32" s="212"/>
      <c r="AB32" s="212"/>
      <c r="AC32" s="212"/>
      <c r="AD32" s="212"/>
      <c r="AE32" s="212"/>
      <c r="AF32" s="212"/>
      <c r="AG32" s="212" t="s">
        <v>386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7" t="s">
        <v>569</v>
      </c>
      <c r="D33" s="251"/>
      <c r="E33" s="252">
        <v>178.96</v>
      </c>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570</v>
      </c>
      <c r="D34" s="251"/>
      <c r="E34" s="252">
        <v>5.58</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390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0">
        <v>13</v>
      </c>
      <c r="B35" s="231" t="s">
        <v>571</v>
      </c>
      <c r="C35" s="247" t="s">
        <v>572</v>
      </c>
      <c r="D35" s="232" t="s">
        <v>382</v>
      </c>
      <c r="E35" s="233">
        <v>184.5342</v>
      </c>
      <c r="F35" s="234"/>
      <c r="G35" s="235">
        <f>ROUND(E35*F35,2)</f>
        <v>0</v>
      </c>
      <c r="H35" s="234"/>
      <c r="I35" s="235">
        <f>ROUND(E35*H35,2)</f>
        <v>0</v>
      </c>
      <c r="J35" s="234"/>
      <c r="K35" s="235">
        <f>ROUND(E35*J35,2)</f>
        <v>0</v>
      </c>
      <c r="L35" s="235">
        <v>21</v>
      </c>
      <c r="M35" s="235">
        <f>G35*(1+L35/100)</f>
        <v>0</v>
      </c>
      <c r="N35" s="233">
        <v>0</v>
      </c>
      <c r="O35" s="233">
        <f>ROUND(E35*N35,2)</f>
        <v>0</v>
      </c>
      <c r="P35" s="233">
        <v>0</v>
      </c>
      <c r="Q35" s="233">
        <f>ROUND(E35*P35,2)</f>
        <v>0</v>
      </c>
      <c r="R35" s="235"/>
      <c r="S35" s="235" t="s">
        <v>339</v>
      </c>
      <c r="T35" s="236" t="s">
        <v>532</v>
      </c>
      <c r="U35" s="222">
        <v>1.0999999999999999E-2</v>
      </c>
      <c r="V35" s="222">
        <f>ROUND(E35*U35,2)</f>
        <v>2.0299999999999998</v>
      </c>
      <c r="W35" s="222"/>
      <c r="X35" s="222" t="s">
        <v>385</v>
      </c>
      <c r="Y35" s="212"/>
      <c r="Z35" s="212"/>
      <c r="AA35" s="212"/>
      <c r="AB35" s="212"/>
      <c r="AC35" s="212"/>
      <c r="AD35" s="212"/>
      <c r="AE35" s="212"/>
      <c r="AF35" s="212"/>
      <c r="AG35" s="212" t="s">
        <v>386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573</v>
      </c>
      <c r="D36" s="251"/>
      <c r="E36" s="252">
        <v>184.53</v>
      </c>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390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0">
        <v>14</v>
      </c>
      <c r="B37" s="231" t="s">
        <v>574</v>
      </c>
      <c r="C37" s="247" t="s">
        <v>575</v>
      </c>
      <c r="D37" s="232" t="s">
        <v>382</v>
      </c>
      <c r="E37" s="233">
        <v>96.933999999999997</v>
      </c>
      <c r="F37" s="234"/>
      <c r="G37" s="235">
        <f>ROUND(E37*F37,2)</f>
        <v>0</v>
      </c>
      <c r="H37" s="234"/>
      <c r="I37" s="235">
        <f>ROUND(E37*H37,2)</f>
        <v>0</v>
      </c>
      <c r="J37" s="234"/>
      <c r="K37" s="235">
        <f>ROUND(E37*J37,2)</f>
        <v>0</v>
      </c>
      <c r="L37" s="235">
        <v>21</v>
      </c>
      <c r="M37" s="235">
        <f>G37*(1+L37/100)</f>
        <v>0</v>
      </c>
      <c r="N37" s="233">
        <v>0</v>
      </c>
      <c r="O37" s="233">
        <f>ROUND(E37*N37,2)</f>
        <v>0</v>
      </c>
      <c r="P37" s="233">
        <v>0</v>
      </c>
      <c r="Q37" s="233">
        <f>ROUND(E37*P37,2)</f>
        <v>0</v>
      </c>
      <c r="R37" s="235"/>
      <c r="S37" s="235" t="s">
        <v>384</v>
      </c>
      <c r="T37" s="236" t="s">
        <v>532</v>
      </c>
      <c r="U37" s="222">
        <v>0.20200000000000001</v>
      </c>
      <c r="V37" s="222">
        <f>ROUND(E37*U37,2)</f>
        <v>19.579999999999998</v>
      </c>
      <c r="W37" s="222"/>
      <c r="X37" s="222" t="s">
        <v>385</v>
      </c>
      <c r="Y37" s="212"/>
      <c r="Z37" s="212"/>
      <c r="AA37" s="212"/>
      <c r="AB37" s="212"/>
      <c r="AC37" s="212"/>
      <c r="AD37" s="212"/>
      <c r="AE37" s="212"/>
      <c r="AF37" s="212"/>
      <c r="AG37" s="212" t="s">
        <v>386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4" t="s">
        <v>576</v>
      </c>
      <c r="D38" s="261"/>
      <c r="E38" s="261"/>
      <c r="F38" s="261"/>
      <c r="G38" s="261"/>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433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7" t="s">
        <v>577</v>
      </c>
      <c r="D39" s="251"/>
      <c r="E39" s="252">
        <v>178.96</v>
      </c>
      <c r="F39" s="222"/>
      <c r="G39" s="22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390</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7" t="s">
        <v>578</v>
      </c>
      <c r="D40" s="251"/>
      <c r="E40" s="252"/>
      <c r="F40" s="222"/>
      <c r="G40" s="222"/>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390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579</v>
      </c>
      <c r="D41" s="251"/>
      <c r="E41" s="252">
        <v>-16.07</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7" t="s">
        <v>580</v>
      </c>
      <c r="D42" s="251"/>
      <c r="E42" s="252">
        <v>-2.74</v>
      </c>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390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581</v>
      </c>
      <c r="D43" s="251"/>
      <c r="E43" s="252"/>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7" t="s">
        <v>582</v>
      </c>
      <c r="D44" s="251"/>
      <c r="E44" s="252">
        <v>-7.56</v>
      </c>
      <c r="F44" s="222"/>
      <c r="G44" s="222"/>
      <c r="H44" s="222"/>
      <c r="I44" s="222"/>
      <c r="J44" s="222"/>
      <c r="K44" s="222"/>
      <c r="L44" s="222"/>
      <c r="M44" s="222"/>
      <c r="N44" s="221"/>
      <c r="O44" s="221"/>
      <c r="P44" s="221"/>
      <c r="Q44" s="221"/>
      <c r="R44" s="222"/>
      <c r="S44" s="222"/>
      <c r="T44" s="222"/>
      <c r="U44" s="222"/>
      <c r="V44" s="222"/>
      <c r="W44" s="222"/>
      <c r="X44" s="222"/>
      <c r="Y44" s="212"/>
      <c r="Z44" s="212"/>
      <c r="AA44" s="212"/>
      <c r="AB44" s="212"/>
      <c r="AC44" s="212"/>
      <c r="AD44" s="212"/>
      <c r="AE44" s="212"/>
      <c r="AF44" s="212"/>
      <c r="AG44" s="212" t="s">
        <v>390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7" t="s">
        <v>583</v>
      </c>
      <c r="D45" s="251"/>
      <c r="E45" s="252">
        <v>-55.65</v>
      </c>
      <c r="F45" s="222"/>
      <c r="G45" s="222"/>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390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0">
        <v>15</v>
      </c>
      <c r="B46" s="231" t="s">
        <v>584</v>
      </c>
      <c r="C46" s="247" t="s">
        <v>585</v>
      </c>
      <c r="D46" s="232" t="s">
        <v>427</v>
      </c>
      <c r="E46" s="233">
        <v>53.58</v>
      </c>
      <c r="F46" s="234"/>
      <c r="G46" s="235">
        <f>ROUND(E46*F46,2)</f>
        <v>0</v>
      </c>
      <c r="H46" s="234"/>
      <c r="I46" s="235">
        <f>ROUND(E46*H46,2)</f>
        <v>0</v>
      </c>
      <c r="J46" s="234"/>
      <c r="K46" s="235">
        <f>ROUND(E46*J46,2)</f>
        <v>0</v>
      </c>
      <c r="L46" s="235">
        <v>21</v>
      </c>
      <c r="M46" s="235">
        <f>G46*(1+L46/100)</f>
        <v>0</v>
      </c>
      <c r="N46" s="233">
        <v>0</v>
      </c>
      <c r="O46" s="233">
        <f>ROUND(E46*N46,2)</f>
        <v>0</v>
      </c>
      <c r="P46" s="233">
        <v>0</v>
      </c>
      <c r="Q46" s="233">
        <f>ROUND(E46*P46,2)</f>
        <v>0</v>
      </c>
      <c r="R46" s="235"/>
      <c r="S46" s="235" t="s">
        <v>384</v>
      </c>
      <c r="T46" s="236" t="s">
        <v>532</v>
      </c>
      <c r="U46" s="222">
        <v>0.09</v>
      </c>
      <c r="V46" s="222">
        <f>ROUND(E46*U46,2)</f>
        <v>4.82</v>
      </c>
      <c r="W46" s="222"/>
      <c r="X46" s="222" t="s">
        <v>385</v>
      </c>
      <c r="Y46" s="212"/>
      <c r="Z46" s="212"/>
      <c r="AA46" s="212"/>
      <c r="AB46" s="212"/>
      <c r="AC46" s="212"/>
      <c r="AD46" s="212"/>
      <c r="AE46" s="212"/>
      <c r="AF46" s="212"/>
      <c r="AG46" s="212" t="s">
        <v>386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586</v>
      </c>
      <c r="D47" s="251"/>
      <c r="E47" s="252">
        <v>53.58</v>
      </c>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390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0">
        <v>16</v>
      </c>
      <c r="B48" s="231" t="s">
        <v>587</v>
      </c>
      <c r="C48" s="247" t="s">
        <v>588</v>
      </c>
      <c r="D48" s="232" t="s">
        <v>464</v>
      </c>
      <c r="E48" s="233">
        <v>193.86799999999999</v>
      </c>
      <c r="F48" s="234"/>
      <c r="G48" s="235">
        <f>ROUND(E48*F48,2)</f>
        <v>0</v>
      </c>
      <c r="H48" s="234"/>
      <c r="I48" s="235">
        <f>ROUND(E48*H48,2)</f>
        <v>0</v>
      </c>
      <c r="J48" s="234"/>
      <c r="K48" s="235">
        <f>ROUND(E48*J48,2)</f>
        <v>0</v>
      </c>
      <c r="L48" s="235">
        <v>21</v>
      </c>
      <c r="M48" s="235">
        <f>G48*(1+L48/100)</f>
        <v>0</v>
      </c>
      <c r="N48" s="233">
        <v>1</v>
      </c>
      <c r="O48" s="233">
        <f>ROUND(E48*N48,2)</f>
        <v>193.87</v>
      </c>
      <c r="P48" s="233">
        <v>0</v>
      </c>
      <c r="Q48" s="233">
        <f>ROUND(E48*P48,2)</f>
        <v>0</v>
      </c>
      <c r="R48" s="235"/>
      <c r="S48" s="235" t="s">
        <v>339</v>
      </c>
      <c r="T48" s="236" t="s">
        <v>532</v>
      </c>
      <c r="U48" s="222">
        <v>0</v>
      </c>
      <c r="V48" s="222">
        <f>ROUND(E48*U48,2)</f>
        <v>0</v>
      </c>
      <c r="W48" s="222"/>
      <c r="X48" s="222" t="s">
        <v>474</v>
      </c>
      <c r="Y48" s="212"/>
      <c r="Z48" s="212"/>
      <c r="AA48" s="212"/>
      <c r="AB48" s="212"/>
      <c r="AC48" s="212"/>
      <c r="AD48" s="212"/>
      <c r="AE48" s="212"/>
      <c r="AF48" s="212"/>
      <c r="AG48" s="212" t="s">
        <v>475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589</v>
      </c>
      <c r="D49" s="251"/>
      <c r="E49" s="252">
        <v>193.86799999999999</v>
      </c>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390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7">
        <v>17</v>
      </c>
      <c r="B50" s="238" t="s">
        <v>590</v>
      </c>
      <c r="C50" s="246" t="s">
        <v>591</v>
      </c>
      <c r="D50" s="239" t="s">
        <v>382</v>
      </c>
      <c r="E50" s="240">
        <v>184.5342</v>
      </c>
      <c r="F50" s="241"/>
      <c r="G50" s="242">
        <f>ROUND(E50*F50,2)</f>
        <v>0</v>
      </c>
      <c r="H50" s="241"/>
      <c r="I50" s="242">
        <f>ROUND(E50*H50,2)</f>
        <v>0</v>
      </c>
      <c r="J50" s="241"/>
      <c r="K50" s="242">
        <f>ROUND(E50*J50,2)</f>
        <v>0</v>
      </c>
      <c r="L50" s="242">
        <v>21</v>
      </c>
      <c r="M50" s="242">
        <f>G50*(1+L50/100)</f>
        <v>0</v>
      </c>
      <c r="N50" s="240">
        <v>0</v>
      </c>
      <c r="O50" s="240">
        <f>ROUND(E50*N50,2)</f>
        <v>0</v>
      </c>
      <c r="P50" s="240">
        <v>0</v>
      </c>
      <c r="Q50" s="240">
        <f>ROUND(E50*P50,2)</f>
        <v>0</v>
      </c>
      <c r="R50" s="242" t="s">
        <v>383</v>
      </c>
      <c r="S50" s="242" t="s">
        <v>384</v>
      </c>
      <c r="T50" s="243" t="s">
        <v>384</v>
      </c>
      <c r="U50" s="222">
        <v>0</v>
      </c>
      <c r="V50" s="222">
        <f>ROUND(E50*U50,2)</f>
        <v>0</v>
      </c>
      <c r="W50" s="222"/>
      <c r="X50" s="222" t="s">
        <v>385</v>
      </c>
      <c r="Y50" s="212"/>
      <c r="Z50" s="212"/>
      <c r="AA50" s="212"/>
      <c r="AB50" s="212"/>
      <c r="AC50" s="212"/>
      <c r="AD50" s="212"/>
      <c r="AE50" s="212"/>
      <c r="AF50" s="212"/>
      <c r="AG50" s="212" t="s">
        <v>386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4" t="s">
        <v>334</v>
      </c>
      <c r="B51" s="225" t="s">
        <v>229</v>
      </c>
      <c r="C51" s="245" t="s">
        <v>230</v>
      </c>
      <c r="D51" s="226"/>
      <c r="E51" s="227"/>
      <c r="F51" s="228"/>
      <c r="G51" s="228">
        <f>SUMIF(AG52:AG63,"&lt;&gt;NOR",G52:G63)</f>
        <v>0</v>
      </c>
      <c r="H51" s="228"/>
      <c r="I51" s="228">
        <f>SUM(I52:I63)</f>
        <v>0</v>
      </c>
      <c r="J51" s="228"/>
      <c r="K51" s="228">
        <f>SUM(K52:K63)</f>
        <v>0</v>
      </c>
      <c r="L51" s="228"/>
      <c r="M51" s="228">
        <f>SUM(M52:M63)</f>
        <v>0</v>
      </c>
      <c r="N51" s="227"/>
      <c r="O51" s="227">
        <f>SUM(O52:O63)</f>
        <v>45.480000000000004</v>
      </c>
      <c r="P51" s="227"/>
      <c r="Q51" s="227">
        <f>SUM(Q52:Q63)</f>
        <v>0</v>
      </c>
      <c r="R51" s="228"/>
      <c r="S51" s="228"/>
      <c r="T51" s="229"/>
      <c r="U51" s="223"/>
      <c r="V51" s="223">
        <f>SUM(V52:V63)</f>
        <v>29.53</v>
      </c>
      <c r="W51" s="223"/>
      <c r="X51" s="223"/>
      <c r="AG51" t="s">
        <v>335</v>
      </c>
    </row>
    <row r="52" spans="1:60" outlineLevel="1" x14ac:dyDescent="0.2">
      <c r="A52" s="230">
        <v>18</v>
      </c>
      <c r="B52" s="231" t="s">
        <v>592</v>
      </c>
      <c r="C52" s="247" t="s">
        <v>593</v>
      </c>
      <c r="D52" s="232" t="s">
        <v>382</v>
      </c>
      <c r="E52" s="233">
        <v>5.577</v>
      </c>
      <c r="F52" s="234"/>
      <c r="G52" s="235">
        <f>ROUND(E52*F52,2)</f>
        <v>0</v>
      </c>
      <c r="H52" s="234"/>
      <c r="I52" s="235">
        <f>ROUND(E52*H52,2)</f>
        <v>0</v>
      </c>
      <c r="J52" s="234"/>
      <c r="K52" s="235">
        <f>ROUND(E52*J52,2)</f>
        <v>0</v>
      </c>
      <c r="L52" s="235">
        <v>21</v>
      </c>
      <c r="M52" s="235">
        <f>G52*(1+L52/100)</f>
        <v>0</v>
      </c>
      <c r="N52" s="233">
        <v>1.9205000000000001</v>
      </c>
      <c r="O52" s="233">
        <f>ROUND(E52*N52,2)</f>
        <v>10.71</v>
      </c>
      <c r="P52" s="233">
        <v>0</v>
      </c>
      <c r="Q52" s="233">
        <f>ROUND(E52*P52,2)</f>
        <v>0</v>
      </c>
      <c r="R52" s="235"/>
      <c r="S52" s="235" t="s">
        <v>384</v>
      </c>
      <c r="T52" s="236" t="s">
        <v>532</v>
      </c>
      <c r="U52" s="222">
        <v>0.92</v>
      </c>
      <c r="V52" s="222">
        <f>ROUND(E52*U52,2)</f>
        <v>5.13</v>
      </c>
      <c r="W52" s="222"/>
      <c r="X52" s="222" t="s">
        <v>385</v>
      </c>
      <c r="Y52" s="212"/>
      <c r="Z52" s="212"/>
      <c r="AA52" s="212"/>
      <c r="AB52" s="212"/>
      <c r="AC52" s="212"/>
      <c r="AD52" s="212"/>
      <c r="AE52" s="212"/>
      <c r="AF52" s="212"/>
      <c r="AG52" s="212" t="s">
        <v>386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7" t="s">
        <v>560</v>
      </c>
      <c r="D53" s="251"/>
      <c r="E53" s="252">
        <v>5.58</v>
      </c>
      <c r="F53" s="222"/>
      <c r="G53" s="222"/>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390</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0">
        <v>19</v>
      </c>
      <c r="B54" s="231" t="s">
        <v>594</v>
      </c>
      <c r="C54" s="247" t="s">
        <v>595</v>
      </c>
      <c r="D54" s="232" t="s">
        <v>513</v>
      </c>
      <c r="E54" s="233">
        <v>28.6</v>
      </c>
      <c r="F54" s="234"/>
      <c r="G54" s="235">
        <f>ROUND(E54*F54,2)</f>
        <v>0</v>
      </c>
      <c r="H54" s="234"/>
      <c r="I54" s="235">
        <f>ROUND(E54*H54,2)</f>
        <v>0</v>
      </c>
      <c r="J54" s="234"/>
      <c r="K54" s="235">
        <f>ROUND(E54*J54,2)</f>
        <v>0</v>
      </c>
      <c r="L54" s="235">
        <v>21</v>
      </c>
      <c r="M54" s="235">
        <f>G54*(1+L54/100)</f>
        <v>0</v>
      </c>
      <c r="N54" s="233">
        <v>0</v>
      </c>
      <c r="O54" s="233">
        <f>ROUND(E54*N54,2)</f>
        <v>0</v>
      </c>
      <c r="P54" s="233">
        <v>0</v>
      </c>
      <c r="Q54" s="233">
        <f>ROUND(E54*P54,2)</f>
        <v>0</v>
      </c>
      <c r="R54" s="235"/>
      <c r="S54" s="235" t="s">
        <v>384</v>
      </c>
      <c r="T54" s="236" t="s">
        <v>532</v>
      </c>
      <c r="U54" s="222">
        <v>6.0999999999999999E-2</v>
      </c>
      <c r="V54" s="222">
        <f>ROUND(E54*U54,2)</f>
        <v>1.74</v>
      </c>
      <c r="W54" s="222"/>
      <c r="X54" s="222" t="s">
        <v>385</v>
      </c>
      <c r="Y54" s="212"/>
      <c r="Z54" s="212"/>
      <c r="AA54" s="212"/>
      <c r="AB54" s="212"/>
      <c r="AC54" s="212"/>
      <c r="AD54" s="212"/>
      <c r="AE54" s="212"/>
      <c r="AF54" s="212"/>
      <c r="AG54" s="212" t="s">
        <v>386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596</v>
      </c>
      <c r="D55" s="251"/>
      <c r="E55" s="252">
        <v>28.6</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0">
        <v>20</v>
      </c>
      <c r="B56" s="231" t="s">
        <v>597</v>
      </c>
      <c r="C56" s="247" t="s">
        <v>598</v>
      </c>
      <c r="D56" s="232" t="s">
        <v>427</v>
      </c>
      <c r="E56" s="233">
        <v>58.63</v>
      </c>
      <c r="F56" s="234"/>
      <c r="G56" s="235">
        <f>ROUND(E56*F56,2)</f>
        <v>0</v>
      </c>
      <c r="H56" s="234"/>
      <c r="I56" s="235">
        <f>ROUND(E56*H56,2)</f>
        <v>0</v>
      </c>
      <c r="J56" s="234"/>
      <c r="K56" s="235">
        <f>ROUND(E56*J56,2)</f>
        <v>0</v>
      </c>
      <c r="L56" s="235">
        <v>21</v>
      </c>
      <c r="M56" s="235">
        <f>G56*(1+L56/100)</f>
        <v>0</v>
      </c>
      <c r="N56" s="233">
        <v>3.5E-4</v>
      </c>
      <c r="O56" s="233">
        <f>ROUND(E56*N56,2)</f>
        <v>0.02</v>
      </c>
      <c r="P56" s="233">
        <v>0</v>
      </c>
      <c r="Q56" s="233">
        <f>ROUND(E56*P56,2)</f>
        <v>0</v>
      </c>
      <c r="R56" s="235"/>
      <c r="S56" s="235" t="s">
        <v>384</v>
      </c>
      <c r="T56" s="236" t="s">
        <v>532</v>
      </c>
      <c r="U56" s="222">
        <v>8.8999999999999996E-2</v>
      </c>
      <c r="V56" s="222">
        <f>ROUND(E56*U56,2)</f>
        <v>5.22</v>
      </c>
      <c r="W56" s="222"/>
      <c r="X56" s="222" t="s">
        <v>385</v>
      </c>
      <c r="Y56" s="212"/>
      <c r="Z56" s="212"/>
      <c r="AA56" s="212"/>
      <c r="AB56" s="212"/>
      <c r="AC56" s="212"/>
      <c r="AD56" s="212"/>
      <c r="AE56" s="212"/>
      <c r="AF56" s="212"/>
      <c r="AG56" s="212" t="s">
        <v>386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7" t="s">
        <v>599</v>
      </c>
      <c r="D57" s="251"/>
      <c r="E57" s="252">
        <v>58.63</v>
      </c>
      <c r="F57" s="222"/>
      <c r="G57" s="222"/>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390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0">
        <v>21</v>
      </c>
      <c r="B58" s="231" t="s">
        <v>600</v>
      </c>
      <c r="C58" s="247" t="s">
        <v>601</v>
      </c>
      <c r="D58" s="232" t="s">
        <v>382</v>
      </c>
      <c r="E58" s="233">
        <v>16.074000000000002</v>
      </c>
      <c r="F58" s="234"/>
      <c r="G58" s="235">
        <f>ROUND(E58*F58,2)</f>
        <v>0</v>
      </c>
      <c r="H58" s="234"/>
      <c r="I58" s="235">
        <f>ROUND(E58*H58,2)</f>
        <v>0</v>
      </c>
      <c r="J58" s="234"/>
      <c r="K58" s="235">
        <f>ROUND(E58*J58,2)</f>
        <v>0</v>
      </c>
      <c r="L58" s="235">
        <v>21</v>
      </c>
      <c r="M58" s="235">
        <f>G58*(1+L58/100)</f>
        <v>0</v>
      </c>
      <c r="N58" s="233">
        <v>2.16</v>
      </c>
      <c r="O58" s="233">
        <f>ROUND(E58*N58,2)</f>
        <v>34.72</v>
      </c>
      <c r="P58" s="233">
        <v>0</v>
      </c>
      <c r="Q58" s="233">
        <f>ROUND(E58*P58,2)</f>
        <v>0</v>
      </c>
      <c r="R58" s="235"/>
      <c r="S58" s="235" t="s">
        <v>339</v>
      </c>
      <c r="T58" s="236" t="s">
        <v>532</v>
      </c>
      <c r="U58" s="222">
        <v>1.085</v>
      </c>
      <c r="V58" s="222">
        <f>ROUND(E58*U58,2)</f>
        <v>17.440000000000001</v>
      </c>
      <c r="W58" s="222"/>
      <c r="X58" s="222" t="s">
        <v>385</v>
      </c>
      <c r="Y58" s="212"/>
      <c r="Z58" s="212"/>
      <c r="AA58" s="212"/>
      <c r="AB58" s="212"/>
      <c r="AC58" s="212"/>
      <c r="AD58" s="212"/>
      <c r="AE58" s="212"/>
      <c r="AF58" s="212"/>
      <c r="AG58" s="212" t="s">
        <v>386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7" t="s">
        <v>602</v>
      </c>
      <c r="D59" s="251"/>
      <c r="E59" s="252">
        <v>16.07</v>
      </c>
      <c r="F59" s="222"/>
      <c r="G59" s="222"/>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390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0">
        <v>22</v>
      </c>
      <c r="B60" s="231" t="s">
        <v>603</v>
      </c>
      <c r="C60" s="247" t="s">
        <v>604</v>
      </c>
      <c r="D60" s="232" t="s">
        <v>513</v>
      </c>
      <c r="E60" s="233">
        <v>30.03</v>
      </c>
      <c r="F60" s="234"/>
      <c r="G60" s="235">
        <f>ROUND(E60*F60,2)</f>
        <v>0</v>
      </c>
      <c r="H60" s="234"/>
      <c r="I60" s="235">
        <f>ROUND(E60*H60,2)</f>
        <v>0</v>
      </c>
      <c r="J60" s="234"/>
      <c r="K60" s="235">
        <f>ROUND(E60*J60,2)</f>
        <v>0</v>
      </c>
      <c r="L60" s="235">
        <v>21</v>
      </c>
      <c r="M60" s="235">
        <f>G60*(1+L60/100)</f>
        <v>0</v>
      </c>
      <c r="N60" s="233">
        <v>8.0000000000000004E-4</v>
      </c>
      <c r="O60" s="233">
        <f>ROUND(E60*N60,2)</f>
        <v>0.02</v>
      </c>
      <c r="P60" s="233">
        <v>0</v>
      </c>
      <c r="Q60" s="233">
        <f>ROUND(E60*P60,2)</f>
        <v>0</v>
      </c>
      <c r="R60" s="235" t="s">
        <v>473</v>
      </c>
      <c r="S60" s="235" t="s">
        <v>384</v>
      </c>
      <c r="T60" s="236" t="s">
        <v>532</v>
      </c>
      <c r="U60" s="222">
        <v>0</v>
      </c>
      <c r="V60" s="222">
        <f>ROUND(E60*U60,2)</f>
        <v>0</v>
      </c>
      <c r="W60" s="222"/>
      <c r="X60" s="222" t="s">
        <v>474</v>
      </c>
      <c r="Y60" s="212"/>
      <c r="Z60" s="212"/>
      <c r="AA60" s="212"/>
      <c r="AB60" s="212"/>
      <c r="AC60" s="212"/>
      <c r="AD60" s="212"/>
      <c r="AE60" s="212"/>
      <c r="AF60" s="212"/>
      <c r="AG60" s="212" t="s">
        <v>605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606</v>
      </c>
      <c r="D61" s="251"/>
      <c r="E61" s="252">
        <v>30.03</v>
      </c>
      <c r="F61" s="222"/>
      <c r="G61" s="222"/>
      <c r="H61" s="222"/>
      <c r="I61" s="222"/>
      <c r="J61" s="222"/>
      <c r="K61" s="222"/>
      <c r="L61" s="222"/>
      <c r="M61" s="222"/>
      <c r="N61" s="221"/>
      <c r="O61" s="221"/>
      <c r="P61" s="221"/>
      <c r="Q61" s="221"/>
      <c r="R61" s="222"/>
      <c r="S61" s="222"/>
      <c r="T61" s="222"/>
      <c r="U61" s="222"/>
      <c r="V61" s="222"/>
      <c r="W61" s="222"/>
      <c r="X61" s="222"/>
      <c r="Y61" s="212"/>
      <c r="Z61" s="212"/>
      <c r="AA61" s="212"/>
      <c r="AB61" s="212"/>
      <c r="AC61" s="212"/>
      <c r="AD61" s="212"/>
      <c r="AE61" s="212"/>
      <c r="AF61" s="212"/>
      <c r="AG61" s="212" t="s">
        <v>390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0">
        <v>23</v>
      </c>
      <c r="B62" s="231" t="s">
        <v>607</v>
      </c>
      <c r="C62" s="247" t="s">
        <v>608</v>
      </c>
      <c r="D62" s="232" t="s">
        <v>427</v>
      </c>
      <c r="E62" s="233">
        <v>73.287499999999994</v>
      </c>
      <c r="F62" s="234"/>
      <c r="G62" s="235">
        <f>ROUND(E62*F62,2)</f>
        <v>0</v>
      </c>
      <c r="H62" s="234"/>
      <c r="I62" s="235">
        <f>ROUND(E62*H62,2)</f>
        <v>0</v>
      </c>
      <c r="J62" s="234"/>
      <c r="K62" s="235">
        <f>ROUND(E62*J62,2)</f>
        <v>0</v>
      </c>
      <c r="L62" s="235">
        <v>21</v>
      </c>
      <c r="M62" s="235">
        <f>G62*(1+L62/100)</f>
        <v>0</v>
      </c>
      <c r="N62" s="233">
        <v>2.0000000000000001E-4</v>
      </c>
      <c r="O62" s="233">
        <f>ROUND(E62*N62,2)</f>
        <v>0.01</v>
      </c>
      <c r="P62" s="233">
        <v>0</v>
      </c>
      <c r="Q62" s="233">
        <f>ROUND(E62*P62,2)</f>
        <v>0</v>
      </c>
      <c r="R62" s="235" t="s">
        <v>473</v>
      </c>
      <c r="S62" s="235" t="s">
        <v>384</v>
      </c>
      <c r="T62" s="236" t="s">
        <v>532</v>
      </c>
      <c r="U62" s="222">
        <v>0</v>
      </c>
      <c r="V62" s="222">
        <f>ROUND(E62*U62,2)</f>
        <v>0</v>
      </c>
      <c r="W62" s="222"/>
      <c r="X62" s="222" t="s">
        <v>474</v>
      </c>
      <c r="Y62" s="212"/>
      <c r="Z62" s="212"/>
      <c r="AA62" s="212"/>
      <c r="AB62" s="212"/>
      <c r="AC62" s="212"/>
      <c r="AD62" s="212"/>
      <c r="AE62" s="212"/>
      <c r="AF62" s="212"/>
      <c r="AG62" s="212" t="s">
        <v>605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7" t="s">
        <v>609</v>
      </c>
      <c r="D63" s="251"/>
      <c r="E63" s="252">
        <v>73.290000000000006</v>
      </c>
      <c r="F63" s="222"/>
      <c r="G63" s="222"/>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390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
      <c r="A64" s="224" t="s">
        <v>334</v>
      </c>
      <c r="B64" s="225" t="s">
        <v>233</v>
      </c>
      <c r="C64" s="245" t="s">
        <v>234</v>
      </c>
      <c r="D64" s="226"/>
      <c r="E64" s="227"/>
      <c r="F64" s="228"/>
      <c r="G64" s="228">
        <f>SUMIF(AG65:AG77,"&lt;&gt;NOR",G65:G77)</f>
        <v>0</v>
      </c>
      <c r="H64" s="228"/>
      <c r="I64" s="228">
        <f>SUM(I65:I77)</f>
        <v>0</v>
      </c>
      <c r="J64" s="228"/>
      <c r="K64" s="228">
        <f>SUM(K65:K77)</f>
        <v>0</v>
      </c>
      <c r="L64" s="228"/>
      <c r="M64" s="228">
        <f>SUM(M65:M77)</f>
        <v>0</v>
      </c>
      <c r="N64" s="227"/>
      <c r="O64" s="227">
        <f>SUM(O65:O77)</f>
        <v>87.77</v>
      </c>
      <c r="P64" s="227"/>
      <c r="Q64" s="227">
        <f>SUM(Q65:Q77)</f>
        <v>0</v>
      </c>
      <c r="R64" s="228"/>
      <c r="S64" s="228"/>
      <c r="T64" s="229"/>
      <c r="U64" s="223"/>
      <c r="V64" s="223">
        <f>SUM(V65:V77)</f>
        <v>520.18999999999994</v>
      </c>
      <c r="W64" s="223"/>
      <c r="X64" s="223"/>
      <c r="AG64" t="s">
        <v>335</v>
      </c>
    </row>
    <row r="65" spans="1:60" ht="22.5" outlineLevel="1" x14ac:dyDescent="0.2">
      <c r="A65" s="230">
        <v>24</v>
      </c>
      <c r="B65" s="231" t="s">
        <v>610</v>
      </c>
      <c r="C65" s="247" t="s">
        <v>611</v>
      </c>
      <c r="D65" s="232" t="s">
        <v>382</v>
      </c>
      <c r="E65" s="233">
        <v>29.024999999999999</v>
      </c>
      <c r="F65" s="234"/>
      <c r="G65" s="235">
        <f>ROUND(E65*F65,2)</f>
        <v>0</v>
      </c>
      <c r="H65" s="234"/>
      <c r="I65" s="235">
        <f>ROUND(E65*H65,2)</f>
        <v>0</v>
      </c>
      <c r="J65" s="234"/>
      <c r="K65" s="235">
        <f>ROUND(E65*J65,2)</f>
        <v>0</v>
      </c>
      <c r="L65" s="235">
        <v>21</v>
      </c>
      <c r="M65" s="235">
        <f>G65*(1+L65/100)</f>
        <v>0</v>
      </c>
      <c r="N65" s="233">
        <v>2.59138</v>
      </c>
      <c r="O65" s="233">
        <f>ROUND(E65*N65,2)</f>
        <v>75.209999999999994</v>
      </c>
      <c r="P65" s="233">
        <v>0</v>
      </c>
      <c r="Q65" s="233">
        <f>ROUND(E65*P65,2)</f>
        <v>0</v>
      </c>
      <c r="R65" s="235"/>
      <c r="S65" s="235" t="s">
        <v>384</v>
      </c>
      <c r="T65" s="236" t="s">
        <v>612</v>
      </c>
      <c r="U65" s="222">
        <v>4.1929999999999996</v>
      </c>
      <c r="V65" s="222">
        <f>ROUND(E65*U65,2)</f>
        <v>121.7</v>
      </c>
      <c r="W65" s="222"/>
      <c r="X65" s="222" t="s">
        <v>385</v>
      </c>
      <c r="Y65" s="212"/>
      <c r="Z65" s="212"/>
      <c r="AA65" s="212"/>
      <c r="AB65" s="212"/>
      <c r="AC65" s="212"/>
      <c r="AD65" s="212"/>
      <c r="AE65" s="212"/>
      <c r="AF65" s="212"/>
      <c r="AG65" s="212" t="s">
        <v>386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613</v>
      </c>
      <c r="D66" s="251"/>
      <c r="E66" s="252">
        <v>7.56</v>
      </c>
      <c r="F66" s="222"/>
      <c r="G66" s="222"/>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390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614</v>
      </c>
      <c r="D67" s="251"/>
      <c r="E67" s="252">
        <v>24.27</v>
      </c>
      <c r="F67" s="222"/>
      <c r="G67" s="222"/>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390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615</v>
      </c>
      <c r="D68" s="251"/>
      <c r="E68" s="252">
        <v>-2.81</v>
      </c>
      <c r="F68" s="222"/>
      <c r="G68" s="222"/>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390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30">
        <v>25</v>
      </c>
      <c r="B69" s="231" t="s">
        <v>616</v>
      </c>
      <c r="C69" s="247" t="s">
        <v>617</v>
      </c>
      <c r="D69" s="232" t="s">
        <v>427</v>
      </c>
      <c r="E69" s="233">
        <v>133</v>
      </c>
      <c r="F69" s="234"/>
      <c r="G69" s="235">
        <f>ROUND(E69*F69,2)</f>
        <v>0</v>
      </c>
      <c r="H69" s="234"/>
      <c r="I69" s="235">
        <f>ROUND(E69*H69,2)</f>
        <v>0</v>
      </c>
      <c r="J69" s="234"/>
      <c r="K69" s="235">
        <f>ROUND(E69*J69,2)</f>
        <v>0</v>
      </c>
      <c r="L69" s="235">
        <v>21</v>
      </c>
      <c r="M69" s="235">
        <f>G69*(1+L69/100)</f>
        <v>0</v>
      </c>
      <c r="N69" s="233">
        <v>6.5350000000000005E-2</v>
      </c>
      <c r="O69" s="233">
        <f>ROUND(E69*N69,2)</f>
        <v>8.69</v>
      </c>
      <c r="P69" s="233">
        <v>0</v>
      </c>
      <c r="Q69" s="233">
        <f>ROUND(E69*P69,2)</f>
        <v>0</v>
      </c>
      <c r="R69" s="235"/>
      <c r="S69" s="235" t="s">
        <v>384</v>
      </c>
      <c r="T69" s="236" t="s">
        <v>532</v>
      </c>
      <c r="U69" s="222">
        <v>1.72</v>
      </c>
      <c r="V69" s="222">
        <f>ROUND(E69*U69,2)</f>
        <v>228.76</v>
      </c>
      <c r="W69" s="222"/>
      <c r="X69" s="222" t="s">
        <v>385</v>
      </c>
      <c r="Y69" s="212"/>
      <c r="Z69" s="212"/>
      <c r="AA69" s="212"/>
      <c r="AB69" s="212"/>
      <c r="AC69" s="212"/>
      <c r="AD69" s="212"/>
      <c r="AE69" s="212"/>
      <c r="AF69" s="212"/>
      <c r="AG69" s="212" t="s">
        <v>386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7" t="s">
        <v>618</v>
      </c>
      <c r="D70" s="251"/>
      <c r="E70" s="252">
        <v>6.42</v>
      </c>
      <c r="F70" s="222"/>
      <c r="G70" s="22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390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7" t="s">
        <v>619</v>
      </c>
      <c r="D71" s="251"/>
      <c r="E71" s="252">
        <v>138.88</v>
      </c>
      <c r="F71" s="222"/>
      <c r="G71" s="222"/>
      <c r="H71" s="222"/>
      <c r="I71" s="222"/>
      <c r="J71" s="222"/>
      <c r="K71" s="222"/>
      <c r="L71" s="222"/>
      <c r="M71" s="222"/>
      <c r="N71" s="221"/>
      <c r="O71" s="221"/>
      <c r="P71" s="221"/>
      <c r="Q71" s="221"/>
      <c r="R71" s="222"/>
      <c r="S71" s="222"/>
      <c r="T71" s="222"/>
      <c r="U71" s="222"/>
      <c r="V71" s="222"/>
      <c r="W71" s="222"/>
      <c r="X71" s="222"/>
      <c r="Y71" s="212"/>
      <c r="Z71" s="212"/>
      <c r="AA71" s="212"/>
      <c r="AB71" s="212"/>
      <c r="AC71" s="212"/>
      <c r="AD71" s="212"/>
      <c r="AE71" s="212"/>
      <c r="AF71" s="212"/>
      <c r="AG71" s="212" t="s">
        <v>390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33.75" outlineLevel="1" x14ac:dyDescent="0.2">
      <c r="A72" s="219"/>
      <c r="B72" s="220"/>
      <c r="C72" s="257" t="s">
        <v>620</v>
      </c>
      <c r="D72" s="251"/>
      <c r="E72" s="252">
        <v>-12.3</v>
      </c>
      <c r="F72" s="222"/>
      <c r="G72" s="222"/>
      <c r="H72" s="222"/>
      <c r="I72" s="222"/>
      <c r="J72" s="222"/>
      <c r="K72" s="222"/>
      <c r="L72" s="222"/>
      <c r="M72" s="222"/>
      <c r="N72" s="221"/>
      <c r="O72" s="221"/>
      <c r="P72" s="221"/>
      <c r="Q72" s="221"/>
      <c r="R72" s="222"/>
      <c r="S72" s="222"/>
      <c r="T72" s="222"/>
      <c r="U72" s="222"/>
      <c r="V72" s="222"/>
      <c r="W72" s="222"/>
      <c r="X72" s="222"/>
      <c r="Y72" s="212"/>
      <c r="Z72" s="212"/>
      <c r="AA72" s="212"/>
      <c r="AB72" s="212"/>
      <c r="AC72" s="212"/>
      <c r="AD72" s="212"/>
      <c r="AE72" s="212"/>
      <c r="AF72" s="212"/>
      <c r="AG72" s="212" t="s">
        <v>390</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7">
        <v>26</v>
      </c>
      <c r="B73" s="238" t="s">
        <v>621</v>
      </c>
      <c r="C73" s="246" t="s">
        <v>622</v>
      </c>
      <c r="D73" s="239" t="s">
        <v>427</v>
      </c>
      <c r="E73" s="240">
        <v>133</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c r="S73" s="242" t="s">
        <v>384</v>
      </c>
      <c r="T73" s="243" t="s">
        <v>532</v>
      </c>
      <c r="U73" s="222">
        <v>0.65</v>
      </c>
      <c r="V73" s="222">
        <f>ROUND(E73*U73,2)</f>
        <v>86.45</v>
      </c>
      <c r="W73" s="222"/>
      <c r="X73" s="222" t="s">
        <v>385</v>
      </c>
      <c r="Y73" s="212"/>
      <c r="Z73" s="212"/>
      <c r="AA73" s="212"/>
      <c r="AB73" s="212"/>
      <c r="AC73" s="212"/>
      <c r="AD73" s="212"/>
      <c r="AE73" s="212"/>
      <c r="AF73" s="212"/>
      <c r="AG73" s="212" t="s">
        <v>386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0">
        <v>27</v>
      </c>
      <c r="B74" s="231" t="s">
        <v>623</v>
      </c>
      <c r="C74" s="247" t="s">
        <v>624</v>
      </c>
      <c r="D74" s="232" t="s">
        <v>464</v>
      </c>
      <c r="E74" s="233">
        <v>3.77325</v>
      </c>
      <c r="F74" s="234"/>
      <c r="G74" s="235">
        <f>ROUND(E74*F74,2)</f>
        <v>0</v>
      </c>
      <c r="H74" s="234"/>
      <c r="I74" s="235">
        <f>ROUND(E74*H74,2)</f>
        <v>0</v>
      </c>
      <c r="J74" s="234"/>
      <c r="K74" s="235">
        <f>ROUND(E74*J74,2)</f>
        <v>0</v>
      </c>
      <c r="L74" s="235">
        <v>21</v>
      </c>
      <c r="M74" s="235">
        <f>G74*(1+L74/100)</f>
        <v>0</v>
      </c>
      <c r="N74" s="233">
        <v>1.02535</v>
      </c>
      <c r="O74" s="233">
        <f>ROUND(E74*N74,2)</f>
        <v>3.87</v>
      </c>
      <c r="P74" s="233">
        <v>0</v>
      </c>
      <c r="Q74" s="233">
        <f>ROUND(E74*P74,2)</f>
        <v>0</v>
      </c>
      <c r="R74" s="235"/>
      <c r="S74" s="235" t="s">
        <v>384</v>
      </c>
      <c r="T74" s="236" t="s">
        <v>532</v>
      </c>
      <c r="U74" s="222">
        <v>22.07</v>
      </c>
      <c r="V74" s="222">
        <f>ROUND(E74*U74,2)</f>
        <v>83.28</v>
      </c>
      <c r="W74" s="222"/>
      <c r="X74" s="222" t="s">
        <v>385</v>
      </c>
      <c r="Y74" s="212"/>
      <c r="Z74" s="212"/>
      <c r="AA74" s="212"/>
      <c r="AB74" s="212"/>
      <c r="AC74" s="212"/>
      <c r="AD74" s="212"/>
      <c r="AE74" s="212"/>
      <c r="AF74" s="212"/>
      <c r="AG74" s="212" t="s">
        <v>386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7" t="s">
        <v>625</v>
      </c>
      <c r="D75" s="251"/>
      <c r="E75" s="252">
        <v>3.77</v>
      </c>
      <c r="F75" s="222"/>
      <c r="G75" s="222"/>
      <c r="H75" s="222"/>
      <c r="I75" s="222"/>
      <c r="J75" s="222"/>
      <c r="K75" s="222"/>
      <c r="L75" s="222"/>
      <c r="M75" s="222"/>
      <c r="N75" s="221"/>
      <c r="O75" s="221"/>
      <c r="P75" s="221"/>
      <c r="Q75" s="221"/>
      <c r="R75" s="222"/>
      <c r="S75" s="222"/>
      <c r="T75" s="222"/>
      <c r="U75" s="222"/>
      <c r="V75" s="222"/>
      <c r="W75" s="222"/>
      <c r="X75" s="222"/>
      <c r="Y75" s="212"/>
      <c r="Z75" s="212"/>
      <c r="AA75" s="212"/>
      <c r="AB75" s="212"/>
      <c r="AC75" s="212"/>
      <c r="AD75" s="212"/>
      <c r="AE75" s="212"/>
      <c r="AF75" s="212"/>
      <c r="AG75" s="212" t="s">
        <v>390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7">
        <v>28</v>
      </c>
      <c r="B76" s="238" t="s">
        <v>626</v>
      </c>
      <c r="C76" s="246" t="s">
        <v>627</v>
      </c>
      <c r="D76" s="239" t="s">
        <v>338</v>
      </c>
      <c r="E76" s="240">
        <v>1</v>
      </c>
      <c r="F76" s="241"/>
      <c r="G76" s="242">
        <f>ROUND(E76*F76,2)</f>
        <v>0</v>
      </c>
      <c r="H76" s="241"/>
      <c r="I76" s="242">
        <f>ROUND(E76*H76,2)</f>
        <v>0</v>
      </c>
      <c r="J76" s="241"/>
      <c r="K76" s="242">
        <f>ROUND(E76*J76,2)</f>
        <v>0</v>
      </c>
      <c r="L76" s="242">
        <v>21</v>
      </c>
      <c r="M76" s="242">
        <f>G76*(1+L76/100)</f>
        <v>0</v>
      </c>
      <c r="N76" s="240">
        <v>0</v>
      </c>
      <c r="O76" s="240">
        <f>ROUND(E76*N76,2)</f>
        <v>0</v>
      </c>
      <c r="P76" s="240">
        <v>0</v>
      </c>
      <c r="Q76" s="240">
        <f>ROUND(E76*P76,2)</f>
        <v>0</v>
      </c>
      <c r="R76" s="242"/>
      <c r="S76" s="242" t="s">
        <v>339</v>
      </c>
      <c r="T76" s="243" t="s">
        <v>340</v>
      </c>
      <c r="U76" s="222">
        <v>0</v>
      </c>
      <c r="V76" s="222">
        <f>ROUND(E76*U76,2)</f>
        <v>0</v>
      </c>
      <c r="W76" s="222"/>
      <c r="X76" s="222" t="s">
        <v>385</v>
      </c>
      <c r="Y76" s="212"/>
      <c r="Z76" s="212"/>
      <c r="AA76" s="212"/>
      <c r="AB76" s="212"/>
      <c r="AC76" s="212"/>
      <c r="AD76" s="212"/>
      <c r="AE76" s="212"/>
      <c r="AF76" s="212"/>
      <c r="AG76" s="212" t="s">
        <v>386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7">
        <v>29</v>
      </c>
      <c r="B77" s="238" t="s">
        <v>628</v>
      </c>
      <c r="C77" s="246" t="s">
        <v>629</v>
      </c>
      <c r="D77" s="239" t="s">
        <v>513</v>
      </c>
      <c r="E77" s="240">
        <v>40</v>
      </c>
      <c r="F77" s="241"/>
      <c r="G77" s="242">
        <f>ROUND(E77*F77,2)</f>
        <v>0</v>
      </c>
      <c r="H77" s="241"/>
      <c r="I77" s="242">
        <f>ROUND(E77*H77,2)</f>
        <v>0</v>
      </c>
      <c r="J77" s="241"/>
      <c r="K77" s="242">
        <f>ROUND(E77*J77,2)</f>
        <v>0</v>
      </c>
      <c r="L77" s="242">
        <v>21</v>
      </c>
      <c r="M77" s="242">
        <f>G77*(1+L77/100)</f>
        <v>0</v>
      </c>
      <c r="N77" s="240">
        <v>0</v>
      </c>
      <c r="O77" s="240">
        <f>ROUND(E77*N77,2)</f>
        <v>0</v>
      </c>
      <c r="P77" s="240">
        <v>0</v>
      </c>
      <c r="Q77" s="240">
        <f>ROUND(E77*P77,2)</f>
        <v>0</v>
      </c>
      <c r="R77" s="242"/>
      <c r="S77" s="242" t="s">
        <v>339</v>
      </c>
      <c r="T77" s="243" t="s">
        <v>340</v>
      </c>
      <c r="U77" s="222">
        <v>0</v>
      </c>
      <c r="V77" s="222">
        <f>ROUND(E77*U77,2)</f>
        <v>0</v>
      </c>
      <c r="W77" s="222"/>
      <c r="X77" s="222" t="s">
        <v>385</v>
      </c>
      <c r="Y77" s="212"/>
      <c r="Z77" s="212"/>
      <c r="AA77" s="212"/>
      <c r="AB77" s="212"/>
      <c r="AC77" s="212"/>
      <c r="AD77" s="212"/>
      <c r="AE77" s="212"/>
      <c r="AF77" s="212"/>
      <c r="AG77" s="212" t="s">
        <v>386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224" t="s">
        <v>334</v>
      </c>
      <c r="B78" s="225" t="s">
        <v>235</v>
      </c>
      <c r="C78" s="245" t="s">
        <v>236</v>
      </c>
      <c r="D78" s="226"/>
      <c r="E78" s="227"/>
      <c r="F78" s="228"/>
      <c r="G78" s="228">
        <f>SUMIF(AG79:AG82,"&lt;&gt;NOR",G79:G82)</f>
        <v>0</v>
      </c>
      <c r="H78" s="228"/>
      <c r="I78" s="228">
        <f>SUM(I79:I82)</f>
        <v>0</v>
      </c>
      <c r="J78" s="228"/>
      <c r="K78" s="228">
        <f>SUM(K79:K82)</f>
        <v>0</v>
      </c>
      <c r="L78" s="228"/>
      <c r="M78" s="228">
        <f>SUM(M79:M82)</f>
        <v>0</v>
      </c>
      <c r="N78" s="227"/>
      <c r="O78" s="227">
        <f>SUM(O79:O82)</f>
        <v>14.13</v>
      </c>
      <c r="P78" s="227"/>
      <c r="Q78" s="227">
        <f>SUM(Q79:Q82)</f>
        <v>0</v>
      </c>
      <c r="R78" s="228"/>
      <c r="S78" s="228"/>
      <c r="T78" s="229"/>
      <c r="U78" s="223"/>
      <c r="V78" s="223">
        <f>SUM(V79:V82)</f>
        <v>19.989999999999998</v>
      </c>
      <c r="W78" s="223"/>
      <c r="X78" s="223"/>
      <c r="AG78" t="s">
        <v>335</v>
      </c>
    </row>
    <row r="79" spans="1:60" outlineLevel="1" x14ac:dyDescent="0.2">
      <c r="A79" s="230">
        <v>30</v>
      </c>
      <c r="B79" s="231" t="s">
        <v>630</v>
      </c>
      <c r="C79" s="247" t="s">
        <v>631</v>
      </c>
      <c r="D79" s="232" t="s">
        <v>382</v>
      </c>
      <c r="E79" s="233">
        <v>5.5960000000000001</v>
      </c>
      <c r="F79" s="234"/>
      <c r="G79" s="235">
        <f>ROUND(E79*F79,2)</f>
        <v>0</v>
      </c>
      <c r="H79" s="234"/>
      <c r="I79" s="235">
        <f>ROUND(E79*H79,2)</f>
        <v>0</v>
      </c>
      <c r="J79" s="234"/>
      <c r="K79" s="235">
        <f>ROUND(E79*J79,2)</f>
        <v>0</v>
      </c>
      <c r="L79" s="235">
        <v>21</v>
      </c>
      <c r="M79" s="235">
        <f>G79*(1+L79/100)</f>
        <v>0</v>
      </c>
      <c r="N79" s="233">
        <v>2.52542</v>
      </c>
      <c r="O79" s="233">
        <f>ROUND(E79*N79,2)</f>
        <v>14.13</v>
      </c>
      <c r="P79" s="233">
        <v>0</v>
      </c>
      <c r="Q79" s="233">
        <f>ROUND(E79*P79,2)</f>
        <v>0</v>
      </c>
      <c r="R79" s="235"/>
      <c r="S79" s="235" t="s">
        <v>339</v>
      </c>
      <c r="T79" s="236" t="s">
        <v>340</v>
      </c>
      <c r="U79" s="222">
        <v>3.5720000000000001</v>
      </c>
      <c r="V79" s="222">
        <f>ROUND(E79*U79,2)</f>
        <v>19.989999999999998</v>
      </c>
      <c r="W79" s="222"/>
      <c r="X79" s="222" t="s">
        <v>385</v>
      </c>
      <c r="Y79" s="212"/>
      <c r="Z79" s="212"/>
      <c r="AA79" s="212"/>
      <c r="AB79" s="212"/>
      <c r="AC79" s="212"/>
      <c r="AD79" s="212"/>
      <c r="AE79" s="212"/>
      <c r="AF79" s="212"/>
      <c r="AG79" s="212" t="s">
        <v>386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7" t="s">
        <v>632</v>
      </c>
      <c r="D80" s="251"/>
      <c r="E80" s="252">
        <v>1.6</v>
      </c>
      <c r="F80" s="222"/>
      <c r="G80" s="222"/>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390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7" t="s">
        <v>633</v>
      </c>
      <c r="D81" s="251"/>
      <c r="E81" s="252">
        <v>2.5</v>
      </c>
      <c r="F81" s="222"/>
      <c r="G81" s="222"/>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390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7" t="s">
        <v>634</v>
      </c>
      <c r="D82" s="251"/>
      <c r="E82" s="252">
        <v>1.5</v>
      </c>
      <c r="F82" s="222"/>
      <c r="G82" s="222"/>
      <c r="H82" s="222"/>
      <c r="I82" s="222"/>
      <c r="J82" s="222"/>
      <c r="K82" s="222"/>
      <c r="L82" s="222"/>
      <c r="M82" s="222"/>
      <c r="N82" s="221"/>
      <c r="O82" s="221"/>
      <c r="P82" s="221"/>
      <c r="Q82" s="221"/>
      <c r="R82" s="222"/>
      <c r="S82" s="222"/>
      <c r="T82" s="222"/>
      <c r="U82" s="222"/>
      <c r="V82" s="222"/>
      <c r="W82" s="222"/>
      <c r="X82" s="222"/>
      <c r="Y82" s="212"/>
      <c r="Z82" s="212"/>
      <c r="AA82" s="212"/>
      <c r="AB82" s="212"/>
      <c r="AC82" s="212"/>
      <c r="AD82" s="212"/>
      <c r="AE82" s="212"/>
      <c r="AF82" s="212"/>
      <c r="AG82" s="212" t="s">
        <v>390</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4" t="s">
        <v>334</v>
      </c>
      <c r="B83" s="225" t="s">
        <v>242</v>
      </c>
      <c r="C83" s="245" t="s">
        <v>243</v>
      </c>
      <c r="D83" s="226"/>
      <c r="E83" s="227"/>
      <c r="F83" s="228"/>
      <c r="G83" s="228">
        <f>SUMIF(AG84:AG91,"&lt;&gt;NOR",G84:G91)</f>
        <v>0</v>
      </c>
      <c r="H83" s="228"/>
      <c r="I83" s="228">
        <f>SUM(I84:I91)</f>
        <v>0</v>
      </c>
      <c r="J83" s="228"/>
      <c r="K83" s="228">
        <f>SUM(K84:K91)</f>
        <v>0</v>
      </c>
      <c r="L83" s="228"/>
      <c r="M83" s="228">
        <f>SUM(M84:M91)</f>
        <v>0</v>
      </c>
      <c r="N83" s="227"/>
      <c r="O83" s="227">
        <f>SUM(O84:O91)</f>
        <v>7.63</v>
      </c>
      <c r="P83" s="227"/>
      <c r="Q83" s="227">
        <f>SUM(Q84:Q91)</f>
        <v>0</v>
      </c>
      <c r="R83" s="228"/>
      <c r="S83" s="228"/>
      <c r="T83" s="229"/>
      <c r="U83" s="223"/>
      <c r="V83" s="223">
        <f>SUM(V84:V91)</f>
        <v>7.9999999999999991</v>
      </c>
      <c r="W83" s="223"/>
      <c r="X83" s="223"/>
      <c r="AG83" t="s">
        <v>335</v>
      </c>
    </row>
    <row r="84" spans="1:60" outlineLevel="1" x14ac:dyDescent="0.2">
      <c r="A84" s="230">
        <v>31</v>
      </c>
      <c r="B84" s="231" t="s">
        <v>635</v>
      </c>
      <c r="C84" s="247" t="s">
        <v>636</v>
      </c>
      <c r="D84" s="232" t="s">
        <v>382</v>
      </c>
      <c r="E84" s="233">
        <v>2.738</v>
      </c>
      <c r="F84" s="234"/>
      <c r="G84" s="235">
        <f>ROUND(E84*F84,2)</f>
        <v>0</v>
      </c>
      <c r="H84" s="234"/>
      <c r="I84" s="235">
        <f>ROUND(E84*H84,2)</f>
        <v>0</v>
      </c>
      <c r="J84" s="234"/>
      <c r="K84" s="235">
        <f>ROUND(E84*J84,2)</f>
        <v>0</v>
      </c>
      <c r="L84" s="235">
        <v>21</v>
      </c>
      <c r="M84" s="235">
        <f>G84*(1+L84/100)</f>
        <v>0</v>
      </c>
      <c r="N84" s="233">
        <v>2.5249999999999999</v>
      </c>
      <c r="O84" s="233">
        <f>ROUND(E84*N84,2)</f>
        <v>6.91</v>
      </c>
      <c r="P84" s="233">
        <v>0</v>
      </c>
      <c r="Q84" s="233">
        <f>ROUND(E84*P84,2)</f>
        <v>0</v>
      </c>
      <c r="R84" s="235"/>
      <c r="S84" s="235" t="s">
        <v>384</v>
      </c>
      <c r="T84" s="236" t="s">
        <v>612</v>
      </c>
      <c r="U84" s="222">
        <v>2.58</v>
      </c>
      <c r="V84" s="222">
        <f>ROUND(E84*U84,2)</f>
        <v>7.06</v>
      </c>
      <c r="W84" s="222"/>
      <c r="X84" s="222" t="s">
        <v>385</v>
      </c>
      <c r="Y84" s="212"/>
      <c r="Z84" s="212"/>
      <c r="AA84" s="212"/>
      <c r="AB84" s="212"/>
      <c r="AC84" s="212"/>
      <c r="AD84" s="212"/>
      <c r="AE84" s="212"/>
      <c r="AF84" s="212"/>
      <c r="AG84" s="212" t="s">
        <v>386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4" t="s">
        <v>637</v>
      </c>
      <c r="D85" s="261"/>
      <c r="E85" s="261"/>
      <c r="F85" s="261"/>
      <c r="G85" s="261"/>
      <c r="H85" s="222"/>
      <c r="I85" s="222"/>
      <c r="J85" s="222"/>
      <c r="K85" s="222"/>
      <c r="L85" s="222"/>
      <c r="M85" s="222"/>
      <c r="N85" s="221"/>
      <c r="O85" s="221"/>
      <c r="P85" s="221"/>
      <c r="Q85" s="221"/>
      <c r="R85" s="222"/>
      <c r="S85" s="222"/>
      <c r="T85" s="222"/>
      <c r="U85" s="222"/>
      <c r="V85" s="222"/>
      <c r="W85" s="222"/>
      <c r="X85" s="222"/>
      <c r="Y85" s="212"/>
      <c r="Z85" s="212"/>
      <c r="AA85" s="212"/>
      <c r="AB85" s="212"/>
      <c r="AC85" s="212"/>
      <c r="AD85" s="212"/>
      <c r="AE85" s="212"/>
      <c r="AF85" s="212"/>
      <c r="AG85" s="212" t="s">
        <v>433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638</v>
      </c>
      <c r="D86" s="251"/>
      <c r="E86" s="252">
        <v>2.74</v>
      </c>
      <c r="F86" s="222"/>
      <c r="G86" s="222"/>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390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33.75" outlineLevel="1" x14ac:dyDescent="0.2">
      <c r="A87" s="230">
        <v>32</v>
      </c>
      <c r="B87" s="231" t="s">
        <v>639</v>
      </c>
      <c r="C87" s="247" t="s">
        <v>640</v>
      </c>
      <c r="D87" s="232" t="s">
        <v>427</v>
      </c>
      <c r="E87" s="233">
        <v>1.1100000000000001</v>
      </c>
      <c r="F87" s="234"/>
      <c r="G87" s="235">
        <f>ROUND(E87*F87,2)</f>
        <v>0</v>
      </c>
      <c r="H87" s="234"/>
      <c r="I87" s="235">
        <f>ROUND(E87*H87,2)</f>
        <v>0</v>
      </c>
      <c r="J87" s="234"/>
      <c r="K87" s="235">
        <f>ROUND(E87*J87,2)</f>
        <v>0</v>
      </c>
      <c r="L87" s="235">
        <v>21</v>
      </c>
      <c r="M87" s="235">
        <f>G87*(1+L87/100)</f>
        <v>0</v>
      </c>
      <c r="N87" s="233">
        <v>0.27827000000000002</v>
      </c>
      <c r="O87" s="233">
        <f>ROUND(E87*N87,2)</f>
        <v>0.31</v>
      </c>
      <c r="P87" s="233">
        <v>0</v>
      </c>
      <c r="Q87" s="233">
        <f>ROUND(E87*P87,2)</f>
        <v>0</v>
      </c>
      <c r="R87" s="235"/>
      <c r="S87" s="235" t="s">
        <v>384</v>
      </c>
      <c r="T87" s="236" t="s">
        <v>532</v>
      </c>
      <c r="U87" s="222">
        <v>0.50800000000000001</v>
      </c>
      <c r="V87" s="222">
        <f>ROUND(E87*U87,2)</f>
        <v>0.56000000000000005</v>
      </c>
      <c r="W87" s="222"/>
      <c r="X87" s="222" t="s">
        <v>385</v>
      </c>
      <c r="Y87" s="212"/>
      <c r="Z87" s="212"/>
      <c r="AA87" s="212"/>
      <c r="AB87" s="212"/>
      <c r="AC87" s="212"/>
      <c r="AD87" s="212"/>
      <c r="AE87" s="212"/>
      <c r="AF87" s="212"/>
      <c r="AG87" s="212" t="s">
        <v>386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4" t="s">
        <v>641</v>
      </c>
      <c r="D88" s="261"/>
      <c r="E88" s="261"/>
      <c r="F88" s="261"/>
      <c r="G88" s="261"/>
      <c r="H88" s="222"/>
      <c r="I88" s="222"/>
      <c r="J88" s="222"/>
      <c r="K88" s="222"/>
      <c r="L88" s="222"/>
      <c r="M88" s="222"/>
      <c r="N88" s="221"/>
      <c r="O88" s="221"/>
      <c r="P88" s="221"/>
      <c r="Q88" s="221"/>
      <c r="R88" s="222"/>
      <c r="S88" s="222"/>
      <c r="T88" s="222"/>
      <c r="U88" s="222"/>
      <c r="V88" s="222"/>
      <c r="W88" s="222"/>
      <c r="X88" s="222"/>
      <c r="Y88" s="212"/>
      <c r="Z88" s="212"/>
      <c r="AA88" s="212"/>
      <c r="AB88" s="212"/>
      <c r="AC88" s="212"/>
      <c r="AD88" s="212"/>
      <c r="AE88" s="212"/>
      <c r="AF88" s="212"/>
      <c r="AG88" s="212" t="s">
        <v>433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7" t="s">
        <v>642</v>
      </c>
      <c r="D89" s="251"/>
      <c r="E89" s="252">
        <v>1.1100000000000001</v>
      </c>
      <c r="F89" s="222"/>
      <c r="G89" s="222"/>
      <c r="H89" s="222"/>
      <c r="I89" s="222"/>
      <c r="J89" s="222"/>
      <c r="K89" s="222"/>
      <c r="L89" s="222"/>
      <c r="M89" s="222"/>
      <c r="N89" s="221"/>
      <c r="O89" s="221"/>
      <c r="P89" s="221"/>
      <c r="Q89" s="221"/>
      <c r="R89" s="222"/>
      <c r="S89" s="222"/>
      <c r="T89" s="222"/>
      <c r="U89" s="222"/>
      <c r="V89" s="222"/>
      <c r="W89" s="222"/>
      <c r="X89" s="222"/>
      <c r="Y89" s="212"/>
      <c r="Z89" s="212"/>
      <c r="AA89" s="212"/>
      <c r="AB89" s="212"/>
      <c r="AC89" s="212"/>
      <c r="AD89" s="212"/>
      <c r="AE89" s="212"/>
      <c r="AF89" s="212"/>
      <c r="AG89" s="212" t="s">
        <v>390</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0">
        <v>33</v>
      </c>
      <c r="B90" s="231" t="s">
        <v>643</v>
      </c>
      <c r="C90" s="247" t="s">
        <v>644</v>
      </c>
      <c r="D90" s="232" t="s">
        <v>427</v>
      </c>
      <c r="E90" s="233">
        <v>1.48</v>
      </c>
      <c r="F90" s="234"/>
      <c r="G90" s="235">
        <f>ROUND(E90*F90,2)</f>
        <v>0</v>
      </c>
      <c r="H90" s="234"/>
      <c r="I90" s="235">
        <f>ROUND(E90*H90,2)</f>
        <v>0</v>
      </c>
      <c r="J90" s="234"/>
      <c r="K90" s="235">
        <f>ROUND(E90*J90,2)</f>
        <v>0</v>
      </c>
      <c r="L90" s="235">
        <v>21</v>
      </c>
      <c r="M90" s="235">
        <f>G90*(1+L90/100)</f>
        <v>0</v>
      </c>
      <c r="N90" s="233">
        <v>0.28000000000000003</v>
      </c>
      <c r="O90" s="233">
        <f>ROUND(E90*N90,2)</f>
        <v>0.41</v>
      </c>
      <c r="P90" s="233">
        <v>0</v>
      </c>
      <c r="Q90" s="233">
        <f>ROUND(E90*P90,2)</f>
        <v>0</v>
      </c>
      <c r="R90" s="235"/>
      <c r="S90" s="235" t="s">
        <v>384</v>
      </c>
      <c r="T90" s="236" t="s">
        <v>532</v>
      </c>
      <c r="U90" s="222">
        <v>0.255</v>
      </c>
      <c r="V90" s="222">
        <f>ROUND(E90*U90,2)</f>
        <v>0.38</v>
      </c>
      <c r="W90" s="222"/>
      <c r="X90" s="222" t="s">
        <v>385</v>
      </c>
      <c r="Y90" s="212"/>
      <c r="Z90" s="212"/>
      <c r="AA90" s="212"/>
      <c r="AB90" s="212"/>
      <c r="AC90" s="212"/>
      <c r="AD90" s="212"/>
      <c r="AE90" s="212"/>
      <c r="AF90" s="212"/>
      <c r="AG90" s="212" t="s">
        <v>386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7" t="s">
        <v>645</v>
      </c>
      <c r="D91" s="251"/>
      <c r="E91" s="252">
        <v>1.48</v>
      </c>
      <c r="F91" s="222"/>
      <c r="G91" s="222"/>
      <c r="H91" s="222"/>
      <c r="I91" s="222"/>
      <c r="J91" s="222"/>
      <c r="K91" s="222"/>
      <c r="L91" s="222"/>
      <c r="M91" s="222"/>
      <c r="N91" s="221"/>
      <c r="O91" s="221"/>
      <c r="P91" s="221"/>
      <c r="Q91" s="221"/>
      <c r="R91" s="222"/>
      <c r="S91" s="222"/>
      <c r="T91" s="222"/>
      <c r="U91" s="222"/>
      <c r="V91" s="222"/>
      <c r="W91" s="222"/>
      <c r="X91" s="222"/>
      <c r="Y91" s="212"/>
      <c r="Z91" s="212"/>
      <c r="AA91" s="212"/>
      <c r="AB91" s="212"/>
      <c r="AC91" s="212"/>
      <c r="AD91" s="212"/>
      <c r="AE91" s="212"/>
      <c r="AF91" s="212"/>
      <c r="AG91" s="212" t="s">
        <v>390</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24" t="s">
        <v>334</v>
      </c>
      <c r="B92" s="225" t="s">
        <v>246</v>
      </c>
      <c r="C92" s="245" t="s">
        <v>247</v>
      </c>
      <c r="D92" s="226"/>
      <c r="E92" s="227"/>
      <c r="F92" s="228"/>
      <c r="G92" s="228">
        <f>SUMIF(AG93:AG99,"&lt;&gt;NOR",G93:G99)</f>
        <v>0</v>
      </c>
      <c r="H92" s="228"/>
      <c r="I92" s="228">
        <f>SUM(I93:I99)</f>
        <v>0</v>
      </c>
      <c r="J92" s="228"/>
      <c r="K92" s="228">
        <f>SUM(K93:K99)</f>
        <v>0</v>
      </c>
      <c r="L92" s="228"/>
      <c r="M92" s="228">
        <f>SUM(M93:M99)</f>
        <v>0</v>
      </c>
      <c r="N92" s="227"/>
      <c r="O92" s="227">
        <f>SUM(O93:O99)</f>
        <v>1.22</v>
      </c>
      <c r="P92" s="227"/>
      <c r="Q92" s="227">
        <f>SUM(Q93:Q99)</f>
        <v>0</v>
      </c>
      <c r="R92" s="228"/>
      <c r="S92" s="228"/>
      <c r="T92" s="229"/>
      <c r="U92" s="223"/>
      <c r="V92" s="223">
        <f>SUM(V93:V99)</f>
        <v>1.84</v>
      </c>
      <c r="W92" s="223"/>
      <c r="X92" s="223"/>
      <c r="AG92" t="s">
        <v>335</v>
      </c>
    </row>
    <row r="93" spans="1:60" ht="22.5" outlineLevel="1" x14ac:dyDescent="0.2">
      <c r="A93" s="230">
        <v>34</v>
      </c>
      <c r="B93" s="231" t="s">
        <v>646</v>
      </c>
      <c r="C93" s="247" t="s">
        <v>647</v>
      </c>
      <c r="D93" s="232" t="s">
        <v>382</v>
      </c>
      <c r="E93" s="233">
        <v>0.27412999999999998</v>
      </c>
      <c r="F93" s="234"/>
      <c r="G93" s="235">
        <f>ROUND(E93*F93,2)</f>
        <v>0</v>
      </c>
      <c r="H93" s="234"/>
      <c r="I93" s="235">
        <f>ROUND(E93*H93,2)</f>
        <v>0</v>
      </c>
      <c r="J93" s="234"/>
      <c r="K93" s="235">
        <f>ROUND(E93*J93,2)</f>
        <v>0</v>
      </c>
      <c r="L93" s="235">
        <v>21</v>
      </c>
      <c r="M93" s="235">
        <f>G93*(1+L93/100)</f>
        <v>0</v>
      </c>
      <c r="N93" s="233">
        <v>2.8406699999999998</v>
      </c>
      <c r="O93" s="233">
        <f>ROUND(E93*N93,2)</f>
        <v>0.78</v>
      </c>
      <c r="P93" s="233">
        <v>0</v>
      </c>
      <c r="Q93" s="233">
        <f>ROUND(E93*P93,2)</f>
        <v>0</v>
      </c>
      <c r="R93" s="235"/>
      <c r="S93" s="235" t="s">
        <v>384</v>
      </c>
      <c r="T93" s="236" t="s">
        <v>612</v>
      </c>
      <c r="U93" s="222">
        <v>6.7190000000000003</v>
      </c>
      <c r="V93" s="222">
        <f>ROUND(E93*U93,2)</f>
        <v>1.84</v>
      </c>
      <c r="W93" s="222"/>
      <c r="X93" s="222" t="s">
        <v>385</v>
      </c>
      <c r="Y93" s="212"/>
      <c r="Z93" s="212"/>
      <c r="AA93" s="212"/>
      <c r="AB93" s="212"/>
      <c r="AC93" s="212"/>
      <c r="AD93" s="212"/>
      <c r="AE93" s="212"/>
      <c r="AF93" s="212"/>
      <c r="AG93" s="212" t="s">
        <v>386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7" t="s">
        <v>648</v>
      </c>
      <c r="D94" s="251"/>
      <c r="E94" s="252">
        <v>0.09</v>
      </c>
      <c r="F94" s="222"/>
      <c r="G94" s="222"/>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390</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7" t="s">
        <v>649</v>
      </c>
      <c r="D95" s="251"/>
      <c r="E95" s="252">
        <v>0.03</v>
      </c>
      <c r="F95" s="222"/>
      <c r="G95" s="222"/>
      <c r="H95" s="222"/>
      <c r="I95" s="222"/>
      <c r="J95" s="222"/>
      <c r="K95" s="222"/>
      <c r="L95" s="222"/>
      <c r="M95" s="222"/>
      <c r="N95" s="221"/>
      <c r="O95" s="221"/>
      <c r="P95" s="221"/>
      <c r="Q95" s="221"/>
      <c r="R95" s="222"/>
      <c r="S95" s="222"/>
      <c r="T95" s="222"/>
      <c r="U95" s="222"/>
      <c r="V95" s="222"/>
      <c r="W95" s="222"/>
      <c r="X95" s="222"/>
      <c r="Y95" s="212"/>
      <c r="Z95" s="212"/>
      <c r="AA95" s="212"/>
      <c r="AB95" s="212"/>
      <c r="AC95" s="212"/>
      <c r="AD95" s="212"/>
      <c r="AE95" s="212"/>
      <c r="AF95" s="212"/>
      <c r="AG95" s="212" t="s">
        <v>390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7" t="s">
        <v>650</v>
      </c>
      <c r="D96" s="251"/>
      <c r="E96" s="252">
        <v>0.15</v>
      </c>
      <c r="F96" s="222"/>
      <c r="G96" s="222"/>
      <c r="H96" s="222"/>
      <c r="I96" s="222"/>
      <c r="J96" s="222"/>
      <c r="K96" s="222"/>
      <c r="L96" s="222"/>
      <c r="M96" s="222"/>
      <c r="N96" s="221"/>
      <c r="O96" s="221"/>
      <c r="P96" s="221"/>
      <c r="Q96" s="221"/>
      <c r="R96" s="222"/>
      <c r="S96" s="222"/>
      <c r="T96" s="222"/>
      <c r="U96" s="222"/>
      <c r="V96" s="222"/>
      <c r="W96" s="222"/>
      <c r="X96" s="222"/>
      <c r="Y96" s="212"/>
      <c r="Z96" s="212"/>
      <c r="AA96" s="212"/>
      <c r="AB96" s="212"/>
      <c r="AC96" s="212"/>
      <c r="AD96" s="212"/>
      <c r="AE96" s="212"/>
      <c r="AF96" s="212"/>
      <c r="AG96" s="212" t="s">
        <v>390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0">
        <v>35</v>
      </c>
      <c r="B97" s="231" t="s">
        <v>651</v>
      </c>
      <c r="C97" s="247" t="s">
        <v>652</v>
      </c>
      <c r="D97" s="232" t="s">
        <v>427</v>
      </c>
      <c r="E97" s="233">
        <v>5.5106999999999999</v>
      </c>
      <c r="F97" s="234"/>
      <c r="G97" s="235">
        <f>ROUND(E97*F97,2)</f>
        <v>0</v>
      </c>
      <c r="H97" s="234"/>
      <c r="I97" s="235">
        <f>ROUND(E97*H97,2)</f>
        <v>0</v>
      </c>
      <c r="J97" s="234"/>
      <c r="K97" s="235">
        <f>ROUND(E97*J97,2)</f>
        <v>0</v>
      </c>
      <c r="L97" s="235">
        <v>21</v>
      </c>
      <c r="M97" s="235">
        <f>G97*(1+L97/100)</f>
        <v>0</v>
      </c>
      <c r="N97" s="233">
        <v>0.08</v>
      </c>
      <c r="O97" s="233">
        <f>ROUND(E97*N97,2)</f>
        <v>0.44</v>
      </c>
      <c r="P97" s="233">
        <v>0</v>
      </c>
      <c r="Q97" s="233">
        <f>ROUND(E97*P97,2)</f>
        <v>0</v>
      </c>
      <c r="R97" s="235"/>
      <c r="S97" s="235" t="s">
        <v>339</v>
      </c>
      <c r="T97" s="236" t="s">
        <v>340</v>
      </c>
      <c r="U97" s="222">
        <v>0</v>
      </c>
      <c r="V97" s="222">
        <f>ROUND(E97*U97,2)</f>
        <v>0</v>
      </c>
      <c r="W97" s="222"/>
      <c r="X97" s="222" t="s">
        <v>385</v>
      </c>
      <c r="Y97" s="212"/>
      <c r="Z97" s="212"/>
      <c r="AA97" s="212"/>
      <c r="AB97" s="212"/>
      <c r="AC97" s="212"/>
      <c r="AD97" s="212"/>
      <c r="AE97" s="212"/>
      <c r="AF97" s="212"/>
      <c r="AG97" s="212" t="s">
        <v>386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7" t="s">
        <v>653</v>
      </c>
      <c r="D98" s="251"/>
      <c r="E98" s="252">
        <v>0.8</v>
      </c>
      <c r="F98" s="222"/>
      <c r="G98" s="222"/>
      <c r="H98" s="222"/>
      <c r="I98" s="222"/>
      <c r="J98" s="222"/>
      <c r="K98" s="222"/>
      <c r="L98" s="222"/>
      <c r="M98" s="222"/>
      <c r="N98" s="221"/>
      <c r="O98" s="221"/>
      <c r="P98" s="221"/>
      <c r="Q98" s="221"/>
      <c r="R98" s="222"/>
      <c r="S98" s="222"/>
      <c r="T98" s="222"/>
      <c r="U98" s="222"/>
      <c r="V98" s="222"/>
      <c r="W98" s="222"/>
      <c r="X98" s="222"/>
      <c r="Y98" s="212"/>
      <c r="Z98" s="212"/>
      <c r="AA98" s="212"/>
      <c r="AB98" s="212"/>
      <c r="AC98" s="212"/>
      <c r="AD98" s="212"/>
      <c r="AE98" s="212"/>
      <c r="AF98" s="212"/>
      <c r="AG98" s="212" t="s">
        <v>390</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7" t="s">
        <v>654</v>
      </c>
      <c r="D99" s="251"/>
      <c r="E99" s="252">
        <v>4.71</v>
      </c>
      <c r="F99" s="222"/>
      <c r="G99" s="222"/>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390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24" t="s">
        <v>334</v>
      </c>
      <c r="B100" s="225" t="s">
        <v>252</v>
      </c>
      <c r="C100" s="245" t="s">
        <v>253</v>
      </c>
      <c r="D100" s="226"/>
      <c r="E100" s="227"/>
      <c r="F100" s="228"/>
      <c r="G100" s="228">
        <f>SUMIF(AG101:AG111,"&lt;&gt;NOR",G101:G111)</f>
        <v>0</v>
      </c>
      <c r="H100" s="228"/>
      <c r="I100" s="228">
        <f>SUM(I101:I111)</f>
        <v>0</v>
      </c>
      <c r="J100" s="228"/>
      <c r="K100" s="228">
        <f>SUM(K101:K111)</f>
        <v>0</v>
      </c>
      <c r="L100" s="228"/>
      <c r="M100" s="228">
        <f>SUM(M101:M111)</f>
        <v>0</v>
      </c>
      <c r="N100" s="227"/>
      <c r="O100" s="227">
        <f>SUM(O101:O111)</f>
        <v>0</v>
      </c>
      <c r="P100" s="227"/>
      <c r="Q100" s="227">
        <f>SUM(Q101:Q111)</f>
        <v>0</v>
      </c>
      <c r="R100" s="228"/>
      <c r="S100" s="228"/>
      <c r="T100" s="229"/>
      <c r="U100" s="223"/>
      <c r="V100" s="223">
        <f>SUM(V101:V111)</f>
        <v>6.93</v>
      </c>
      <c r="W100" s="223"/>
      <c r="X100" s="223"/>
      <c r="AG100" t="s">
        <v>335</v>
      </c>
    </row>
    <row r="101" spans="1:60" outlineLevel="1" x14ac:dyDescent="0.2">
      <c r="A101" s="237">
        <v>36</v>
      </c>
      <c r="B101" s="238" t="s">
        <v>655</v>
      </c>
      <c r="C101" s="246" t="s">
        <v>656</v>
      </c>
      <c r="D101" s="239" t="s">
        <v>657</v>
      </c>
      <c r="E101" s="240">
        <v>1</v>
      </c>
      <c r="F101" s="241"/>
      <c r="G101" s="242">
        <f>ROUND(E101*F101,2)</f>
        <v>0</v>
      </c>
      <c r="H101" s="241"/>
      <c r="I101" s="242">
        <f>ROUND(E101*H101,2)</f>
        <v>0</v>
      </c>
      <c r="J101" s="241"/>
      <c r="K101" s="242">
        <f>ROUND(E101*J101,2)</f>
        <v>0</v>
      </c>
      <c r="L101" s="242">
        <v>21</v>
      </c>
      <c r="M101" s="242">
        <f>G101*(1+L101/100)</f>
        <v>0</v>
      </c>
      <c r="N101" s="240">
        <v>0</v>
      </c>
      <c r="O101" s="240">
        <f>ROUND(E101*N101,2)</f>
        <v>0</v>
      </c>
      <c r="P101" s="240">
        <v>0</v>
      </c>
      <c r="Q101" s="240">
        <f>ROUND(E101*P101,2)</f>
        <v>0</v>
      </c>
      <c r="R101" s="242"/>
      <c r="S101" s="242" t="s">
        <v>339</v>
      </c>
      <c r="T101" s="243" t="s">
        <v>340</v>
      </c>
      <c r="U101" s="222">
        <v>0</v>
      </c>
      <c r="V101" s="222">
        <f>ROUND(E101*U101,2)</f>
        <v>0</v>
      </c>
      <c r="W101" s="222"/>
      <c r="X101" s="222" t="s">
        <v>385</v>
      </c>
      <c r="Y101" s="212"/>
      <c r="Z101" s="212"/>
      <c r="AA101" s="212"/>
      <c r="AB101" s="212"/>
      <c r="AC101" s="212"/>
      <c r="AD101" s="212"/>
      <c r="AE101" s="212"/>
      <c r="AF101" s="212"/>
      <c r="AG101" s="212" t="s">
        <v>386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7">
        <v>37</v>
      </c>
      <c r="B102" s="238" t="s">
        <v>658</v>
      </c>
      <c r="C102" s="246" t="s">
        <v>659</v>
      </c>
      <c r="D102" s="239" t="s">
        <v>657</v>
      </c>
      <c r="E102" s="240">
        <v>1</v>
      </c>
      <c r="F102" s="241"/>
      <c r="G102" s="242">
        <f>ROUND(E102*F102,2)</f>
        <v>0</v>
      </c>
      <c r="H102" s="241"/>
      <c r="I102" s="242">
        <f>ROUND(E102*H102,2)</f>
        <v>0</v>
      </c>
      <c r="J102" s="241"/>
      <c r="K102" s="242">
        <f>ROUND(E102*J102,2)</f>
        <v>0</v>
      </c>
      <c r="L102" s="242">
        <v>21</v>
      </c>
      <c r="M102" s="242">
        <f>G102*(1+L102/100)</f>
        <v>0</v>
      </c>
      <c r="N102" s="240">
        <v>0</v>
      </c>
      <c r="O102" s="240">
        <f>ROUND(E102*N102,2)</f>
        <v>0</v>
      </c>
      <c r="P102" s="240">
        <v>0</v>
      </c>
      <c r="Q102" s="240">
        <f>ROUND(E102*P102,2)</f>
        <v>0</v>
      </c>
      <c r="R102" s="242"/>
      <c r="S102" s="242" t="s">
        <v>339</v>
      </c>
      <c r="T102" s="243" t="s">
        <v>340</v>
      </c>
      <c r="U102" s="222">
        <v>0</v>
      </c>
      <c r="V102" s="222">
        <f>ROUND(E102*U102,2)</f>
        <v>0</v>
      </c>
      <c r="W102" s="222"/>
      <c r="X102" s="222" t="s">
        <v>385</v>
      </c>
      <c r="Y102" s="212"/>
      <c r="Z102" s="212"/>
      <c r="AA102" s="212"/>
      <c r="AB102" s="212"/>
      <c r="AC102" s="212"/>
      <c r="AD102" s="212"/>
      <c r="AE102" s="212"/>
      <c r="AF102" s="212"/>
      <c r="AG102" s="212" t="s">
        <v>386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7">
        <v>38</v>
      </c>
      <c r="B103" s="238" t="s">
        <v>660</v>
      </c>
      <c r="C103" s="246" t="s">
        <v>661</v>
      </c>
      <c r="D103" s="239" t="s">
        <v>657</v>
      </c>
      <c r="E103" s="240">
        <v>1</v>
      </c>
      <c r="F103" s="241"/>
      <c r="G103" s="242">
        <f>ROUND(E103*F103,2)</f>
        <v>0</v>
      </c>
      <c r="H103" s="241"/>
      <c r="I103" s="242">
        <f>ROUND(E103*H103,2)</f>
        <v>0</v>
      </c>
      <c r="J103" s="241"/>
      <c r="K103" s="242">
        <f>ROUND(E103*J103,2)</f>
        <v>0</v>
      </c>
      <c r="L103" s="242">
        <v>21</v>
      </c>
      <c r="M103" s="242">
        <f>G103*(1+L103/100)</f>
        <v>0</v>
      </c>
      <c r="N103" s="240">
        <v>0</v>
      </c>
      <c r="O103" s="240">
        <f>ROUND(E103*N103,2)</f>
        <v>0</v>
      </c>
      <c r="P103" s="240">
        <v>0</v>
      </c>
      <c r="Q103" s="240">
        <f>ROUND(E103*P103,2)</f>
        <v>0</v>
      </c>
      <c r="R103" s="242"/>
      <c r="S103" s="242" t="s">
        <v>339</v>
      </c>
      <c r="T103" s="243" t="s">
        <v>340</v>
      </c>
      <c r="U103" s="222">
        <v>0</v>
      </c>
      <c r="V103" s="222">
        <f>ROUND(E103*U103,2)</f>
        <v>0</v>
      </c>
      <c r="W103" s="222"/>
      <c r="X103" s="222" t="s">
        <v>385</v>
      </c>
      <c r="Y103" s="212"/>
      <c r="Z103" s="212"/>
      <c r="AA103" s="212"/>
      <c r="AB103" s="212"/>
      <c r="AC103" s="212"/>
      <c r="AD103" s="212"/>
      <c r="AE103" s="212"/>
      <c r="AF103" s="212"/>
      <c r="AG103" s="212" t="s">
        <v>386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7">
        <v>39</v>
      </c>
      <c r="B104" s="238" t="s">
        <v>662</v>
      </c>
      <c r="C104" s="246" t="s">
        <v>663</v>
      </c>
      <c r="D104" s="239" t="s">
        <v>657</v>
      </c>
      <c r="E104" s="240">
        <v>1</v>
      </c>
      <c r="F104" s="241"/>
      <c r="G104" s="242">
        <f>ROUND(E104*F104,2)</f>
        <v>0</v>
      </c>
      <c r="H104" s="241"/>
      <c r="I104" s="242">
        <f>ROUND(E104*H104,2)</f>
        <v>0</v>
      </c>
      <c r="J104" s="241"/>
      <c r="K104" s="242">
        <f>ROUND(E104*J104,2)</f>
        <v>0</v>
      </c>
      <c r="L104" s="242">
        <v>21</v>
      </c>
      <c r="M104" s="242">
        <f>G104*(1+L104/100)</f>
        <v>0</v>
      </c>
      <c r="N104" s="240">
        <v>0</v>
      </c>
      <c r="O104" s="240">
        <f>ROUND(E104*N104,2)</f>
        <v>0</v>
      </c>
      <c r="P104" s="240">
        <v>0</v>
      </c>
      <c r="Q104" s="240">
        <f>ROUND(E104*P104,2)</f>
        <v>0</v>
      </c>
      <c r="R104" s="242"/>
      <c r="S104" s="242" t="s">
        <v>339</v>
      </c>
      <c r="T104" s="243" t="s">
        <v>340</v>
      </c>
      <c r="U104" s="222">
        <v>0</v>
      </c>
      <c r="V104" s="222">
        <f>ROUND(E104*U104,2)</f>
        <v>0</v>
      </c>
      <c r="W104" s="222"/>
      <c r="X104" s="222" t="s">
        <v>385</v>
      </c>
      <c r="Y104" s="212"/>
      <c r="Z104" s="212"/>
      <c r="AA104" s="212"/>
      <c r="AB104" s="212"/>
      <c r="AC104" s="212"/>
      <c r="AD104" s="212"/>
      <c r="AE104" s="212"/>
      <c r="AF104" s="212"/>
      <c r="AG104" s="212" t="s">
        <v>386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30">
        <v>40</v>
      </c>
      <c r="B105" s="231" t="s">
        <v>664</v>
      </c>
      <c r="C105" s="247" t="s">
        <v>665</v>
      </c>
      <c r="D105" s="232" t="s">
        <v>382</v>
      </c>
      <c r="E105" s="233">
        <v>46.5</v>
      </c>
      <c r="F105" s="234"/>
      <c r="G105" s="235">
        <f>ROUND(E105*F105,2)</f>
        <v>0</v>
      </c>
      <c r="H105" s="234"/>
      <c r="I105" s="235">
        <f>ROUND(E105*H105,2)</f>
        <v>0</v>
      </c>
      <c r="J105" s="234"/>
      <c r="K105" s="235">
        <f>ROUND(E105*J105,2)</f>
        <v>0</v>
      </c>
      <c r="L105" s="235">
        <v>21</v>
      </c>
      <c r="M105" s="235">
        <f>G105*(1+L105/100)</f>
        <v>0</v>
      </c>
      <c r="N105" s="233">
        <v>0</v>
      </c>
      <c r="O105" s="233">
        <f>ROUND(E105*N105,2)</f>
        <v>0</v>
      </c>
      <c r="P105" s="233">
        <v>0</v>
      </c>
      <c r="Q105" s="233">
        <f>ROUND(E105*P105,2)</f>
        <v>0</v>
      </c>
      <c r="R105" s="235"/>
      <c r="S105" s="235" t="s">
        <v>384</v>
      </c>
      <c r="T105" s="236" t="s">
        <v>532</v>
      </c>
      <c r="U105" s="222">
        <v>0.114</v>
      </c>
      <c r="V105" s="222">
        <f>ROUND(E105*U105,2)</f>
        <v>5.3</v>
      </c>
      <c r="W105" s="222"/>
      <c r="X105" s="222" t="s">
        <v>385</v>
      </c>
      <c r="Y105" s="212"/>
      <c r="Z105" s="212"/>
      <c r="AA105" s="212"/>
      <c r="AB105" s="212"/>
      <c r="AC105" s="212"/>
      <c r="AD105" s="212"/>
      <c r="AE105" s="212"/>
      <c r="AF105" s="212"/>
      <c r="AG105" s="212" t="s">
        <v>386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4" t="s">
        <v>666</v>
      </c>
      <c r="D106" s="261"/>
      <c r="E106" s="261"/>
      <c r="F106" s="261"/>
      <c r="G106" s="261"/>
      <c r="H106" s="222"/>
      <c r="I106" s="222"/>
      <c r="J106" s="222"/>
      <c r="K106" s="222"/>
      <c r="L106" s="222"/>
      <c r="M106" s="222"/>
      <c r="N106" s="221"/>
      <c r="O106" s="221"/>
      <c r="P106" s="221"/>
      <c r="Q106" s="221"/>
      <c r="R106" s="222"/>
      <c r="S106" s="222"/>
      <c r="T106" s="222"/>
      <c r="U106" s="222"/>
      <c r="V106" s="222"/>
      <c r="W106" s="222"/>
      <c r="X106" s="222"/>
      <c r="Y106" s="212"/>
      <c r="Z106" s="212"/>
      <c r="AA106" s="212"/>
      <c r="AB106" s="212"/>
      <c r="AC106" s="212"/>
      <c r="AD106" s="212"/>
      <c r="AE106" s="212"/>
      <c r="AF106" s="212"/>
      <c r="AG106" s="212" t="s">
        <v>433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7" t="s">
        <v>667</v>
      </c>
      <c r="D107" s="251"/>
      <c r="E107" s="252">
        <v>46.5</v>
      </c>
      <c r="F107" s="222"/>
      <c r="G107" s="222"/>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390</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1" x14ac:dyDescent="0.2">
      <c r="A108" s="230">
        <v>41</v>
      </c>
      <c r="B108" s="231" t="s">
        <v>668</v>
      </c>
      <c r="C108" s="247" t="s">
        <v>669</v>
      </c>
      <c r="D108" s="232" t="s">
        <v>382</v>
      </c>
      <c r="E108" s="233">
        <v>46.5</v>
      </c>
      <c r="F108" s="234"/>
      <c r="G108" s="235">
        <f>ROUND(E108*F108,2)</f>
        <v>0</v>
      </c>
      <c r="H108" s="234"/>
      <c r="I108" s="235">
        <f>ROUND(E108*H108,2)</f>
        <v>0</v>
      </c>
      <c r="J108" s="234"/>
      <c r="K108" s="235">
        <f>ROUND(E108*J108,2)</f>
        <v>0</v>
      </c>
      <c r="L108" s="235">
        <v>21</v>
      </c>
      <c r="M108" s="235">
        <f>G108*(1+L108/100)</f>
        <v>0</v>
      </c>
      <c r="N108" s="233">
        <v>0</v>
      </c>
      <c r="O108" s="233">
        <f>ROUND(E108*N108,2)</f>
        <v>0</v>
      </c>
      <c r="P108" s="233">
        <v>0</v>
      </c>
      <c r="Q108" s="233">
        <f>ROUND(E108*P108,2)</f>
        <v>0</v>
      </c>
      <c r="R108" s="235"/>
      <c r="S108" s="235" t="s">
        <v>384</v>
      </c>
      <c r="T108" s="236" t="s">
        <v>532</v>
      </c>
      <c r="U108" s="222">
        <v>3.5000000000000003E-2</v>
      </c>
      <c r="V108" s="222">
        <f>ROUND(E108*U108,2)</f>
        <v>1.63</v>
      </c>
      <c r="W108" s="222"/>
      <c r="X108" s="222" t="s">
        <v>385</v>
      </c>
      <c r="Y108" s="212"/>
      <c r="Z108" s="212"/>
      <c r="AA108" s="212"/>
      <c r="AB108" s="212"/>
      <c r="AC108" s="212"/>
      <c r="AD108" s="212"/>
      <c r="AE108" s="212"/>
      <c r="AF108" s="212"/>
      <c r="AG108" s="212" t="s">
        <v>386</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4" t="s">
        <v>670</v>
      </c>
      <c r="D109" s="261"/>
      <c r="E109" s="261"/>
      <c r="F109" s="261"/>
      <c r="G109" s="261"/>
      <c r="H109" s="222"/>
      <c r="I109" s="222"/>
      <c r="J109" s="222"/>
      <c r="K109" s="222"/>
      <c r="L109" s="222"/>
      <c r="M109" s="222"/>
      <c r="N109" s="221"/>
      <c r="O109" s="221"/>
      <c r="P109" s="221"/>
      <c r="Q109" s="221"/>
      <c r="R109" s="222"/>
      <c r="S109" s="222"/>
      <c r="T109" s="222"/>
      <c r="U109" s="222"/>
      <c r="V109" s="222"/>
      <c r="W109" s="222"/>
      <c r="X109" s="222"/>
      <c r="Y109" s="212"/>
      <c r="Z109" s="212"/>
      <c r="AA109" s="212"/>
      <c r="AB109" s="212"/>
      <c r="AC109" s="212"/>
      <c r="AD109" s="212"/>
      <c r="AE109" s="212"/>
      <c r="AF109" s="212"/>
      <c r="AG109" s="212" t="s">
        <v>433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0">
        <v>42</v>
      </c>
      <c r="B110" s="231" t="s">
        <v>671</v>
      </c>
      <c r="C110" s="247" t="s">
        <v>672</v>
      </c>
      <c r="D110" s="232" t="s">
        <v>382</v>
      </c>
      <c r="E110" s="233">
        <v>47.895000000000003</v>
      </c>
      <c r="F110" s="234"/>
      <c r="G110" s="235">
        <f>ROUND(E110*F110,2)</f>
        <v>0</v>
      </c>
      <c r="H110" s="234"/>
      <c r="I110" s="235">
        <f>ROUND(E110*H110,2)</f>
        <v>0</v>
      </c>
      <c r="J110" s="234"/>
      <c r="K110" s="235">
        <f>ROUND(E110*J110,2)</f>
        <v>0</v>
      </c>
      <c r="L110" s="235">
        <v>21</v>
      </c>
      <c r="M110" s="235">
        <f>G110*(1+L110/100)</f>
        <v>0</v>
      </c>
      <c r="N110" s="233">
        <v>0</v>
      </c>
      <c r="O110" s="233">
        <f>ROUND(E110*N110,2)</f>
        <v>0</v>
      </c>
      <c r="P110" s="233">
        <v>0</v>
      </c>
      <c r="Q110" s="233">
        <f>ROUND(E110*P110,2)</f>
        <v>0</v>
      </c>
      <c r="R110" s="235" t="s">
        <v>473</v>
      </c>
      <c r="S110" s="235" t="s">
        <v>384</v>
      </c>
      <c r="T110" s="236" t="s">
        <v>673</v>
      </c>
      <c r="U110" s="222">
        <v>0</v>
      </c>
      <c r="V110" s="222">
        <f>ROUND(E110*U110,2)</f>
        <v>0</v>
      </c>
      <c r="W110" s="222"/>
      <c r="X110" s="222" t="s">
        <v>474</v>
      </c>
      <c r="Y110" s="212"/>
      <c r="Z110" s="212"/>
      <c r="AA110" s="212"/>
      <c r="AB110" s="212"/>
      <c r="AC110" s="212"/>
      <c r="AD110" s="212"/>
      <c r="AE110" s="212"/>
      <c r="AF110" s="212"/>
      <c r="AG110" s="212" t="s">
        <v>605</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7" t="s">
        <v>674</v>
      </c>
      <c r="D111" s="251"/>
      <c r="E111" s="252">
        <v>47.9</v>
      </c>
      <c r="F111" s="222"/>
      <c r="G111" s="222"/>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390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4" t="s">
        <v>334</v>
      </c>
      <c r="B112" s="225" t="s">
        <v>256</v>
      </c>
      <c r="C112" s="245" t="s">
        <v>257</v>
      </c>
      <c r="D112" s="226"/>
      <c r="E112" s="227"/>
      <c r="F112" s="228"/>
      <c r="G112" s="228">
        <f>SUMIF(AG113:AG116,"&lt;&gt;NOR",G113:G116)</f>
        <v>0</v>
      </c>
      <c r="H112" s="228"/>
      <c r="I112" s="228">
        <f>SUM(I113:I116)</f>
        <v>0</v>
      </c>
      <c r="J112" s="228"/>
      <c r="K112" s="228">
        <f>SUM(K113:K116)</f>
        <v>0</v>
      </c>
      <c r="L112" s="228"/>
      <c r="M112" s="228">
        <f>SUM(M113:M116)</f>
        <v>0</v>
      </c>
      <c r="N112" s="227"/>
      <c r="O112" s="227">
        <f>SUM(O113:O116)</f>
        <v>0</v>
      </c>
      <c r="P112" s="227"/>
      <c r="Q112" s="227">
        <f>SUM(Q113:Q116)</f>
        <v>0</v>
      </c>
      <c r="R112" s="228"/>
      <c r="S112" s="228"/>
      <c r="T112" s="229"/>
      <c r="U112" s="223"/>
      <c r="V112" s="223">
        <f>SUM(V113:V116)</f>
        <v>134.84</v>
      </c>
      <c r="W112" s="223"/>
      <c r="X112" s="223"/>
      <c r="AG112" t="s">
        <v>335</v>
      </c>
    </row>
    <row r="113" spans="1:60" outlineLevel="1" x14ac:dyDescent="0.2">
      <c r="A113" s="230">
        <v>43</v>
      </c>
      <c r="B113" s="231" t="s">
        <v>675</v>
      </c>
      <c r="C113" s="247" t="s">
        <v>676</v>
      </c>
      <c r="D113" s="232" t="s">
        <v>464</v>
      </c>
      <c r="E113" s="233">
        <v>350.23948999999999</v>
      </c>
      <c r="F113" s="234"/>
      <c r="G113" s="235">
        <f>ROUND(E113*F113,2)</f>
        <v>0</v>
      </c>
      <c r="H113" s="234"/>
      <c r="I113" s="235">
        <f>ROUND(E113*H113,2)</f>
        <v>0</v>
      </c>
      <c r="J113" s="234"/>
      <c r="K113" s="235">
        <f>ROUND(E113*J113,2)</f>
        <v>0</v>
      </c>
      <c r="L113" s="235">
        <v>21</v>
      </c>
      <c r="M113" s="235">
        <f>G113*(1+L113/100)</f>
        <v>0</v>
      </c>
      <c r="N113" s="233">
        <v>0</v>
      </c>
      <c r="O113" s="233">
        <f>ROUND(E113*N113,2)</f>
        <v>0</v>
      </c>
      <c r="P113" s="233">
        <v>0</v>
      </c>
      <c r="Q113" s="233">
        <f>ROUND(E113*P113,2)</f>
        <v>0</v>
      </c>
      <c r="R113" s="235"/>
      <c r="S113" s="235" t="s">
        <v>384</v>
      </c>
      <c r="T113" s="236" t="s">
        <v>532</v>
      </c>
      <c r="U113" s="222">
        <v>0.38500000000000001</v>
      </c>
      <c r="V113" s="222">
        <f>ROUND(E113*U113,2)</f>
        <v>134.84</v>
      </c>
      <c r="W113" s="222"/>
      <c r="X113" s="222" t="s">
        <v>524</v>
      </c>
      <c r="Y113" s="212"/>
      <c r="Z113" s="212"/>
      <c r="AA113" s="212"/>
      <c r="AB113" s="212"/>
      <c r="AC113" s="212"/>
      <c r="AD113" s="212"/>
      <c r="AE113" s="212"/>
      <c r="AF113" s="212"/>
      <c r="AG113" s="212" t="s">
        <v>525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7" t="s">
        <v>526</v>
      </c>
      <c r="D114" s="251"/>
      <c r="E114" s="252"/>
      <c r="F114" s="222"/>
      <c r="G114" s="222"/>
      <c r="H114" s="222"/>
      <c r="I114" s="222"/>
      <c r="J114" s="222"/>
      <c r="K114" s="222"/>
      <c r="L114" s="222"/>
      <c r="M114" s="222"/>
      <c r="N114" s="221"/>
      <c r="O114" s="221"/>
      <c r="P114" s="221"/>
      <c r="Q114" s="221"/>
      <c r="R114" s="222"/>
      <c r="S114" s="222"/>
      <c r="T114" s="222"/>
      <c r="U114" s="222"/>
      <c r="V114" s="222"/>
      <c r="W114" s="222"/>
      <c r="X114" s="222"/>
      <c r="Y114" s="212"/>
      <c r="Z114" s="212"/>
      <c r="AA114" s="212"/>
      <c r="AB114" s="212"/>
      <c r="AC114" s="212"/>
      <c r="AD114" s="212"/>
      <c r="AE114" s="212"/>
      <c r="AF114" s="212"/>
      <c r="AG114" s="212" t="s">
        <v>390</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7" t="s">
        <v>677</v>
      </c>
      <c r="D115" s="251"/>
      <c r="E115" s="252"/>
      <c r="F115" s="222"/>
      <c r="G115" s="222"/>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390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7" t="s">
        <v>678</v>
      </c>
      <c r="D116" s="251"/>
      <c r="E116" s="252">
        <v>350.23948999999999</v>
      </c>
      <c r="F116" s="222"/>
      <c r="G116" s="222"/>
      <c r="H116" s="222"/>
      <c r="I116" s="222"/>
      <c r="J116" s="222"/>
      <c r="K116" s="222"/>
      <c r="L116" s="222"/>
      <c r="M116" s="222"/>
      <c r="N116" s="221"/>
      <c r="O116" s="221"/>
      <c r="P116" s="221"/>
      <c r="Q116" s="221"/>
      <c r="R116" s="222"/>
      <c r="S116" s="222"/>
      <c r="T116" s="222"/>
      <c r="U116" s="222"/>
      <c r="V116" s="222"/>
      <c r="W116" s="222"/>
      <c r="X116" s="222"/>
      <c r="Y116" s="212"/>
      <c r="Z116" s="212"/>
      <c r="AA116" s="212"/>
      <c r="AB116" s="212"/>
      <c r="AC116" s="212"/>
      <c r="AD116" s="212"/>
      <c r="AE116" s="212"/>
      <c r="AF116" s="212"/>
      <c r="AG116" s="212" t="s">
        <v>390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24" t="s">
        <v>334</v>
      </c>
      <c r="B117" s="225" t="s">
        <v>259</v>
      </c>
      <c r="C117" s="245" t="s">
        <v>260</v>
      </c>
      <c r="D117" s="226"/>
      <c r="E117" s="227"/>
      <c r="F117" s="228"/>
      <c r="G117" s="228">
        <f>SUMIF(AG118:AG129,"&lt;&gt;NOR",G118:G129)</f>
        <v>0</v>
      </c>
      <c r="H117" s="228"/>
      <c r="I117" s="228">
        <f>SUM(I118:I129)</f>
        <v>0</v>
      </c>
      <c r="J117" s="228"/>
      <c r="K117" s="228">
        <f>SUM(K118:K129)</f>
        <v>0</v>
      </c>
      <c r="L117" s="228"/>
      <c r="M117" s="228">
        <f>SUM(M118:M129)</f>
        <v>0</v>
      </c>
      <c r="N117" s="227"/>
      <c r="O117" s="227">
        <f>SUM(O118:O129)</f>
        <v>0.30000000000000004</v>
      </c>
      <c r="P117" s="227"/>
      <c r="Q117" s="227">
        <f>SUM(Q118:Q129)</f>
        <v>0</v>
      </c>
      <c r="R117" s="228"/>
      <c r="S117" s="228"/>
      <c r="T117" s="229"/>
      <c r="U117" s="223"/>
      <c r="V117" s="223">
        <f>SUM(V118:V129)</f>
        <v>26.199999999999996</v>
      </c>
      <c r="W117" s="223"/>
      <c r="X117" s="223"/>
      <c r="AG117" t="s">
        <v>335</v>
      </c>
    </row>
    <row r="118" spans="1:60" ht="22.5" outlineLevel="1" x14ac:dyDescent="0.2">
      <c r="A118" s="230">
        <v>44</v>
      </c>
      <c r="B118" s="231" t="s">
        <v>679</v>
      </c>
      <c r="C118" s="247" t="s">
        <v>680</v>
      </c>
      <c r="D118" s="232" t="s">
        <v>427</v>
      </c>
      <c r="E118" s="233">
        <v>54.76</v>
      </c>
      <c r="F118" s="234"/>
      <c r="G118" s="235">
        <f>ROUND(E118*F118,2)</f>
        <v>0</v>
      </c>
      <c r="H118" s="234"/>
      <c r="I118" s="235">
        <f>ROUND(E118*H118,2)</f>
        <v>0</v>
      </c>
      <c r="J118" s="234"/>
      <c r="K118" s="235">
        <f>ROUND(E118*J118,2)</f>
        <v>0</v>
      </c>
      <c r="L118" s="235">
        <v>21</v>
      </c>
      <c r="M118" s="235">
        <f>G118*(1+L118/100)</f>
        <v>0</v>
      </c>
      <c r="N118" s="233">
        <v>0</v>
      </c>
      <c r="O118" s="233">
        <f>ROUND(E118*N118,2)</f>
        <v>0</v>
      </c>
      <c r="P118" s="233">
        <v>0</v>
      </c>
      <c r="Q118" s="233">
        <f>ROUND(E118*P118,2)</f>
        <v>0</v>
      </c>
      <c r="R118" s="235"/>
      <c r="S118" s="235" t="s">
        <v>384</v>
      </c>
      <c r="T118" s="236" t="s">
        <v>532</v>
      </c>
      <c r="U118" s="222">
        <v>2.1000000000000001E-2</v>
      </c>
      <c r="V118" s="222">
        <f>ROUND(E118*U118,2)</f>
        <v>1.1499999999999999</v>
      </c>
      <c r="W118" s="222"/>
      <c r="X118" s="222" t="s">
        <v>385</v>
      </c>
      <c r="Y118" s="212"/>
      <c r="Z118" s="212"/>
      <c r="AA118" s="212"/>
      <c r="AB118" s="212"/>
      <c r="AC118" s="212"/>
      <c r="AD118" s="212"/>
      <c r="AE118" s="212"/>
      <c r="AF118" s="212"/>
      <c r="AG118" s="212" t="s">
        <v>386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7" t="s">
        <v>681</v>
      </c>
      <c r="D119" s="251"/>
      <c r="E119" s="252">
        <v>54.76</v>
      </c>
      <c r="F119" s="222"/>
      <c r="G119" s="222"/>
      <c r="H119" s="222"/>
      <c r="I119" s="222"/>
      <c r="J119" s="222"/>
      <c r="K119" s="222"/>
      <c r="L119" s="222"/>
      <c r="M119" s="222"/>
      <c r="N119" s="221"/>
      <c r="O119" s="221"/>
      <c r="P119" s="221"/>
      <c r="Q119" s="221"/>
      <c r="R119" s="222"/>
      <c r="S119" s="222"/>
      <c r="T119" s="222"/>
      <c r="U119" s="222"/>
      <c r="V119" s="222"/>
      <c r="W119" s="222"/>
      <c r="X119" s="222"/>
      <c r="Y119" s="212"/>
      <c r="Z119" s="212"/>
      <c r="AA119" s="212"/>
      <c r="AB119" s="212"/>
      <c r="AC119" s="212"/>
      <c r="AD119" s="212"/>
      <c r="AE119" s="212"/>
      <c r="AF119" s="212"/>
      <c r="AG119" s="212" t="s">
        <v>390</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0">
        <v>45</v>
      </c>
      <c r="B120" s="231" t="s">
        <v>682</v>
      </c>
      <c r="C120" s="247" t="s">
        <v>683</v>
      </c>
      <c r="D120" s="232" t="s">
        <v>427</v>
      </c>
      <c r="E120" s="233">
        <v>63.84</v>
      </c>
      <c r="F120" s="234"/>
      <c r="G120" s="235">
        <f>ROUND(E120*F120,2)</f>
        <v>0</v>
      </c>
      <c r="H120" s="234"/>
      <c r="I120" s="235">
        <f>ROUND(E120*H120,2)</f>
        <v>0</v>
      </c>
      <c r="J120" s="234"/>
      <c r="K120" s="235">
        <f>ROUND(E120*J120,2)</f>
        <v>0</v>
      </c>
      <c r="L120" s="235">
        <v>21</v>
      </c>
      <c r="M120" s="235">
        <f>G120*(1+L120/100)</f>
        <v>0</v>
      </c>
      <c r="N120" s="233">
        <v>3.6800000000000001E-3</v>
      </c>
      <c r="O120" s="233">
        <f>ROUND(E120*N120,2)</f>
        <v>0.23</v>
      </c>
      <c r="P120" s="233">
        <v>0</v>
      </c>
      <c r="Q120" s="233">
        <f>ROUND(E120*P120,2)</f>
        <v>0</v>
      </c>
      <c r="R120" s="235"/>
      <c r="S120" s="235" t="s">
        <v>339</v>
      </c>
      <c r="T120" s="236" t="s">
        <v>532</v>
      </c>
      <c r="U120" s="222">
        <v>0.38500000000000001</v>
      </c>
      <c r="V120" s="222">
        <f>ROUND(E120*U120,2)</f>
        <v>24.58</v>
      </c>
      <c r="W120" s="222"/>
      <c r="X120" s="222" t="s">
        <v>385</v>
      </c>
      <c r="Y120" s="212"/>
      <c r="Z120" s="212"/>
      <c r="AA120" s="212"/>
      <c r="AB120" s="212"/>
      <c r="AC120" s="212"/>
      <c r="AD120" s="212"/>
      <c r="AE120" s="212"/>
      <c r="AF120" s="212"/>
      <c r="AG120" s="212" t="s">
        <v>386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4" t="s">
        <v>684</v>
      </c>
      <c r="D121" s="261"/>
      <c r="E121" s="261"/>
      <c r="F121" s="261"/>
      <c r="G121" s="261"/>
      <c r="H121" s="222"/>
      <c r="I121" s="222"/>
      <c r="J121" s="222"/>
      <c r="K121" s="222"/>
      <c r="L121" s="222"/>
      <c r="M121" s="222"/>
      <c r="N121" s="221"/>
      <c r="O121" s="221"/>
      <c r="P121" s="221"/>
      <c r="Q121" s="221"/>
      <c r="R121" s="222"/>
      <c r="S121" s="222"/>
      <c r="T121" s="222"/>
      <c r="U121" s="222"/>
      <c r="V121" s="222"/>
      <c r="W121" s="222"/>
      <c r="X121" s="222"/>
      <c r="Y121" s="212"/>
      <c r="Z121" s="212"/>
      <c r="AA121" s="212"/>
      <c r="AB121" s="212"/>
      <c r="AC121" s="212"/>
      <c r="AD121" s="212"/>
      <c r="AE121" s="212"/>
      <c r="AF121" s="212"/>
      <c r="AG121" s="212" t="s">
        <v>433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7" t="s">
        <v>685</v>
      </c>
      <c r="D122" s="251"/>
      <c r="E122" s="252">
        <v>6.42</v>
      </c>
      <c r="F122" s="222"/>
      <c r="G122" s="222"/>
      <c r="H122" s="222"/>
      <c r="I122" s="222"/>
      <c r="J122" s="222"/>
      <c r="K122" s="222"/>
      <c r="L122" s="222"/>
      <c r="M122" s="222"/>
      <c r="N122" s="221"/>
      <c r="O122" s="221"/>
      <c r="P122" s="221"/>
      <c r="Q122" s="221"/>
      <c r="R122" s="222"/>
      <c r="S122" s="222"/>
      <c r="T122" s="222"/>
      <c r="U122" s="222"/>
      <c r="V122" s="222"/>
      <c r="W122" s="222"/>
      <c r="X122" s="222"/>
      <c r="Y122" s="212"/>
      <c r="Z122" s="212"/>
      <c r="AA122" s="212"/>
      <c r="AB122" s="212"/>
      <c r="AC122" s="212"/>
      <c r="AD122" s="212"/>
      <c r="AE122" s="212"/>
      <c r="AF122" s="212"/>
      <c r="AG122" s="212" t="s">
        <v>390</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7" t="s">
        <v>686</v>
      </c>
      <c r="D123" s="251"/>
      <c r="E123" s="252">
        <v>57.42</v>
      </c>
      <c r="F123" s="222"/>
      <c r="G123" s="222"/>
      <c r="H123" s="222"/>
      <c r="I123" s="222"/>
      <c r="J123" s="222"/>
      <c r="K123" s="222"/>
      <c r="L123" s="222"/>
      <c r="M123" s="222"/>
      <c r="N123" s="221"/>
      <c r="O123" s="221"/>
      <c r="P123" s="221"/>
      <c r="Q123" s="221"/>
      <c r="R123" s="222"/>
      <c r="S123" s="222"/>
      <c r="T123" s="222"/>
      <c r="U123" s="222"/>
      <c r="V123" s="222"/>
      <c r="W123" s="222"/>
      <c r="X123" s="222"/>
      <c r="Y123" s="212"/>
      <c r="Z123" s="212"/>
      <c r="AA123" s="212"/>
      <c r="AB123" s="212"/>
      <c r="AC123" s="212"/>
      <c r="AD123" s="212"/>
      <c r="AE123" s="212"/>
      <c r="AF123" s="212"/>
      <c r="AG123" s="212" t="s">
        <v>390</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30">
        <v>46</v>
      </c>
      <c r="B124" s="231" t="s">
        <v>687</v>
      </c>
      <c r="C124" s="247" t="s">
        <v>688</v>
      </c>
      <c r="D124" s="232" t="s">
        <v>427</v>
      </c>
      <c r="E124" s="233">
        <v>65.712000000000003</v>
      </c>
      <c r="F124" s="234"/>
      <c r="G124" s="235">
        <f>ROUND(E124*F124,2)</f>
        <v>0</v>
      </c>
      <c r="H124" s="234"/>
      <c r="I124" s="235">
        <f>ROUND(E124*H124,2)</f>
        <v>0</v>
      </c>
      <c r="J124" s="234"/>
      <c r="K124" s="235">
        <f>ROUND(E124*J124,2)</f>
        <v>0</v>
      </c>
      <c r="L124" s="235">
        <v>21</v>
      </c>
      <c r="M124" s="235">
        <f>G124*(1+L124/100)</f>
        <v>0</v>
      </c>
      <c r="N124" s="233">
        <v>1E-3</v>
      </c>
      <c r="O124" s="233">
        <f>ROUND(E124*N124,2)</f>
        <v>7.0000000000000007E-2</v>
      </c>
      <c r="P124" s="233">
        <v>0</v>
      </c>
      <c r="Q124" s="233">
        <f>ROUND(E124*P124,2)</f>
        <v>0</v>
      </c>
      <c r="R124" s="235" t="s">
        <v>473</v>
      </c>
      <c r="S124" s="235" t="s">
        <v>384</v>
      </c>
      <c r="T124" s="236" t="s">
        <v>532</v>
      </c>
      <c r="U124" s="222">
        <v>0</v>
      </c>
      <c r="V124" s="222">
        <f>ROUND(E124*U124,2)</f>
        <v>0</v>
      </c>
      <c r="W124" s="222"/>
      <c r="X124" s="222" t="s">
        <v>474</v>
      </c>
      <c r="Y124" s="212"/>
      <c r="Z124" s="212"/>
      <c r="AA124" s="212"/>
      <c r="AB124" s="212"/>
      <c r="AC124" s="212"/>
      <c r="AD124" s="212"/>
      <c r="AE124" s="212"/>
      <c r="AF124" s="212"/>
      <c r="AG124" s="212" t="s">
        <v>605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7" t="s">
        <v>689</v>
      </c>
      <c r="D125" s="251"/>
      <c r="E125" s="252">
        <v>65.709999999999994</v>
      </c>
      <c r="F125" s="222"/>
      <c r="G125" s="222"/>
      <c r="H125" s="222"/>
      <c r="I125" s="222"/>
      <c r="J125" s="222"/>
      <c r="K125" s="222"/>
      <c r="L125" s="222"/>
      <c r="M125" s="222"/>
      <c r="N125" s="221"/>
      <c r="O125" s="221"/>
      <c r="P125" s="221"/>
      <c r="Q125" s="221"/>
      <c r="R125" s="222"/>
      <c r="S125" s="222"/>
      <c r="T125" s="222"/>
      <c r="U125" s="222"/>
      <c r="V125" s="222"/>
      <c r="W125" s="222"/>
      <c r="X125" s="222"/>
      <c r="Y125" s="212"/>
      <c r="Z125" s="212"/>
      <c r="AA125" s="212"/>
      <c r="AB125" s="212"/>
      <c r="AC125" s="212"/>
      <c r="AD125" s="212"/>
      <c r="AE125" s="212"/>
      <c r="AF125" s="212"/>
      <c r="AG125" s="212" t="s">
        <v>390</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0">
        <v>47</v>
      </c>
      <c r="B126" s="231" t="s">
        <v>690</v>
      </c>
      <c r="C126" s="247" t="s">
        <v>691</v>
      </c>
      <c r="D126" s="232" t="s">
        <v>464</v>
      </c>
      <c r="E126" s="233">
        <v>0.30064000000000002</v>
      </c>
      <c r="F126" s="234"/>
      <c r="G126" s="235">
        <f>ROUND(E126*F126,2)</f>
        <v>0</v>
      </c>
      <c r="H126" s="234"/>
      <c r="I126" s="235">
        <f>ROUND(E126*H126,2)</f>
        <v>0</v>
      </c>
      <c r="J126" s="234"/>
      <c r="K126" s="235">
        <f>ROUND(E126*J126,2)</f>
        <v>0</v>
      </c>
      <c r="L126" s="235">
        <v>21</v>
      </c>
      <c r="M126" s="235">
        <f>G126*(1+L126/100)</f>
        <v>0</v>
      </c>
      <c r="N126" s="233">
        <v>0</v>
      </c>
      <c r="O126" s="233">
        <f>ROUND(E126*N126,2)</f>
        <v>0</v>
      </c>
      <c r="P126" s="233">
        <v>0</v>
      </c>
      <c r="Q126" s="233">
        <f>ROUND(E126*P126,2)</f>
        <v>0</v>
      </c>
      <c r="R126" s="235"/>
      <c r="S126" s="235" t="s">
        <v>384</v>
      </c>
      <c r="T126" s="236" t="s">
        <v>532</v>
      </c>
      <c r="U126" s="222">
        <v>1.5669999999999999</v>
      </c>
      <c r="V126" s="222">
        <f>ROUND(E126*U126,2)</f>
        <v>0.47</v>
      </c>
      <c r="W126" s="222"/>
      <c r="X126" s="222" t="s">
        <v>524</v>
      </c>
      <c r="Y126" s="212"/>
      <c r="Z126" s="212"/>
      <c r="AA126" s="212"/>
      <c r="AB126" s="212"/>
      <c r="AC126" s="212"/>
      <c r="AD126" s="212"/>
      <c r="AE126" s="212"/>
      <c r="AF126" s="212"/>
      <c r="AG126" s="212" t="s">
        <v>525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7" t="s">
        <v>526</v>
      </c>
      <c r="D127" s="251"/>
      <c r="E127" s="252"/>
      <c r="F127" s="222"/>
      <c r="G127" s="222"/>
      <c r="H127" s="222"/>
      <c r="I127" s="222"/>
      <c r="J127" s="222"/>
      <c r="K127" s="222"/>
      <c r="L127" s="222"/>
      <c r="M127" s="222"/>
      <c r="N127" s="221"/>
      <c r="O127" s="221"/>
      <c r="P127" s="221"/>
      <c r="Q127" s="221"/>
      <c r="R127" s="222"/>
      <c r="S127" s="222"/>
      <c r="T127" s="222"/>
      <c r="U127" s="222"/>
      <c r="V127" s="222"/>
      <c r="W127" s="222"/>
      <c r="X127" s="222"/>
      <c r="Y127" s="212"/>
      <c r="Z127" s="212"/>
      <c r="AA127" s="212"/>
      <c r="AB127" s="212"/>
      <c r="AC127" s="212"/>
      <c r="AD127" s="212"/>
      <c r="AE127" s="212"/>
      <c r="AF127" s="212"/>
      <c r="AG127" s="212" t="s">
        <v>390</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7" t="s">
        <v>692</v>
      </c>
      <c r="D128" s="251"/>
      <c r="E128" s="252"/>
      <c r="F128" s="222"/>
      <c r="G128" s="222"/>
      <c r="H128" s="222"/>
      <c r="I128" s="222"/>
      <c r="J128" s="222"/>
      <c r="K128" s="222"/>
      <c r="L128" s="222"/>
      <c r="M128" s="222"/>
      <c r="N128" s="221"/>
      <c r="O128" s="221"/>
      <c r="P128" s="221"/>
      <c r="Q128" s="221"/>
      <c r="R128" s="222"/>
      <c r="S128" s="222"/>
      <c r="T128" s="222"/>
      <c r="U128" s="222"/>
      <c r="V128" s="222"/>
      <c r="W128" s="222"/>
      <c r="X128" s="222"/>
      <c r="Y128" s="212"/>
      <c r="Z128" s="212"/>
      <c r="AA128" s="212"/>
      <c r="AB128" s="212"/>
      <c r="AC128" s="212"/>
      <c r="AD128" s="212"/>
      <c r="AE128" s="212"/>
      <c r="AF128" s="212"/>
      <c r="AG128" s="212" t="s">
        <v>390</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7" t="s">
        <v>693</v>
      </c>
      <c r="D129" s="251"/>
      <c r="E129" s="252">
        <v>0.30064000000000002</v>
      </c>
      <c r="F129" s="222"/>
      <c r="G129" s="222"/>
      <c r="H129" s="222"/>
      <c r="I129" s="222"/>
      <c r="J129" s="222"/>
      <c r="K129" s="222"/>
      <c r="L129" s="222"/>
      <c r="M129" s="222"/>
      <c r="N129" s="221"/>
      <c r="O129" s="221"/>
      <c r="P129" s="221"/>
      <c r="Q129" s="221"/>
      <c r="R129" s="222"/>
      <c r="S129" s="222"/>
      <c r="T129" s="222"/>
      <c r="U129" s="222"/>
      <c r="V129" s="222"/>
      <c r="W129" s="222"/>
      <c r="X129" s="222"/>
      <c r="Y129" s="212"/>
      <c r="Z129" s="212"/>
      <c r="AA129" s="212"/>
      <c r="AB129" s="212"/>
      <c r="AC129" s="212"/>
      <c r="AD129" s="212"/>
      <c r="AE129" s="212"/>
      <c r="AF129" s="212"/>
      <c r="AG129" s="212" t="s">
        <v>390</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4" t="s">
        <v>334</v>
      </c>
      <c r="B130" s="225" t="s">
        <v>267</v>
      </c>
      <c r="C130" s="245" t="s">
        <v>268</v>
      </c>
      <c r="D130" s="226"/>
      <c r="E130" s="227"/>
      <c r="F130" s="228"/>
      <c r="G130" s="228">
        <f>SUMIF(AG131:AG137,"&lt;&gt;NOR",G131:G137)</f>
        <v>0</v>
      </c>
      <c r="H130" s="228"/>
      <c r="I130" s="228">
        <f>SUM(I131:I137)</f>
        <v>0</v>
      </c>
      <c r="J130" s="228"/>
      <c r="K130" s="228">
        <f>SUM(K131:K137)</f>
        <v>0</v>
      </c>
      <c r="L130" s="228"/>
      <c r="M130" s="228">
        <f>SUM(M131:M137)</f>
        <v>0</v>
      </c>
      <c r="N130" s="227"/>
      <c r="O130" s="227">
        <f>SUM(O131:O137)</f>
        <v>0</v>
      </c>
      <c r="P130" s="227"/>
      <c r="Q130" s="227">
        <f>SUM(Q131:Q137)</f>
        <v>0</v>
      </c>
      <c r="R130" s="228"/>
      <c r="S130" s="228"/>
      <c r="T130" s="229"/>
      <c r="U130" s="223"/>
      <c r="V130" s="223">
        <f>SUM(V131:V137)</f>
        <v>0</v>
      </c>
      <c r="W130" s="223"/>
      <c r="X130" s="223"/>
      <c r="AG130" t="s">
        <v>335</v>
      </c>
    </row>
    <row r="131" spans="1:60" outlineLevel="1" x14ac:dyDescent="0.2">
      <c r="A131" s="237">
        <v>48</v>
      </c>
      <c r="B131" s="238" t="s">
        <v>694</v>
      </c>
      <c r="C131" s="246" t="s">
        <v>695</v>
      </c>
      <c r="D131" s="239" t="s">
        <v>338</v>
      </c>
      <c r="E131" s="240">
        <v>2</v>
      </c>
      <c r="F131" s="241"/>
      <c r="G131" s="242">
        <f>ROUND(E131*F131,2)</f>
        <v>0</v>
      </c>
      <c r="H131" s="241"/>
      <c r="I131" s="242">
        <f>ROUND(E131*H131,2)</f>
        <v>0</v>
      </c>
      <c r="J131" s="241"/>
      <c r="K131" s="242">
        <f>ROUND(E131*J131,2)</f>
        <v>0</v>
      </c>
      <c r="L131" s="242">
        <v>21</v>
      </c>
      <c r="M131" s="242">
        <f>G131*(1+L131/100)</f>
        <v>0</v>
      </c>
      <c r="N131" s="240">
        <v>0</v>
      </c>
      <c r="O131" s="240">
        <f>ROUND(E131*N131,2)</f>
        <v>0</v>
      </c>
      <c r="P131" s="240">
        <v>0</v>
      </c>
      <c r="Q131" s="240">
        <f>ROUND(E131*P131,2)</f>
        <v>0</v>
      </c>
      <c r="R131" s="242"/>
      <c r="S131" s="242" t="s">
        <v>339</v>
      </c>
      <c r="T131" s="243" t="s">
        <v>340</v>
      </c>
      <c r="U131" s="222">
        <v>0</v>
      </c>
      <c r="V131" s="222">
        <f>ROUND(E131*U131,2)</f>
        <v>0</v>
      </c>
      <c r="W131" s="222"/>
      <c r="X131" s="222" t="s">
        <v>385</v>
      </c>
      <c r="Y131" s="212"/>
      <c r="Z131" s="212"/>
      <c r="AA131" s="212"/>
      <c r="AB131" s="212"/>
      <c r="AC131" s="212"/>
      <c r="AD131" s="212"/>
      <c r="AE131" s="212"/>
      <c r="AF131" s="212"/>
      <c r="AG131" s="212" t="s">
        <v>386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7">
        <v>49</v>
      </c>
      <c r="B132" s="238" t="s">
        <v>696</v>
      </c>
      <c r="C132" s="246" t="s">
        <v>697</v>
      </c>
      <c r="D132" s="239" t="s">
        <v>338</v>
      </c>
      <c r="E132" s="240">
        <v>1</v>
      </c>
      <c r="F132" s="241"/>
      <c r="G132" s="242">
        <f>ROUND(E132*F132,2)</f>
        <v>0</v>
      </c>
      <c r="H132" s="241"/>
      <c r="I132" s="242">
        <f>ROUND(E132*H132,2)</f>
        <v>0</v>
      </c>
      <c r="J132" s="241"/>
      <c r="K132" s="242">
        <f>ROUND(E132*J132,2)</f>
        <v>0</v>
      </c>
      <c r="L132" s="242">
        <v>21</v>
      </c>
      <c r="M132" s="242">
        <f>G132*(1+L132/100)</f>
        <v>0</v>
      </c>
      <c r="N132" s="240">
        <v>0</v>
      </c>
      <c r="O132" s="240">
        <f>ROUND(E132*N132,2)</f>
        <v>0</v>
      </c>
      <c r="P132" s="240">
        <v>0</v>
      </c>
      <c r="Q132" s="240">
        <f>ROUND(E132*P132,2)</f>
        <v>0</v>
      </c>
      <c r="R132" s="242"/>
      <c r="S132" s="242" t="s">
        <v>339</v>
      </c>
      <c r="T132" s="243" t="s">
        <v>340</v>
      </c>
      <c r="U132" s="222">
        <v>0</v>
      </c>
      <c r="V132" s="222">
        <f>ROUND(E132*U132,2)</f>
        <v>0</v>
      </c>
      <c r="W132" s="222"/>
      <c r="X132" s="222" t="s">
        <v>385</v>
      </c>
      <c r="Y132" s="212"/>
      <c r="Z132" s="212"/>
      <c r="AA132" s="212"/>
      <c r="AB132" s="212"/>
      <c r="AC132" s="212"/>
      <c r="AD132" s="212"/>
      <c r="AE132" s="212"/>
      <c r="AF132" s="212"/>
      <c r="AG132" s="212" t="s">
        <v>386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7">
        <v>50</v>
      </c>
      <c r="B133" s="238" t="s">
        <v>698</v>
      </c>
      <c r="C133" s="246" t="s">
        <v>699</v>
      </c>
      <c r="D133" s="239" t="s">
        <v>657</v>
      </c>
      <c r="E133" s="240">
        <v>2</v>
      </c>
      <c r="F133" s="241"/>
      <c r="G133" s="242">
        <f>ROUND(E133*F133,2)</f>
        <v>0</v>
      </c>
      <c r="H133" s="241"/>
      <c r="I133" s="242">
        <f>ROUND(E133*H133,2)</f>
        <v>0</v>
      </c>
      <c r="J133" s="241"/>
      <c r="K133" s="242">
        <f>ROUND(E133*J133,2)</f>
        <v>0</v>
      </c>
      <c r="L133" s="242">
        <v>21</v>
      </c>
      <c r="M133" s="242">
        <f>G133*(1+L133/100)</f>
        <v>0</v>
      </c>
      <c r="N133" s="240">
        <v>0</v>
      </c>
      <c r="O133" s="240">
        <f>ROUND(E133*N133,2)</f>
        <v>0</v>
      </c>
      <c r="P133" s="240">
        <v>0</v>
      </c>
      <c r="Q133" s="240">
        <f>ROUND(E133*P133,2)</f>
        <v>0</v>
      </c>
      <c r="R133" s="242"/>
      <c r="S133" s="242" t="s">
        <v>339</v>
      </c>
      <c r="T133" s="243" t="s">
        <v>340</v>
      </c>
      <c r="U133" s="222">
        <v>0</v>
      </c>
      <c r="V133" s="222">
        <f>ROUND(E133*U133,2)</f>
        <v>0</v>
      </c>
      <c r="W133" s="222"/>
      <c r="X133" s="222" t="s">
        <v>385</v>
      </c>
      <c r="Y133" s="212"/>
      <c r="Z133" s="212"/>
      <c r="AA133" s="212"/>
      <c r="AB133" s="212"/>
      <c r="AC133" s="212"/>
      <c r="AD133" s="212"/>
      <c r="AE133" s="212"/>
      <c r="AF133" s="212"/>
      <c r="AG133" s="212" t="s">
        <v>386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7">
        <v>51</v>
      </c>
      <c r="B134" s="238" t="s">
        <v>700</v>
      </c>
      <c r="C134" s="246" t="s">
        <v>701</v>
      </c>
      <c r="D134" s="239" t="s">
        <v>657</v>
      </c>
      <c r="E134" s="240">
        <v>1</v>
      </c>
      <c r="F134" s="241"/>
      <c r="G134" s="242">
        <f>ROUND(E134*F134,2)</f>
        <v>0</v>
      </c>
      <c r="H134" s="241"/>
      <c r="I134" s="242">
        <f>ROUND(E134*H134,2)</f>
        <v>0</v>
      </c>
      <c r="J134" s="241"/>
      <c r="K134" s="242">
        <f>ROUND(E134*J134,2)</f>
        <v>0</v>
      </c>
      <c r="L134" s="242">
        <v>21</v>
      </c>
      <c r="M134" s="242">
        <f>G134*(1+L134/100)</f>
        <v>0</v>
      </c>
      <c r="N134" s="240">
        <v>0</v>
      </c>
      <c r="O134" s="240">
        <f>ROUND(E134*N134,2)</f>
        <v>0</v>
      </c>
      <c r="P134" s="240">
        <v>0</v>
      </c>
      <c r="Q134" s="240">
        <f>ROUND(E134*P134,2)</f>
        <v>0</v>
      </c>
      <c r="R134" s="242"/>
      <c r="S134" s="242" t="s">
        <v>339</v>
      </c>
      <c r="T134" s="243" t="s">
        <v>340</v>
      </c>
      <c r="U134" s="222">
        <v>0</v>
      </c>
      <c r="V134" s="222">
        <f>ROUND(E134*U134,2)</f>
        <v>0</v>
      </c>
      <c r="W134" s="222"/>
      <c r="X134" s="222" t="s">
        <v>385</v>
      </c>
      <c r="Y134" s="212"/>
      <c r="Z134" s="212"/>
      <c r="AA134" s="212"/>
      <c r="AB134" s="212"/>
      <c r="AC134" s="212"/>
      <c r="AD134" s="212"/>
      <c r="AE134" s="212"/>
      <c r="AF134" s="212"/>
      <c r="AG134" s="212" t="s">
        <v>386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7">
        <v>52</v>
      </c>
      <c r="B135" s="238" t="s">
        <v>702</v>
      </c>
      <c r="C135" s="246" t="s">
        <v>703</v>
      </c>
      <c r="D135" s="239" t="s">
        <v>338</v>
      </c>
      <c r="E135" s="240">
        <v>1</v>
      </c>
      <c r="F135" s="241"/>
      <c r="G135" s="242">
        <f>ROUND(E135*F135,2)</f>
        <v>0</v>
      </c>
      <c r="H135" s="241"/>
      <c r="I135" s="242">
        <f>ROUND(E135*H135,2)</f>
        <v>0</v>
      </c>
      <c r="J135" s="241"/>
      <c r="K135" s="242">
        <f>ROUND(E135*J135,2)</f>
        <v>0</v>
      </c>
      <c r="L135" s="242">
        <v>21</v>
      </c>
      <c r="M135" s="242">
        <f>G135*(1+L135/100)</f>
        <v>0</v>
      </c>
      <c r="N135" s="240">
        <v>0</v>
      </c>
      <c r="O135" s="240">
        <f>ROUND(E135*N135,2)</f>
        <v>0</v>
      </c>
      <c r="P135" s="240">
        <v>0</v>
      </c>
      <c r="Q135" s="240">
        <f>ROUND(E135*P135,2)</f>
        <v>0</v>
      </c>
      <c r="R135" s="242"/>
      <c r="S135" s="242" t="s">
        <v>339</v>
      </c>
      <c r="T135" s="243" t="s">
        <v>340</v>
      </c>
      <c r="U135" s="222">
        <v>0</v>
      </c>
      <c r="V135" s="222">
        <f>ROUND(E135*U135,2)</f>
        <v>0</v>
      </c>
      <c r="W135" s="222"/>
      <c r="X135" s="222" t="s">
        <v>385</v>
      </c>
      <c r="Y135" s="212"/>
      <c r="Z135" s="212"/>
      <c r="AA135" s="212"/>
      <c r="AB135" s="212"/>
      <c r="AC135" s="212"/>
      <c r="AD135" s="212"/>
      <c r="AE135" s="212"/>
      <c r="AF135" s="212"/>
      <c r="AG135" s="212" t="s">
        <v>386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7">
        <v>53</v>
      </c>
      <c r="B136" s="238" t="s">
        <v>704</v>
      </c>
      <c r="C136" s="246" t="s">
        <v>705</v>
      </c>
      <c r="D136" s="239" t="s">
        <v>338</v>
      </c>
      <c r="E136" s="240">
        <v>1</v>
      </c>
      <c r="F136" s="241"/>
      <c r="G136" s="242">
        <f>ROUND(E136*F136,2)</f>
        <v>0</v>
      </c>
      <c r="H136" s="241"/>
      <c r="I136" s="242">
        <f>ROUND(E136*H136,2)</f>
        <v>0</v>
      </c>
      <c r="J136" s="241"/>
      <c r="K136" s="242">
        <f>ROUND(E136*J136,2)</f>
        <v>0</v>
      </c>
      <c r="L136" s="242">
        <v>21</v>
      </c>
      <c r="M136" s="242">
        <f>G136*(1+L136/100)</f>
        <v>0</v>
      </c>
      <c r="N136" s="240">
        <v>0</v>
      </c>
      <c r="O136" s="240">
        <f>ROUND(E136*N136,2)</f>
        <v>0</v>
      </c>
      <c r="P136" s="240">
        <v>0</v>
      </c>
      <c r="Q136" s="240">
        <f>ROUND(E136*P136,2)</f>
        <v>0</v>
      </c>
      <c r="R136" s="242"/>
      <c r="S136" s="242" t="s">
        <v>339</v>
      </c>
      <c r="T136" s="243" t="s">
        <v>340</v>
      </c>
      <c r="U136" s="222">
        <v>0</v>
      </c>
      <c r="V136" s="222">
        <f>ROUND(E136*U136,2)</f>
        <v>0</v>
      </c>
      <c r="W136" s="222"/>
      <c r="X136" s="222" t="s">
        <v>385</v>
      </c>
      <c r="Y136" s="212"/>
      <c r="Z136" s="212"/>
      <c r="AA136" s="212"/>
      <c r="AB136" s="212"/>
      <c r="AC136" s="212"/>
      <c r="AD136" s="212"/>
      <c r="AE136" s="212"/>
      <c r="AF136" s="212"/>
      <c r="AG136" s="212" t="s">
        <v>386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7">
        <v>54</v>
      </c>
      <c r="B137" s="238" t="s">
        <v>706</v>
      </c>
      <c r="C137" s="246" t="s">
        <v>707</v>
      </c>
      <c r="D137" s="239" t="s">
        <v>338</v>
      </c>
      <c r="E137" s="240">
        <v>1</v>
      </c>
      <c r="F137" s="241"/>
      <c r="G137" s="242">
        <f>ROUND(E137*F137,2)</f>
        <v>0</v>
      </c>
      <c r="H137" s="241"/>
      <c r="I137" s="242">
        <f>ROUND(E137*H137,2)</f>
        <v>0</v>
      </c>
      <c r="J137" s="241"/>
      <c r="K137" s="242">
        <f>ROUND(E137*J137,2)</f>
        <v>0</v>
      </c>
      <c r="L137" s="242">
        <v>21</v>
      </c>
      <c r="M137" s="242">
        <f>G137*(1+L137/100)</f>
        <v>0</v>
      </c>
      <c r="N137" s="240">
        <v>0</v>
      </c>
      <c r="O137" s="240">
        <f>ROUND(E137*N137,2)</f>
        <v>0</v>
      </c>
      <c r="P137" s="240">
        <v>0</v>
      </c>
      <c r="Q137" s="240">
        <f>ROUND(E137*P137,2)</f>
        <v>0</v>
      </c>
      <c r="R137" s="242"/>
      <c r="S137" s="242" t="s">
        <v>339</v>
      </c>
      <c r="T137" s="243" t="s">
        <v>340</v>
      </c>
      <c r="U137" s="222">
        <v>0</v>
      </c>
      <c r="V137" s="222">
        <f>ROUND(E137*U137,2)</f>
        <v>0</v>
      </c>
      <c r="W137" s="222"/>
      <c r="X137" s="222" t="s">
        <v>385</v>
      </c>
      <c r="Y137" s="212"/>
      <c r="Z137" s="212"/>
      <c r="AA137" s="212"/>
      <c r="AB137" s="212"/>
      <c r="AC137" s="212"/>
      <c r="AD137" s="212"/>
      <c r="AE137" s="212"/>
      <c r="AF137" s="212"/>
      <c r="AG137" s="212" t="s">
        <v>386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x14ac:dyDescent="0.2">
      <c r="A138" s="224" t="s">
        <v>334</v>
      </c>
      <c r="B138" s="225" t="s">
        <v>271</v>
      </c>
      <c r="C138" s="245" t="s">
        <v>272</v>
      </c>
      <c r="D138" s="226"/>
      <c r="E138" s="227"/>
      <c r="F138" s="228"/>
      <c r="G138" s="228">
        <f>SUMIF(AG139:AG142,"&lt;&gt;NOR",G139:G142)</f>
        <v>0</v>
      </c>
      <c r="H138" s="228"/>
      <c r="I138" s="228">
        <f>SUM(I139:I142)</f>
        <v>0</v>
      </c>
      <c r="J138" s="228"/>
      <c r="K138" s="228">
        <f>SUM(K139:K142)</f>
        <v>0</v>
      </c>
      <c r="L138" s="228"/>
      <c r="M138" s="228">
        <f>SUM(M139:M142)</f>
        <v>0</v>
      </c>
      <c r="N138" s="227"/>
      <c r="O138" s="227">
        <f>SUM(O139:O142)</f>
        <v>0</v>
      </c>
      <c r="P138" s="227"/>
      <c r="Q138" s="227">
        <f>SUM(Q139:Q142)</f>
        <v>0</v>
      </c>
      <c r="R138" s="228"/>
      <c r="S138" s="228"/>
      <c r="T138" s="229"/>
      <c r="U138" s="223"/>
      <c r="V138" s="223">
        <f>SUM(V139:V142)</f>
        <v>1.1599999999999999</v>
      </c>
      <c r="W138" s="223"/>
      <c r="X138" s="223"/>
      <c r="AG138" t="s">
        <v>335</v>
      </c>
    </row>
    <row r="139" spans="1:60" ht="22.5" outlineLevel="1" x14ac:dyDescent="0.2">
      <c r="A139" s="230">
        <v>55</v>
      </c>
      <c r="B139" s="231" t="s">
        <v>708</v>
      </c>
      <c r="C139" s="247" t="s">
        <v>709</v>
      </c>
      <c r="D139" s="232" t="s">
        <v>427</v>
      </c>
      <c r="E139" s="233">
        <v>13.625</v>
      </c>
      <c r="F139" s="234"/>
      <c r="G139" s="235">
        <f>ROUND(E139*F139,2)</f>
        <v>0</v>
      </c>
      <c r="H139" s="234"/>
      <c r="I139" s="235">
        <f>ROUND(E139*H139,2)</f>
        <v>0</v>
      </c>
      <c r="J139" s="234"/>
      <c r="K139" s="235">
        <f>ROUND(E139*J139,2)</f>
        <v>0</v>
      </c>
      <c r="L139" s="235">
        <v>21</v>
      </c>
      <c r="M139" s="235">
        <f>G139*(1+L139/100)</f>
        <v>0</v>
      </c>
      <c r="N139" s="233">
        <v>2.0000000000000001E-4</v>
      </c>
      <c r="O139" s="233">
        <f>ROUND(E139*N139,2)</f>
        <v>0</v>
      </c>
      <c r="P139" s="233">
        <v>0</v>
      </c>
      <c r="Q139" s="233">
        <f>ROUND(E139*P139,2)</f>
        <v>0</v>
      </c>
      <c r="R139" s="235"/>
      <c r="S139" s="235" t="s">
        <v>384</v>
      </c>
      <c r="T139" s="236" t="s">
        <v>612</v>
      </c>
      <c r="U139" s="222">
        <v>8.5000000000000006E-2</v>
      </c>
      <c r="V139" s="222">
        <f>ROUND(E139*U139,2)</f>
        <v>1.1599999999999999</v>
      </c>
      <c r="W139" s="222"/>
      <c r="X139" s="222" t="s">
        <v>385</v>
      </c>
      <c r="Y139" s="212"/>
      <c r="Z139" s="212"/>
      <c r="AA139" s="212"/>
      <c r="AB139" s="212"/>
      <c r="AC139" s="212"/>
      <c r="AD139" s="212"/>
      <c r="AE139" s="212"/>
      <c r="AF139" s="212"/>
      <c r="AG139" s="212" t="s">
        <v>386</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7" t="s">
        <v>710</v>
      </c>
      <c r="D140" s="251"/>
      <c r="E140" s="252">
        <v>2.38</v>
      </c>
      <c r="F140" s="222"/>
      <c r="G140" s="222"/>
      <c r="H140" s="222"/>
      <c r="I140" s="222"/>
      <c r="J140" s="222"/>
      <c r="K140" s="222"/>
      <c r="L140" s="222"/>
      <c r="M140" s="222"/>
      <c r="N140" s="221"/>
      <c r="O140" s="221"/>
      <c r="P140" s="221"/>
      <c r="Q140" s="221"/>
      <c r="R140" s="222"/>
      <c r="S140" s="222"/>
      <c r="T140" s="222"/>
      <c r="U140" s="222"/>
      <c r="V140" s="222"/>
      <c r="W140" s="222"/>
      <c r="X140" s="222"/>
      <c r="Y140" s="212"/>
      <c r="Z140" s="212"/>
      <c r="AA140" s="212"/>
      <c r="AB140" s="212"/>
      <c r="AC140" s="212"/>
      <c r="AD140" s="212"/>
      <c r="AE140" s="212"/>
      <c r="AF140" s="212"/>
      <c r="AG140" s="212" t="s">
        <v>390</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7" t="s">
        <v>711</v>
      </c>
      <c r="D141" s="251"/>
      <c r="E141" s="252">
        <v>6.25</v>
      </c>
      <c r="F141" s="222"/>
      <c r="G141" s="222"/>
      <c r="H141" s="222"/>
      <c r="I141" s="222"/>
      <c r="J141" s="222"/>
      <c r="K141" s="222"/>
      <c r="L141" s="222"/>
      <c r="M141" s="222"/>
      <c r="N141" s="221"/>
      <c r="O141" s="221"/>
      <c r="P141" s="221"/>
      <c r="Q141" s="221"/>
      <c r="R141" s="222"/>
      <c r="S141" s="222"/>
      <c r="T141" s="222"/>
      <c r="U141" s="222"/>
      <c r="V141" s="222"/>
      <c r="W141" s="222"/>
      <c r="X141" s="222"/>
      <c r="Y141" s="212"/>
      <c r="Z141" s="212"/>
      <c r="AA141" s="212"/>
      <c r="AB141" s="212"/>
      <c r="AC141" s="212"/>
      <c r="AD141" s="212"/>
      <c r="AE141" s="212"/>
      <c r="AF141" s="212"/>
      <c r="AG141" s="212" t="s">
        <v>390</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7" t="s">
        <v>712</v>
      </c>
      <c r="D142" s="251"/>
      <c r="E142" s="252">
        <v>5</v>
      </c>
      <c r="F142" s="222"/>
      <c r="G142" s="222"/>
      <c r="H142" s="222"/>
      <c r="I142" s="222"/>
      <c r="J142" s="222"/>
      <c r="K142" s="222"/>
      <c r="L142" s="222"/>
      <c r="M142" s="222"/>
      <c r="N142" s="221"/>
      <c r="O142" s="221"/>
      <c r="P142" s="221"/>
      <c r="Q142" s="221"/>
      <c r="R142" s="222"/>
      <c r="S142" s="222"/>
      <c r="T142" s="222"/>
      <c r="U142" s="222"/>
      <c r="V142" s="222"/>
      <c r="W142" s="222"/>
      <c r="X142" s="222"/>
      <c r="Y142" s="212"/>
      <c r="Z142" s="212"/>
      <c r="AA142" s="212"/>
      <c r="AB142" s="212"/>
      <c r="AC142" s="212"/>
      <c r="AD142" s="212"/>
      <c r="AE142" s="212"/>
      <c r="AF142" s="212"/>
      <c r="AG142" s="212" t="s">
        <v>390</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x14ac:dyDescent="0.2">
      <c r="A143" s="3"/>
      <c r="B143" s="4"/>
      <c r="C143" s="248"/>
      <c r="D143" s="6"/>
      <c r="E143" s="3"/>
      <c r="F143" s="3"/>
      <c r="G143" s="3"/>
      <c r="H143" s="3"/>
      <c r="I143" s="3"/>
      <c r="J143" s="3"/>
      <c r="K143" s="3"/>
      <c r="L143" s="3"/>
      <c r="M143" s="3"/>
      <c r="N143" s="3"/>
      <c r="O143" s="3"/>
      <c r="P143" s="3"/>
      <c r="Q143" s="3"/>
      <c r="R143" s="3"/>
      <c r="S143" s="3"/>
      <c r="T143" s="3"/>
      <c r="U143" s="3"/>
      <c r="V143" s="3"/>
      <c r="W143" s="3"/>
      <c r="X143" s="3"/>
      <c r="AE143">
        <v>15</v>
      </c>
      <c r="AF143">
        <v>21</v>
      </c>
      <c r="AG143" t="s">
        <v>321</v>
      </c>
    </row>
    <row r="144" spans="1:60" x14ac:dyDescent="0.2">
      <c r="A144" s="215"/>
      <c r="B144" s="216" t="s">
        <v>29</v>
      </c>
      <c r="C144" s="249"/>
      <c r="D144" s="217"/>
      <c r="E144" s="218"/>
      <c r="F144" s="218"/>
      <c r="G144" s="244">
        <f>G8+G51+G64+G78+G83+G92+G100+G112+G117+G130+G138</f>
        <v>0</v>
      </c>
      <c r="H144" s="3"/>
      <c r="I144" s="3"/>
      <c r="J144" s="3"/>
      <c r="K144" s="3"/>
      <c r="L144" s="3"/>
      <c r="M144" s="3"/>
      <c r="N144" s="3"/>
      <c r="O144" s="3"/>
      <c r="P144" s="3"/>
      <c r="Q144" s="3"/>
      <c r="R144" s="3"/>
      <c r="S144" s="3"/>
      <c r="T144" s="3"/>
      <c r="U144" s="3"/>
      <c r="V144" s="3"/>
      <c r="W144" s="3"/>
      <c r="X144" s="3"/>
      <c r="AE144">
        <f>SUMIF(L7:L142,AE143,G7:G142)</f>
        <v>0</v>
      </c>
      <c r="AF144">
        <f>SUMIF(L7:L142,AF143,G7:G142)</f>
        <v>0</v>
      </c>
      <c r="AG144" t="s">
        <v>377</v>
      </c>
    </row>
    <row r="145" spans="3:33" x14ac:dyDescent="0.2">
      <c r="C145" s="250"/>
      <c r="D145" s="10"/>
      <c r="AG145" t="s">
        <v>378</v>
      </c>
    </row>
    <row r="146" spans="3:33" x14ac:dyDescent="0.2">
      <c r="D146" s="10"/>
    </row>
    <row r="147" spans="3:33" x14ac:dyDescent="0.2">
      <c r="D147" s="10"/>
    </row>
    <row r="148" spans="3:33" x14ac:dyDescent="0.2">
      <c r="D148" s="10"/>
    </row>
    <row r="149" spans="3:33" x14ac:dyDescent="0.2">
      <c r="D149" s="10"/>
    </row>
    <row r="150" spans="3:33" x14ac:dyDescent="0.2">
      <c r="D150" s="10"/>
    </row>
    <row r="151" spans="3:33" x14ac:dyDescent="0.2">
      <c r="D151" s="10"/>
    </row>
    <row r="152" spans="3:33" x14ac:dyDescent="0.2">
      <c r="D152" s="10"/>
    </row>
    <row r="153" spans="3:33" x14ac:dyDescent="0.2">
      <c r="D153" s="10"/>
    </row>
    <row r="154" spans="3:33" x14ac:dyDescent="0.2">
      <c r="D154" s="10"/>
    </row>
    <row r="155" spans="3:33" x14ac:dyDescent="0.2">
      <c r="D155" s="10"/>
    </row>
    <row r="156" spans="3:33" x14ac:dyDescent="0.2">
      <c r="D156" s="10"/>
    </row>
    <row r="157" spans="3:33" x14ac:dyDescent="0.2">
      <c r="D157" s="10"/>
    </row>
    <row r="158" spans="3:33" x14ac:dyDescent="0.2">
      <c r="D158" s="10"/>
    </row>
    <row r="159" spans="3:33" x14ac:dyDescent="0.2">
      <c r="D159" s="10"/>
    </row>
    <row r="160" spans="3: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IQ8/S//RJ9KJXZytP8jhU4V0+BNv22O3fpS3XDnOroCyuk4cJvlRjMDgWcci3ikwLBeg1Zl9MuBn/6AXOYsvQ==" saltValue="Lklvb669OQa0kGJzk2c4XQ==" spinCount="100000" sheet="1"/>
  <mergeCells count="11">
    <mergeCell ref="C85:G85"/>
    <mergeCell ref="C88:G88"/>
    <mergeCell ref="C106:G106"/>
    <mergeCell ref="C109:G109"/>
    <mergeCell ref="C121:G121"/>
    <mergeCell ref="A1:G1"/>
    <mergeCell ref="C2:G2"/>
    <mergeCell ref="C3:G3"/>
    <mergeCell ref="C4:G4"/>
    <mergeCell ref="C29:G29"/>
    <mergeCell ref="C38:G38"/>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70</v>
      </c>
      <c r="C3" s="201" t="s">
        <v>71</v>
      </c>
      <c r="D3" s="199"/>
      <c r="E3" s="199"/>
      <c r="F3" s="199"/>
      <c r="G3" s="200"/>
      <c r="AC3" s="177" t="s">
        <v>308</v>
      </c>
      <c r="AG3" t="s">
        <v>311</v>
      </c>
    </row>
    <row r="4" spans="1:60" ht="24.95" customHeight="1" x14ac:dyDescent="0.2">
      <c r="A4" s="202" t="s">
        <v>9</v>
      </c>
      <c r="B4" s="203" t="s">
        <v>61</v>
      </c>
      <c r="C4" s="204" t="s">
        <v>69</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SUMIF(AG9:AG69,"&lt;&gt;NOR",G9:G69)</f>
        <v>0</v>
      </c>
      <c r="H8" s="228"/>
      <c r="I8" s="228">
        <f>SUM(I9:I69)</f>
        <v>0</v>
      </c>
      <c r="J8" s="228"/>
      <c r="K8" s="228">
        <f>SUM(K9:K69)</f>
        <v>0</v>
      </c>
      <c r="L8" s="228"/>
      <c r="M8" s="228">
        <f>SUM(M9:M69)</f>
        <v>0</v>
      </c>
      <c r="N8" s="227"/>
      <c r="O8" s="227">
        <f>SUM(O9:O69)</f>
        <v>753.85</v>
      </c>
      <c r="P8" s="227"/>
      <c r="Q8" s="227">
        <f>SUM(Q9:Q69)</f>
        <v>0</v>
      </c>
      <c r="R8" s="228"/>
      <c r="S8" s="228"/>
      <c r="T8" s="229"/>
      <c r="U8" s="223"/>
      <c r="V8" s="223">
        <f>SUM(V9:V69)</f>
        <v>4967.8099999999995</v>
      </c>
      <c r="W8" s="223"/>
      <c r="X8" s="223"/>
      <c r="AG8" t="s">
        <v>335</v>
      </c>
    </row>
    <row r="9" spans="1:60" ht="22.5" outlineLevel="1" x14ac:dyDescent="0.2">
      <c r="A9" s="230">
        <v>1</v>
      </c>
      <c r="B9" s="231" t="s">
        <v>529</v>
      </c>
      <c r="C9" s="247" t="s">
        <v>530</v>
      </c>
      <c r="D9" s="232" t="s">
        <v>531</v>
      </c>
      <c r="E9" s="233">
        <v>11520</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532</v>
      </c>
      <c r="U9" s="222">
        <v>0.20300000000000001</v>
      </c>
      <c r="V9" s="222">
        <f>ROUND(E9*U9,2)</f>
        <v>2338.56</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713</v>
      </c>
      <c r="D10" s="251"/>
      <c r="E10" s="252">
        <v>7200</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7" t="s">
        <v>714</v>
      </c>
      <c r="D11" s="251"/>
      <c r="E11" s="252">
        <v>4320</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390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7">
        <v>2</v>
      </c>
      <c r="B12" s="238" t="s">
        <v>534</v>
      </c>
      <c r="C12" s="246" t="s">
        <v>535</v>
      </c>
      <c r="D12" s="239" t="s">
        <v>536</v>
      </c>
      <c r="E12" s="240">
        <v>90</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384</v>
      </c>
      <c r="T12" s="243" t="s">
        <v>532</v>
      </c>
      <c r="U12" s="222">
        <v>0</v>
      </c>
      <c r="V12" s="222">
        <f>ROUND(E12*U12,2)</f>
        <v>0</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7">
        <v>3</v>
      </c>
      <c r="B13" s="238" t="s">
        <v>537</v>
      </c>
      <c r="C13" s="246" t="s">
        <v>538</v>
      </c>
      <c r="D13" s="239" t="s">
        <v>539</v>
      </c>
      <c r="E13" s="240">
        <v>4</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c r="S13" s="242" t="s">
        <v>339</v>
      </c>
      <c r="T13" s="243" t="s">
        <v>340</v>
      </c>
      <c r="U13" s="222">
        <v>0</v>
      </c>
      <c r="V13" s="222">
        <f>ROUND(E13*U13,2)</f>
        <v>0</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0">
        <v>4</v>
      </c>
      <c r="B14" s="231" t="s">
        <v>715</v>
      </c>
      <c r="C14" s="247" t="s">
        <v>716</v>
      </c>
      <c r="D14" s="232" t="s">
        <v>382</v>
      </c>
      <c r="E14" s="233">
        <v>1.2891699999999999</v>
      </c>
      <c r="F14" s="234"/>
      <c r="G14" s="235">
        <f>ROUND(E14*F14,2)</f>
        <v>0</v>
      </c>
      <c r="H14" s="234"/>
      <c r="I14" s="235">
        <f>ROUND(E14*H14,2)</f>
        <v>0</v>
      </c>
      <c r="J14" s="234"/>
      <c r="K14" s="235">
        <f>ROUND(E14*J14,2)</f>
        <v>0</v>
      </c>
      <c r="L14" s="235">
        <v>21</v>
      </c>
      <c r="M14" s="235">
        <f>G14*(1+L14/100)</f>
        <v>0</v>
      </c>
      <c r="N14" s="233">
        <v>0</v>
      </c>
      <c r="O14" s="233">
        <f>ROUND(E14*N14,2)</f>
        <v>0</v>
      </c>
      <c r="P14" s="233">
        <v>0</v>
      </c>
      <c r="Q14" s="233">
        <f>ROUND(E14*P14,2)</f>
        <v>0</v>
      </c>
      <c r="R14" s="235"/>
      <c r="S14" s="235" t="s">
        <v>384</v>
      </c>
      <c r="T14" s="236" t="s">
        <v>612</v>
      </c>
      <c r="U14" s="222">
        <v>0.08</v>
      </c>
      <c r="V14" s="222">
        <f>ROUND(E14*U14,2)</f>
        <v>0.1</v>
      </c>
      <c r="W14" s="222"/>
      <c r="X14" s="222" t="s">
        <v>385</v>
      </c>
      <c r="Y14" s="212"/>
      <c r="Z14" s="212"/>
      <c r="AA14" s="212"/>
      <c r="AB14" s="212"/>
      <c r="AC14" s="212"/>
      <c r="AD14" s="212"/>
      <c r="AE14" s="212"/>
      <c r="AF14" s="212"/>
      <c r="AG14" s="212" t="s">
        <v>386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7" t="s">
        <v>717</v>
      </c>
      <c r="D15" s="251"/>
      <c r="E15" s="252">
        <v>1.29</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390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0">
        <v>5</v>
      </c>
      <c r="B16" s="231" t="s">
        <v>540</v>
      </c>
      <c r="C16" s="247" t="s">
        <v>541</v>
      </c>
      <c r="D16" s="232" t="s">
        <v>382</v>
      </c>
      <c r="E16" s="233">
        <v>27.967749999999999</v>
      </c>
      <c r="F16" s="234"/>
      <c r="G16" s="235">
        <f>ROUND(E16*F16,2)</f>
        <v>0</v>
      </c>
      <c r="H16" s="234"/>
      <c r="I16" s="235">
        <f>ROUND(E16*H16,2)</f>
        <v>0</v>
      </c>
      <c r="J16" s="234"/>
      <c r="K16" s="235">
        <f>ROUND(E16*J16,2)</f>
        <v>0</v>
      </c>
      <c r="L16" s="235">
        <v>21</v>
      </c>
      <c r="M16" s="235">
        <f>G16*(1+L16/100)</f>
        <v>0</v>
      </c>
      <c r="N16" s="233">
        <v>0</v>
      </c>
      <c r="O16" s="233">
        <f>ROUND(E16*N16,2)</f>
        <v>0</v>
      </c>
      <c r="P16" s="233">
        <v>0</v>
      </c>
      <c r="Q16" s="233">
        <f>ROUND(E16*P16,2)</f>
        <v>0</v>
      </c>
      <c r="R16" s="235"/>
      <c r="S16" s="235" t="s">
        <v>384</v>
      </c>
      <c r="T16" s="236" t="s">
        <v>532</v>
      </c>
      <c r="U16" s="222">
        <v>0.46600000000000003</v>
      </c>
      <c r="V16" s="222">
        <f>ROUND(E16*U16,2)</f>
        <v>13.03</v>
      </c>
      <c r="W16" s="222"/>
      <c r="X16" s="222" t="s">
        <v>385</v>
      </c>
      <c r="Y16" s="212"/>
      <c r="Z16" s="212"/>
      <c r="AA16" s="212"/>
      <c r="AB16" s="212"/>
      <c r="AC16" s="212"/>
      <c r="AD16" s="212"/>
      <c r="AE16" s="212"/>
      <c r="AF16" s="212"/>
      <c r="AG16" s="212" t="s">
        <v>386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7" t="s">
        <v>718</v>
      </c>
      <c r="D17" s="251"/>
      <c r="E17" s="252">
        <v>27.97</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390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0">
        <v>6</v>
      </c>
      <c r="B18" s="231" t="s">
        <v>719</v>
      </c>
      <c r="C18" s="247" t="s">
        <v>720</v>
      </c>
      <c r="D18" s="232" t="s">
        <v>382</v>
      </c>
      <c r="E18" s="233">
        <v>33.948259999999998</v>
      </c>
      <c r="F18" s="234"/>
      <c r="G18" s="235">
        <f>ROUND(E18*F18,2)</f>
        <v>0</v>
      </c>
      <c r="H18" s="234"/>
      <c r="I18" s="235">
        <f>ROUND(E18*H18,2)</f>
        <v>0</v>
      </c>
      <c r="J18" s="234"/>
      <c r="K18" s="235">
        <f>ROUND(E18*J18,2)</f>
        <v>0</v>
      </c>
      <c r="L18" s="235">
        <v>21</v>
      </c>
      <c r="M18" s="235">
        <f>G18*(1+L18/100)</f>
        <v>0</v>
      </c>
      <c r="N18" s="233">
        <v>0</v>
      </c>
      <c r="O18" s="233">
        <f>ROUND(E18*N18,2)</f>
        <v>0</v>
      </c>
      <c r="P18" s="233">
        <v>0</v>
      </c>
      <c r="Q18" s="233">
        <f>ROUND(E18*P18,2)</f>
        <v>0</v>
      </c>
      <c r="R18" s="235"/>
      <c r="S18" s="235" t="s">
        <v>384</v>
      </c>
      <c r="T18" s="236" t="s">
        <v>612</v>
      </c>
      <c r="U18" s="222">
        <v>0.106</v>
      </c>
      <c r="V18" s="222">
        <f>ROUND(E18*U18,2)</f>
        <v>3.6</v>
      </c>
      <c r="W18" s="222"/>
      <c r="X18" s="222" t="s">
        <v>385</v>
      </c>
      <c r="Y18" s="212"/>
      <c r="Z18" s="212"/>
      <c r="AA18" s="212"/>
      <c r="AB18" s="212"/>
      <c r="AC18" s="212"/>
      <c r="AD18" s="212"/>
      <c r="AE18" s="212"/>
      <c r="AF18" s="212"/>
      <c r="AG18" s="212" t="s">
        <v>386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2" t="s">
        <v>545</v>
      </c>
      <c r="D19" s="259"/>
      <c r="E19" s="260"/>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3" t="s">
        <v>721</v>
      </c>
      <c r="D20" s="259"/>
      <c r="E20" s="260">
        <v>42.97</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390</v>
      </c>
      <c r="AH20" s="212">
        <v>2</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2" t="s">
        <v>547</v>
      </c>
      <c r="D21" s="259"/>
      <c r="E21" s="260"/>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722</v>
      </c>
      <c r="D22" s="251"/>
      <c r="E22" s="252">
        <v>33.950000000000003</v>
      </c>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390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0">
        <v>7</v>
      </c>
      <c r="B23" s="231" t="s">
        <v>723</v>
      </c>
      <c r="C23" s="247" t="s">
        <v>724</v>
      </c>
      <c r="D23" s="232" t="s">
        <v>382</v>
      </c>
      <c r="E23" s="233">
        <v>16.974129999999999</v>
      </c>
      <c r="F23" s="234"/>
      <c r="G23" s="235">
        <f>ROUND(E23*F23,2)</f>
        <v>0</v>
      </c>
      <c r="H23" s="234"/>
      <c r="I23" s="235">
        <f>ROUND(E23*H23,2)</f>
        <v>0</v>
      </c>
      <c r="J23" s="234"/>
      <c r="K23" s="235">
        <f>ROUND(E23*J23,2)</f>
        <v>0</v>
      </c>
      <c r="L23" s="235">
        <v>21</v>
      </c>
      <c r="M23" s="235">
        <f>G23*(1+L23/100)</f>
        <v>0</v>
      </c>
      <c r="N23" s="233">
        <v>0</v>
      </c>
      <c r="O23" s="233">
        <f>ROUND(E23*N23,2)</f>
        <v>0</v>
      </c>
      <c r="P23" s="233">
        <v>0</v>
      </c>
      <c r="Q23" s="233">
        <f>ROUND(E23*P23,2)</f>
        <v>0</v>
      </c>
      <c r="R23" s="235"/>
      <c r="S23" s="235" t="s">
        <v>384</v>
      </c>
      <c r="T23" s="236" t="s">
        <v>612</v>
      </c>
      <c r="U23" s="222">
        <v>4.3099999999999999E-2</v>
      </c>
      <c r="V23" s="222">
        <f>ROUND(E23*U23,2)</f>
        <v>0.73</v>
      </c>
      <c r="W23" s="222"/>
      <c r="X23" s="222" t="s">
        <v>385</v>
      </c>
      <c r="Y23" s="212"/>
      <c r="Z23" s="212"/>
      <c r="AA23" s="212"/>
      <c r="AB23" s="212"/>
      <c r="AC23" s="212"/>
      <c r="AD23" s="212"/>
      <c r="AE23" s="212"/>
      <c r="AF23" s="212"/>
      <c r="AG23" s="212" t="s">
        <v>386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725</v>
      </c>
      <c r="D24" s="251"/>
      <c r="E24" s="252">
        <v>16.97</v>
      </c>
      <c r="F24" s="222"/>
      <c r="G24" s="222"/>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390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30">
        <v>8</v>
      </c>
      <c r="B25" s="231" t="s">
        <v>543</v>
      </c>
      <c r="C25" s="247" t="s">
        <v>544</v>
      </c>
      <c r="D25" s="232" t="s">
        <v>382</v>
      </c>
      <c r="E25" s="233">
        <v>736.48419000000001</v>
      </c>
      <c r="F25" s="234"/>
      <c r="G25" s="235">
        <f>ROUND(E25*F25,2)</f>
        <v>0</v>
      </c>
      <c r="H25" s="234"/>
      <c r="I25" s="235">
        <f>ROUND(E25*H25,2)</f>
        <v>0</v>
      </c>
      <c r="J25" s="234"/>
      <c r="K25" s="235">
        <f>ROUND(E25*J25,2)</f>
        <v>0</v>
      </c>
      <c r="L25" s="235">
        <v>21</v>
      </c>
      <c r="M25" s="235">
        <f>G25*(1+L25/100)</f>
        <v>0</v>
      </c>
      <c r="N25" s="233">
        <v>0</v>
      </c>
      <c r="O25" s="233">
        <f>ROUND(E25*N25,2)</f>
        <v>0</v>
      </c>
      <c r="P25" s="233">
        <v>0</v>
      </c>
      <c r="Q25" s="233">
        <f>ROUND(E25*P25,2)</f>
        <v>0</v>
      </c>
      <c r="R25" s="235"/>
      <c r="S25" s="235" t="s">
        <v>384</v>
      </c>
      <c r="T25" s="236" t="s">
        <v>532</v>
      </c>
      <c r="U25" s="222">
        <v>1.556</v>
      </c>
      <c r="V25" s="222">
        <f>ROUND(E25*U25,2)</f>
        <v>1145.97</v>
      </c>
      <c r="W25" s="222"/>
      <c r="X25" s="222" t="s">
        <v>385</v>
      </c>
      <c r="Y25" s="212"/>
      <c r="Z25" s="212"/>
      <c r="AA25" s="212"/>
      <c r="AB25" s="212"/>
      <c r="AC25" s="212"/>
      <c r="AD25" s="212"/>
      <c r="AE25" s="212"/>
      <c r="AF25" s="212"/>
      <c r="AG25" s="212" t="s">
        <v>386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2" t="s">
        <v>545</v>
      </c>
      <c r="D26" s="259"/>
      <c r="E26" s="260"/>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3" t="s">
        <v>726</v>
      </c>
      <c r="D27" s="259"/>
      <c r="E27" s="260">
        <v>932.26</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390</v>
      </c>
      <c r="AH27" s="212">
        <v>2</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2" t="s">
        <v>547</v>
      </c>
      <c r="D28" s="259"/>
      <c r="E28" s="260"/>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727</v>
      </c>
      <c r="D29" s="251"/>
      <c r="E29" s="252">
        <v>736.48</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0">
        <v>9</v>
      </c>
      <c r="B30" s="231" t="s">
        <v>549</v>
      </c>
      <c r="C30" s="247" t="s">
        <v>550</v>
      </c>
      <c r="D30" s="232" t="s">
        <v>382</v>
      </c>
      <c r="E30" s="233">
        <v>368.24209999999999</v>
      </c>
      <c r="F30" s="234"/>
      <c r="G30" s="235">
        <f>ROUND(E30*F30,2)</f>
        <v>0</v>
      </c>
      <c r="H30" s="234"/>
      <c r="I30" s="235">
        <f>ROUND(E30*H30,2)</f>
        <v>0</v>
      </c>
      <c r="J30" s="234"/>
      <c r="K30" s="235">
        <f>ROUND(E30*J30,2)</f>
        <v>0</v>
      </c>
      <c r="L30" s="235">
        <v>21</v>
      </c>
      <c r="M30" s="235">
        <f>G30*(1+L30/100)</f>
        <v>0</v>
      </c>
      <c r="N30" s="233">
        <v>0</v>
      </c>
      <c r="O30" s="233">
        <f>ROUND(E30*N30,2)</f>
        <v>0</v>
      </c>
      <c r="P30" s="233">
        <v>0</v>
      </c>
      <c r="Q30" s="233">
        <f>ROUND(E30*P30,2)</f>
        <v>0</v>
      </c>
      <c r="R30" s="235"/>
      <c r="S30" s="235" t="s">
        <v>384</v>
      </c>
      <c r="T30" s="236" t="s">
        <v>532</v>
      </c>
      <c r="U30" s="222">
        <v>0.107</v>
      </c>
      <c r="V30" s="222">
        <f>ROUND(E30*U30,2)</f>
        <v>39.4</v>
      </c>
      <c r="W30" s="222"/>
      <c r="X30" s="222" t="s">
        <v>385</v>
      </c>
      <c r="Y30" s="212"/>
      <c r="Z30" s="212"/>
      <c r="AA30" s="212"/>
      <c r="AB30" s="212"/>
      <c r="AC30" s="212"/>
      <c r="AD30" s="212"/>
      <c r="AE30" s="212"/>
      <c r="AF30" s="212"/>
      <c r="AG30" s="212" t="s">
        <v>386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728</v>
      </c>
      <c r="D31" s="251"/>
      <c r="E31" s="252">
        <v>368.24</v>
      </c>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390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0">
        <v>10</v>
      </c>
      <c r="B32" s="231" t="s">
        <v>729</v>
      </c>
      <c r="C32" s="247" t="s">
        <v>730</v>
      </c>
      <c r="D32" s="232" t="s">
        <v>382</v>
      </c>
      <c r="E32" s="233">
        <v>7.7350500000000002</v>
      </c>
      <c r="F32" s="234"/>
      <c r="G32" s="235">
        <f>ROUND(E32*F32,2)</f>
        <v>0</v>
      </c>
      <c r="H32" s="234"/>
      <c r="I32" s="235">
        <f>ROUND(E32*H32,2)</f>
        <v>0</v>
      </c>
      <c r="J32" s="234"/>
      <c r="K32" s="235">
        <f>ROUND(E32*J32,2)</f>
        <v>0</v>
      </c>
      <c r="L32" s="235">
        <v>21</v>
      </c>
      <c r="M32" s="235">
        <f>G32*(1+L32/100)</f>
        <v>0</v>
      </c>
      <c r="N32" s="233">
        <v>0</v>
      </c>
      <c r="O32" s="233">
        <f>ROUND(E32*N32,2)</f>
        <v>0</v>
      </c>
      <c r="P32" s="233">
        <v>0</v>
      </c>
      <c r="Q32" s="233">
        <f>ROUND(E32*P32,2)</f>
        <v>0</v>
      </c>
      <c r="R32" s="235"/>
      <c r="S32" s="235" t="s">
        <v>384</v>
      </c>
      <c r="T32" s="236" t="s">
        <v>612</v>
      </c>
      <c r="U32" s="222">
        <v>0.155</v>
      </c>
      <c r="V32" s="222">
        <f>ROUND(E32*U32,2)</f>
        <v>1.2</v>
      </c>
      <c r="W32" s="222"/>
      <c r="X32" s="222" t="s">
        <v>385</v>
      </c>
      <c r="Y32" s="212"/>
      <c r="Z32" s="212"/>
      <c r="AA32" s="212"/>
      <c r="AB32" s="212"/>
      <c r="AC32" s="212"/>
      <c r="AD32" s="212"/>
      <c r="AE32" s="212"/>
      <c r="AF32" s="212"/>
      <c r="AG32" s="212" t="s">
        <v>386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7" t="s">
        <v>731</v>
      </c>
      <c r="D33" s="251"/>
      <c r="E33" s="252">
        <v>7.74</v>
      </c>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0">
        <v>11</v>
      </c>
      <c r="B34" s="231" t="s">
        <v>732</v>
      </c>
      <c r="C34" s="247" t="s">
        <v>733</v>
      </c>
      <c r="D34" s="232" t="s">
        <v>382</v>
      </c>
      <c r="E34" s="233">
        <v>3.8675299999999999</v>
      </c>
      <c r="F34" s="234"/>
      <c r="G34" s="235">
        <f>ROUND(E34*F34,2)</f>
        <v>0</v>
      </c>
      <c r="H34" s="234"/>
      <c r="I34" s="235">
        <f>ROUND(E34*H34,2)</f>
        <v>0</v>
      </c>
      <c r="J34" s="234"/>
      <c r="K34" s="235">
        <f>ROUND(E34*J34,2)</f>
        <v>0</v>
      </c>
      <c r="L34" s="235">
        <v>21</v>
      </c>
      <c r="M34" s="235">
        <f>G34*(1+L34/100)</f>
        <v>0</v>
      </c>
      <c r="N34" s="233">
        <v>0</v>
      </c>
      <c r="O34" s="233">
        <f>ROUND(E34*N34,2)</f>
        <v>0</v>
      </c>
      <c r="P34" s="233">
        <v>0</v>
      </c>
      <c r="Q34" s="233">
        <f>ROUND(E34*P34,2)</f>
        <v>0</v>
      </c>
      <c r="R34" s="235"/>
      <c r="S34" s="235" t="s">
        <v>384</v>
      </c>
      <c r="T34" s="236" t="s">
        <v>612</v>
      </c>
      <c r="U34" s="222">
        <v>0.1024</v>
      </c>
      <c r="V34" s="222">
        <f>ROUND(E34*U34,2)</f>
        <v>0.4</v>
      </c>
      <c r="W34" s="222"/>
      <c r="X34" s="222" t="s">
        <v>385</v>
      </c>
      <c r="Y34" s="212"/>
      <c r="Z34" s="212"/>
      <c r="AA34" s="212"/>
      <c r="AB34" s="212"/>
      <c r="AC34" s="212"/>
      <c r="AD34" s="212"/>
      <c r="AE34" s="212"/>
      <c r="AF34" s="212"/>
      <c r="AG34" s="212" t="s">
        <v>386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7" t="s">
        <v>734</v>
      </c>
      <c r="D35" s="251"/>
      <c r="E35" s="252">
        <v>3.87</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390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30">
        <v>12</v>
      </c>
      <c r="B36" s="231" t="s">
        <v>552</v>
      </c>
      <c r="C36" s="247" t="s">
        <v>553</v>
      </c>
      <c r="D36" s="232" t="s">
        <v>382</v>
      </c>
      <c r="E36" s="233">
        <v>167.80652000000001</v>
      </c>
      <c r="F36" s="234"/>
      <c r="G36" s="235">
        <f>ROUND(E36*F36,2)</f>
        <v>0</v>
      </c>
      <c r="H36" s="234"/>
      <c r="I36" s="235">
        <f>ROUND(E36*H36,2)</f>
        <v>0</v>
      </c>
      <c r="J36" s="234"/>
      <c r="K36" s="235">
        <f>ROUND(E36*J36,2)</f>
        <v>0</v>
      </c>
      <c r="L36" s="235">
        <v>21</v>
      </c>
      <c r="M36" s="235">
        <f>G36*(1+L36/100)</f>
        <v>0</v>
      </c>
      <c r="N36" s="233">
        <v>0</v>
      </c>
      <c r="O36" s="233">
        <f>ROUND(E36*N36,2)</f>
        <v>0</v>
      </c>
      <c r="P36" s="233">
        <v>0</v>
      </c>
      <c r="Q36" s="233">
        <f>ROUND(E36*P36,2)</f>
        <v>0</v>
      </c>
      <c r="R36" s="235"/>
      <c r="S36" s="235" t="s">
        <v>384</v>
      </c>
      <c r="T36" s="236" t="s">
        <v>532</v>
      </c>
      <c r="U36" s="222">
        <v>2.1269999999999998</v>
      </c>
      <c r="V36" s="222">
        <f>ROUND(E36*U36,2)</f>
        <v>356.92</v>
      </c>
      <c r="W36" s="222"/>
      <c r="X36" s="222" t="s">
        <v>385</v>
      </c>
      <c r="Y36" s="212"/>
      <c r="Z36" s="212"/>
      <c r="AA36" s="212"/>
      <c r="AB36" s="212"/>
      <c r="AC36" s="212"/>
      <c r="AD36" s="212"/>
      <c r="AE36" s="212"/>
      <c r="AF36" s="212"/>
      <c r="AG36" s="212" t="s">
        <v>386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735</v>
      </c>
      <c r="D37" s="251"/>
      <c r="E37" s="252">
        <v>167.81</v>
      </c>
      <c r="F37" s="222"/>
      <c r="G37" s="22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390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0">
        <v>13</v>
      </c>
      <c r="B38" s="231" t="s">
        <v>555</v>
      </c>
      <c r="C38" s="247" t="s">
        <v>556</v>
      </c>
      <c r="D38" s="232" t="s">
        <v>382</v>
      </c>
      <c r="E38" s="233">
        <v>83.903260000000003</v>
      </c>
      <c r="F38" s="234"/>
      <c r="G38" s="235">
        <f>ROUND(E38*F38,2)</f>
        <v>0</v>
      </c>
      <c r="H38" s="234"/>
      <c r="I38" s="235">
        <f>ROUND(E38*H38,2)</f>
        <v>0</v>
      </c>
      <c r="J38" s="234"/>
      <c r="K38" s="235">
        <f>ROUND(E38*J38,2)</f>
        <v>0</v>
      </c>
      <c r="L38" s="235">
        <v>21</v>
      </c>
      <c r="M38" s="235">
        <f>G38*(1+L38/100)</f>
        <v>0</v>
      </c>
      <c r="N38" s="233">
        <v>0</v>
      </c>
      <c r="O38" s="233">
        <f>ROUND(E38*N38,2)</f>
        <v>0</v>
      </c>
      <c r="P38" s="233">
        <v>0</v>
      </c>
      <c r="Q38" s="233">
        <f>ROUND(E38*P38,2)</f>
        <v>0</v>
      </c>
      <c r="R38" s="235"/>
      <c r="S38" s="235" t="s">
        <v>384</v>
      </c>
      <c r="T38" s="236" t="s">
        <v>532</v>
      </c>
      <c r="U38" s="222">
        <v>0.154</v>
      </c>
      <c r="V38" s="222">
        <f>ROUND(E38*U38,2)</f>
        <v>12.92</v>
      </c>
      <c r="W38" s="222"/>
      <c r="X38" s="222" t="s">
        <v>385</v>
      </c>
      <c r="Y38" s="212"/>
      <c r="Z38" s="212"/>
      <c r="AA38" s="212"/>
      <c r="AB38" s="212"/>
      <c r="AC38" s="212"/>
      <c r="AD38" s="212"/>
      <c r="AE38" s="212"/>
      <c r="AF38" s="212"/>
      <c r="AG38" s="212" t="s">
        <v>386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7" t="s">
        <v>736</v>
      </c>
      <c r="D39" s="251"/>
      <c r="E39" s="252">
        <v>83.9</v>
      </c>
      <c r="F39" s="222"/>
      <c r="G39" s="22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390</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0">
        <v>14</v>
      </c>
      <c r="B40" s="231" t="s">
        <v>558</v>
      </c>
      <c r="C40" s="247" t="s">
        <v>559</v>
      </c>
      <c r="D40" s="232" t="s">
        <v>382</v>
      </c>
      <c r="E40" s="233">
        <v>9.2563600000000008</v>
      </c>
      <c r="F40" s="234"/>
      <c r="G40" s="235">
        <f>ROUND(E40*F40,2)</f>
        <v>0</v>
      </c>
      <c r="H40" s="234"/>
      <c r="I40" s="235">
        <f>ROUND(E40*H40,2)</f>
        <v>0</v>
      </c>
      <c r="J40" s="234"/>
      <c r="K40" s="235">
        <f>ROUND(E40*J40,2)</f>
        <v>0</v>
      </c>
      <c r="L40" s="235">
        <v>21</v>
      </c>
      <c r="M40" s="235">
        <f>G40*(1+L40/100)</f>
        <v>0</v>
      </c>
      <c r="N40" s="233">
        <v>0</v>
      </c>
      <c r="O40" s="233">
        <f>ROUND(E40*N40,2)</f>
        <v>0</v>
      </c>
      <c r="P40" s="233">
        <v>0</v>
      </c>
      <c r="Q40" s="233">
        <f>ROUND(E40*P40,2)</f>
        <v>0</v>
      </c>
      <c r="R40" s="235"/>
      <c r="S40" s="235" t="s">
        <v>384</v>
      </c>
      <c r="T40" s="236" t="s">
        <v>532</v>
      </c>
      <c r="U40" s="222">
        <v>3.5329999999999999</v>
      </c>
      <c r="V40" s="222">
        <f>ROUND(E40*U40,2)</f>
        <v>32.700000000000003</v>
      </c>
      <c r="W40" s="222"/>
      <c r="X40" s="222" t="s">
        <v>385</v>
      </c>
      <c r="Y40" s="212"/>
      <c r="Z40" s="212"/>
      <c r="AA40" s="212"/>
      <c r="AB40" s="212"/>
      <c r="AC40" s="212"/>
      <c r="AD40" s="212"/>
      <c r="AE40" s="212"/>
      <c r="AF40" s="212"/>
      <c r="AG40" s="212" t="s">
        <v>386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737</v>
      </c>
      <c r="D41" s="251"/>
      <c r="E41" s="252">
        <v>9.26</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0">
        <v>15</v>
      </c>
      <c r="B42" s="231" t="s">
        <v>561</v>
      </c>
      <c r="C42" s="247" t="s">
        <v>562</v>
      </c>
      <c r="D42" s="232" t="s">
        <v>427</v>
      </c>
      <c r="E42" s="233">
        <v>270.83229999999998</v>
      </c>
      <c r="F42" s="234"/>
      <c r="G42" s="235">
        <f>ROUND(E42*F42,2)</f>
        <v>0</v>
      </c>
      <c r="H42" s="234"/>
      <c r="I42" s="235">
        <f>ROUND(E42*H42,2)</f>
        <v>0</v>
      </c>
      <c r="J42" s="234"/>
      <c r="K42" s="235">
        <f>ROUND(E42*J42,2)</f>
        <v>0</v>
      </c>
      <c r="L42" s="235">
        <v>21</v>
      </c>
      <c r="M42" s="235">
        <f>G42*(1+L42/100)</f>
        <v>0</v>
      </c>
      <c r="N42" s="233">
        <v>1.17E-3</v>
      </c>
      <c r="O42" s="233">
        <f>ROUND(E42*N42,2)</f>
        <v>0.32</v>
      </c>
      <c r="P42" s="233">
        <v>0</v>
      </c>
      <c r="Q42" s="233">
        <f>ROUND(E42*P42,2)</f>
        <v>0</v>
      </c>
      <c r="R42" s="235"/>
      <c r="S42" s="235" t="s">
        <v>339</v>
      </c>
      <c r="T42" s="236" t="s">
        <v>532</v>
      </c>
      <c r="U42" s="222">
        <v>0.32600000000000001</v>
      </c>
      <c r="V42" s="222">
        <f>ROUND(E42*U42,2)</f>
        <v>88.29</v>
      </c>
      <c r="W42" s="222"/>
      <c r="X42" s="222" t="s">
        <v>385</v>
      </c>
      <c r="Y42" s="212"/>
      <c r="Z42" s="212"/>
      <c r="AA42" s="212"/>
      <c r="AB42" s="212"/>
      <c r="AC42" s="212"/>
      <c r="AD42" s="212"/>
      <c r="AE42" s="212"/>
      <c r="AF42" s="212"/>
      <c r="AG42" s="212" t="s">
        <v>386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4" t="s">
        <v>563</v>
      </c>
      <c r="D43" s="261"/>
      <c r="E43" s="261"/>
      <c r="F43" s="261"/>
      <c r="G43" s="261"/>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433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7" t="s">
        <v>738</v>
      </c>
      <c r="D44" s="251"/>
      <c r="E44" s="252">
        <v>270.83</v>
      </c>
      <c r="F44" s="222"/>
      <c r="G44" s="222"/>
      <c r="H44" s="222"/>
      <c r="I44" s="222"/>
      <c r="J44" s="222"/>
      <c r="K44" s="222"/>
      <c r="L44" s="222"/>
      <c r="M44" s="222"/>
      <c r="N44" s="221"/>
      <c r="O44" s="221"/>
      <c r="P44" s="221"/>
      <c r="Q44" s="221"/>
      <c r="R44" s="222"/>
      <c r="S44" s="222"/>
      <c r="T44" s="222"/>
      <c r="U44" s="222"/>
      <c r="V44" s="222"/>
      <c r="W44" s="222"/>
      <c r="X44" s="222"/>
      <c r="Y44" s="212"/>
      <c r="Z44" s="212"/>
      <c r="AA44" s="212"/>
      <c r="AB44" s="212"/>
      <c r="AC44" s="212"/>
      <c r="AD44" s="212"/>
      <c r="AE44" s="212"/>
      <c r="AF44" s="212"/>
      <c r="AG44" s="212" t="s">
        <v>390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7">
        <v>16</v>
      </c>
      <c r="B45" s="238" t="s">
        <v>565</v>
      </c>
      <c r="C45" s="246" t="s">
        <v>566</v>
      </c>
      <c r="D45" s="239" t="s">
        <v>427</v>
      </c>
      <c r="E45" s="240">
        <v>270.83229999999998</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c r="S45" s="242" t="s">
        <v>339</v>
      </c>
      <c r="T45" s="243" t="s">
        <v>532</v>
      </c>
      <c r="U45" s="222">
        <v>0.16300000000000001</v>
      </c>
      <c r="V45" s="222">
        <f>ROUND(E45*U45,2)</f>
        <v>44.15</v>
      </c>
      <c r="W45" s="222"/>
      <c r="X45" s="222" t="s">
        <v>385</v>
      </c>
      <c r="Y45" s="212"/>
      <c r="Z45" s="212"/>
      <c r="AA45" s="212"/>
      <c r="AB45" s="212"/>
      <c r="AC45" s="212"/>
      <c r="AD45" s="212"/>
      <c r="AE45" s="212"/>
      <c r="AF45" s="212"/>
      <c r="AG45" s="212" t="s">
        <v>386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0">
        <v>17</v>
      </c>
      <c r="B46" s="231" t="s">
        <v>567</v>
      </c>
      <c r="C46" s="247" t="s">
        <v>568</v>
      </c>
      <c r="D46" s="232" t="s">
        <v>382</v>
      </c>
      <c r="E46" s="233">
        <v>941.51482999999996</v>
      </c>
      <c r="F46" s="234"/>
      <c r="G46" s="235">
        <f>ROUND(E46*F46,2)</f>
        <v>0</v>
      </c>
      <c r="H46" s="234"/>
      <c r="I46" s="235">
        <f>ROUND(E46*H46,2)</f>
        <v>0</v>
      </c>
      <c r="J46" s="234"/>
      <c r="K46" s="235">
        <f>ROUND(E46*J46,2)</f>
        <v>0</v>
      </c>
      <c r="L46" s="235">
        <v>21</v>
      </c>
      <c r="M46" s="235">
        <f>G46*(1+L46/100)</f>
        <v>0</v>
      </c>
      <c r="N46" s="233">
        <v>0</v>
      </c>
      <c r="O46" s="233">
        <f>ROUND(E46*N46,2)</f>
        <v>0</v>
      </c>
      <c r="P46" s="233">
        <v>0</v>
      </c>
      <c r="Q46" s="233">
        <f>ROUND(E46*P46,2)</f>
        <v>0</v>
      </c>
      <c r="R46" s="235"/>
      <c r="S46" s="235" t="s">
        <v>384</v>
      </c>
      <c r="T46" s="236" t="s">
        <v>532</v>
      </c>
      <c r="U46" s="222">
        <v>0.83099999999999996</v>
      </c>
      <c r="V46" s="222">
        <f>ROUND(E46*U46,2)</f>
        <v>782.4</v>
      </c>
      <c r="W46" s="222"/>
      <c r="X46" s="222" t="s">
        <v>385</v>
      </c>
      <c r="Y46" s="212"/>
      <c r="Z46" s="212"/>
      <c r="AA46" s="212"/>
      <c r="AB46" s="212"/>
      <c r="AC46" s="212"/>
      <c r="AD46" s="212"/>
      <c r="AE46" s="212"/>
      <c r="AF46" s="212"/>
      <c r="AG46" s="212" t="s">
        <v>386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739</v>
      </c>
      <c r="D47" s="251"/>
      <c r="E47" s="252">
        <v>932.26</v>
      </c>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390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740</v>
      </c>
      <c r="D48" s="251"/>
      <c r="E48" s="252">
        <v>9.26</v>
      </c>
      <c r="F48" s="222"/>
      <c r="G48" s="222"/>
      <c r="H48" s="222"/>
      <c r="I48" s="222"/>
      <c r="J48" s="222"/>
      <c r="K48" s="222"/>
      <c r="L48" s="222"/>
      <c r="M48" s="222"/>
      <c r="N48" s="221"/>
      <c r="O48" s="221"/>
      <c r="P48" s="221"/>
      <c r="Q48" s="221"/>
      <c r="R48" s="222"/>
      <c r="S48" s="222"/>
      <c r="T48" s="222"/>
      <c r="U48" s="222"/>
      <c r="V48" s="222"/>
      <c r="W48" s="222"/>
      <c r="X48" s="222"/>
      <c r="Y48" s="212"/>
      <c r="Z48" s="212"/>
      <c r="AA48" s="212"/>
      <c r="AB48" s="212"/>
      <c r="AC48" s="212"/>
      <c r="AD48" s="212"/>
      <c r="AE48" s="212"/>
      <c r="AF48" s="212"/>
      <c r="AG48" s="212" t="s">
        <v>390</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0">
        <v>18</v>
      </c>
      <c r="B49" s="231" t="s">
        <v>571</v>
      </c>
      <c r="C49" s="247" t="s">
        <v>572</v>
      </c>
      <c r="D49" s="232" t="s">
        <v>382</v>
      </c>
      <c r="E49" s="233">
        <v>984.48730999999998</v>
      </c>
      <c r="F49" s="234"/>
      <c r="G49" s="235">
        <f>ROUND(E49*F49,2)</f>
        <v>0</v>
      </c>
      <c r="H49" s="234"/>
      <c r="I49" s="235">
        <f>ROUND(E49*H49,2)</f>
        <v>0</v>
      </c>
      <c r="J49" s="234"/>
      <c r="K49" s="235">
        <f>ROUND(E49*J49,2)</f>
        <v>0</v>
      </c>
      <c r="L49" s="235">
        <v>21</v>
      </c>
      <c r="M49" s="235">
        <f>G49*(1+L49/100)</f>
        <v>0</v>
      </c>
      <c r="N49" s="233">
        <v>0</v>
      </c>
      <c r="O49" s="233">
        <f>ROUND(E49*N49,2)</f>
        <v>0</v>
      </c>
      <c r="P49" s="233">
        <v>0</v>
      </c>
      <c r="Q49" s="233">
        <f>ROUND(E49*P49,2)</f>
        <v>0</v>
      </c>
      <c r="R49" s="235"/>
      <c r="S49" s="235" t="s">
        <v>339</v>
      </c>
      <c r="T49" s="236" t="s">
        <v>532</v>
      </c>
      <c r="U49" s="222">
        <v>1.0999999999999999E-2</v>
      </c>
      <c r="V49" s="222">
        <f>ROUND(E49*U49,2)</f>
        <v>10.83</v>
      </c>
      <c r="W49" s="222"/>
      <c r="X49" s="222" t="s">
        <v>385</v>
      </c>
      <c r="Y49" s="212"/>
      <c r="Z49" s="212"/>
      <c r="AA49" s="212"/>
      <c r="AB49" s="212"/>
      <c r="AC49" s="212"/>
      <c r="AD49" s="212"/>
      <c r="AE49" s="212"/>
      <c r="AF49" s="212"/>
      <c r="AG49" s="212" t="s">
        <v>386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7" t="s">
        <v>741</v>
      </c>
      <c r="D50" s="251"/>
      <c r="E50" s="252">
        <v>984.49</v>
      </c>
      <c r="F50" s="222"/>
      <c r="G50" s="222"/>
      <c r="H50" s="222"/>
      <c r="I50" s="222"/>
      <c r="J50" s="222"/>
      <c r="K50" s="222"/>
      <c r="L50" s="222"/>
      <c r="M50" s="222"/>
      <c r="N50" s="221"/>
      <c r="O50" s="221"/>
      <c r="P50" s="221"/>
      <c r="Q50" s="221"/>
      <c r="R50" s="222"/>
      <c r="S50" s="222"/>
      <c r="T50" s="222"/>
      <c r="U50" s="222"/>
      <c r="V50" s="222"/>
      <c r="W50" s="222"/>
      <c r="X50" s="222"/>
      <c r="Y50" s="212"/>
      <c r="Z50" s="212"/>
      <c r="AA50" s="212"/>
      <c r="AB50" s="212"/>
      <c r="AC50" s="212"/>
      <c r="AD50" s="212"/>
      <c r="AE50" s="212"/>
      <c r="AF50" s="212"/>
      <c r="AG50" s="212" t="s">
        <v>390</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0">
        <v>19</v>
      </c>
      <c r="B51" s="231" t="s">
        <v>574</v>
      </c>
      <c r="C51" s="247" t="s">
        <v>575</v>
      </c>
      <c r="D51" s="232" t="s">
        <v>382</v>
      </c>
      <c r="E51" s="233">
        <v>367.38887999999997</v>
      </c>
      <c r="F51" s="234"/>
      <c r="G51" s="235">
        <f>ROUND(E51*F51,2)</f>
        <v>0</v>
      </c>
      <c r="H51" s="234"/>
      <c r="I51" s="235">
        <f>ROUND(E51*H51,2)</f>
        <v>0</v>
      </c>
      <c r="J51" s="234"/>
      <c r="K51" s="235">
        <f>ROUND(E51*J51,2)</f>
        <v>0</v>
      </c>
      <c r="L51" s="235">
        <v>21</v>
      </c>
      <c r="M51" s="235">
        <f>G51*(1+L51/100)</f>
        <v>0</v>
      </c>
      <c r="N51" s="233">
        <v>0</v>
      </c>
      <c r="O51" s="233">
        <f>ROUND(E51*N51,2)</f>
        <v>0</v>
      </c>
      <c r="P51" s="233">
        <v>0</v>
      </c>
      <c r="Q51" s="233">
        <f>ROUND(E51*P51,2)</f>
        <v>0</v>
      </c>
      <c r="R51" s="235"/>
      <c r="S51" s="235" t="s">
        <v>384</v>
      </c>
      <c r="T51" s="236" t="s">
        <v>532</v>
      </c>
      <c r="U51" s="222">
        <v>0.20200000000000001</v>
      </c>
      <c r="V51" s="222">
        <f>ROUND(E51*U51,2)</f>
        <v>74.209999999999994</v>
      </c>
      <c r="W51" s="222"/>
      <c r="X51" s="222" t="s">
        <v>385</v>
      </c>
      <c r="Y51" s="212"/>
      <c r="Z51" s="212"/>
      <c r="AA51" s="212"/>
      <c r="AB51" s="212"/>
      <c r="AC51" s="212"/>
      <c r="AD51" s="212"/>
      <c r="AE51" s="212"/>
      <c r="AF51" s="212"/>
      <c r="AG51" s="212" t="s">
        <v>386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4" t="s">
        <v>576</v>
      </c>
      <c r="D52" s="261"/>
      <c r="E52" s="261"/>
      <c r="F52" s="261"/>
      <c r="G52" s="261"/>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433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7" t="s">
        <v>742</v>
      </c>
      <c r="D53" s="251"/>
      <c r="E53" s="252">
        <v>975.23</v>
      </c>
      <c r="F53" s="222"/>
      <c r="G53" s="222"/>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390</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7" t="s">
        <v>578</v>
      </c>
      <c r="D54" s="251"/>
      <c r="E54" s="252"/>
      <c r="F54" s="222"/>
      <c r="G54" s="222"/>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390</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743</v>
      </c>
      <c r="D55" s="251"/>
      <c r="E55" s="252">
        <v>-53.94</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7" t="s">
        <v>744</v>
      </c>
      <c r="D56" s="251"/>
      <c r="E56" s="252">
        <v>-13.54</v>
      </c>
      <c r="F56" s="222"/>
      <c r="G56" s="222"/>
      <c r="H56" s="222"/>
      <c r="I56" s="222"/>
      <c r="J56" s="222"/>
      <c r="K56" s="222"/>
      <c r="L56" s="222"/>
      <c r="M56" s="222"/>
      <c r="N56" s="221"/>
      <c r="O56" s="221"/>
      <c r="P56" s="221"/>
      <c r="Q56" s="221"/>
      <c r="R56" s="222"/>
      <c r="S56" s="222"/>
      <c r="T56" s="222"/>
      <c r="U56" s="222"/>
      <c r="V56" s="222"/>
      <c r="W56" s="222"/>
      <c r="X56" s="222"/>
      <c r="Y56" s="212"/>
      <c r="Z56" s="212"/>
      <c r="AA56" s="212"/>
      <c r="AB56" s="212"/>
      <c r="AC56" s="212"/>
      <c r="AD56" s="212"/>
      <c r="AE56" s="212"/>
      <c r="AF56" s="212"/>
      <c r="AG56" s="212" t="s">
        <v>390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7" t="s">
        <v>745</v>
      </c>
      <c r="D57" s="251"/>
      <c r="E57" s="252"/>
      <c r="F57" s="222"/>
      <c r="G57" s="222"/>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390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7" t="s">
        <v>746</v>
      </c>
      <c r="D58" s="251"/>
      <c r="E58" s="252">
        <v>-59.51</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390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7" t="s">
        <v>747</v>
      </c>
      <c r="D59" s="251"/>
      <c r="E59" s="252">
        <v>-464.38</v>
      </c>
      <c r="F59" s="222"/>
      <c r="G59" s="222"/>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390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7" t="s">
        <v>748</v>
      </c>
      <c r="D60" s="251"/>
      <c r="E60" s="252">
        <v>-16.46</v>
      </c>
      <c r="F60" s="222"/>
      <c r="G60" s="22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390</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0">
        <v>20</v>
      </c>
      <c r="B61" s="231" t="s">
        <v>749</v>
      </c>
      <c r="C61" s="247" t="s">
        <v>750</v>
      </c>
      <c r="D61" s="232" t="s">
        <v>382</v>
      </c>
      <c r="E61" s="233">
        <v>9.8812499999999996</v>
      </c>
      <c r="F61" s="234"/>
      <c r="G61" s="235">
        <f>ROUND(E61*F61,2)</f>
        <v>0</v>
      </c>
      <c r="H61" s="234"/>
      <c r="I61" s="235">
        <f>ROUND(E61*H61,2)</f>
        <v>0</v>
      </c>
      <c r="J61" s="234"/>
      <c r="K61" s="235">
        <f>ROUND(E61*J61,2)</f>
        <v>0</v>
      </c>
      <c r="L61" s="235">
        <v>21</v>
      </c>
      <c r="M61" s="235">
        <f>G61*(1+L61/100)</f>
        <v>0</v>
      </c>
      <c r="N61" s="233">
        <v>0</v>
      </c>
      <c r="O61" s="233">
        <f>ROUND(E61*N61,2)</f>
        <v>0</v>
      </c>
      <c r="P61" s="233">
        <v>0</v>
      </c>
      <c r="Q61" s="233">
        <f>ROUND(E61*P61,2)</f>
        <v>0</v>
      </c>
      <c r="R61" s="235"/>
      <c r="S61" s="235" t="s">
        <v>384</v>
      </c>
      <c r="T61" s="236" t="s">
        <v>612</v>
      </c>
      <c r="U61" s="222">
        <v>1.1499999999999999</v>
      </c>
      <c r="V61" s="222">
        <f>ROUND(E61*U61,2)</f>
        <v>11.36</v>
      </c>
      <c r="W61" s="222"/>
      <c r="X61" s="222" t="s">
        <v>385</v>
      </c>
      <c r="Y61" s="212"/>
      <c r="Z61" s="212"/>
      <c r="AA61" s="212"/>
      <c r="AB61" s="212"/>
      <c r="AC61" s="212"/>
      <c r="AD61" s="212"/>
      <c r="AE61" s="212"/>
      <c r="AF61" s="212"/>
      <c r="AG61" s="212" t="s">
        <v>386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7" t="s">
        <v>751</v>
      </c>
      <c r="D62" s="251"/>
      <c r="E62" s="252">
        <v>9.8800000000000008</v>
      </c>
      <c r="F62" s="222"/>
      <c r="G62" s="222"/>
      <c r="H62" s="222"/>
      <c r="I62" s="222"/>
      <c r="J62" s="222"/>
      <c r="K62" s="222"/>
      <c r="L62" s="222"/>
      <c r="M62" s="222"/>
      <c r="N62" s="221"/>
      <c r="O62" s="221"/>
      <c r="P62" s="221"/>
      <c r="Q62" s="221"/>
      <c r="R62" s="222"/>
      <c r="S62" s="222"/>
      <c r="T62" s="222"/>
      <c r="U62" s="222"/>
      <c r="V62" s="222"/>
      <c r="W62" s="222"/>
      <c r="X62" s="222"/>
      <c r="Y62" s="212"/>
      <c r="Z62" s="212"/>
      <c r="AA62" s="212"/>
      <c r="AB62" s="212"/>
      <c r="AC62" s="212"/>
      <c r="AD62" s="212"/>
      <c r="AE62" s="212"/>
      <c r="AF62" s="212"/>
      <c r="AG62" s="212" t="s">
        <v>390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0">
        <v>21</v>
      </c>
      <c r="B63" s="231" t="s">
        <v>584</v>
      </c>
      <c r="C63" s="247" t="s">
        <v>585</v>
      </c>
      <c r="D63" s="232" t="s">
        <v>427</v>
      </c>
      <c r="E63" s="233">
        <v>122.6396</v>
      </c>
      <c r="F63" s="234"/>
      <c r="G63" s="235">
        <f>ROUND(E63*F63,2)</f>
        <v>0</v>
      </c>
      <c r="H63" s="234"/>
      <c r="I63" s="235">
        <f>ROUND(E63*H63,2)</f>
        <v>0</v>
      </c>
      <c r="J63" s="234"/>
      <c r="K63" s="235">
        <f>ROUND(E63*J63,2)</f>
        <v>0</v>
      </c>
      <c r="L63" s="235">
        <v>21</v>
      </c>
      <c r="M63" s="235">
        <f>G63*(1+L63/100)</f>
        <v>0</v>
      </c>
      <c r="N63" s="233">
        <v>0</v>
      </c>
      <c r="O63" s="233">
        <f>ROUND(E63*N63,2)</f>
        <v>0</v>
      </c>
      <c r="P63" s="233">
        <v>0</v>
      </c>
      <c r="Q63" s="233">
        <f>ROUND(E63*P63,2)</f>
        <v>0</v>
      </c>
      <c r="R63" s="235"/>
      <c r="S63" s="235" t="s">
        <v>384</v>
      </c>
      <c r="T63" s="236" t="s">
        <v>532</v>
      </c>
      <c r="U63" s="222">
        <v>0.09</v>
      </c>
      <c r="V63" s="222">
        <f>ROUND(E63*U63,2)</f>
        <v>11.04</v>
      </c>
      <c r="W63" s="222"/>
      <c r="X63" s="222" t="s">
        <v>385</v>
      </c>
      <c r="Y63" s="212"/>
      <c r="Z63" s="212"/>
      <c r="AA63" s="212"/>
      <c r="AB63" s="212"/>
      <c r="AC63" s="212"/>
      <c r="AD63" s="212"/>
      <c r="AE63" s="212"/>
      <c r="AF63" s="212"/>
      <c r="AG63" s="212" t="s">
        <v>386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7" t="s">
        <v>752</v>
      </c>
      <c r="D64" s="251"/>
      <c r="E64" s="252">
        <v>122.64</v>
      </c>
      <c r="F64" s="222"/>
      <c r="G64" s="222"/>
      <c r="H64" s="222"/>
      <c r="I64" s="222"/>
      <c r="J64" s="222"/>
      <c r="K64" s="222"/>
      <c r="L64" s="222"/>
      <c r="M64" s="222"/>
      <c r="N64" s="221"/>
      <c r="O64" s="221"/>
      <c r="P64" s="221"/>
      <c r="Q64" s="221"/>
      <c r="R64" s="222"/>
      <c r="S64" s="222"/>
      <c r="T64" s="222"/>
      <c r="U64" s="222"/>
      <c r="V64" s="222"/>
      <c r="W64" s="222"/>
      <c r="X64" s="222"/>
      <c r="Y64" s="212"/>
      <c r="Z64" s="212"/>
      <c r="AA64" s="212"/>
      <c r="AB64" s="212"/>
      <c r="AC64" s="212"/>
      <c r="AD64" s="212"/>
      <c r="AE64" s="212"/>
      <c r="AF64" s="212"/>
      <c r="AG64" s="212" t="s">
        <v>390</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0">
        <v>22</v>
      </c>
      <c r="B65" s="231" t="s">
        <v>587</v>
      </c>
      <c r="C65" s="247" t="s">
        <v>588</v>
      </c>
      <c r="D65" s="232" t="s">
        <v>464</v>
      </c>
      <c r="E65" s="233">
        <v>734.77760000000001</v>
      </c>
      <c r="F65" s="234"/>
      <c r="G65" s="235">
        <f>ROUND(E65*F65,2)</f>
        <v>0</v>
      </c>
      <c r="H65" s="234"/>
      <c r="I65" s="235">
        <f>ROUND(E65*H65,2)</f>
        <v>0</v>
      </c>
      <c r="J65" s="234"/>
      <c r="K65" s="235">
        <f>ROUND(E65*J65,2)</f>
        <v>0</v>
      </c>
      <c r="L65" s="235">
        <v>21</v>
      </c>
      <c r="M65" s="235">
        <f>G65*(1+L65/100)</f>
        <v>0</v>
      </c>
      <c r="N65" s="233">
        <v>1</v>
      </c>
      <c r="O65" s="233">
        <f>ROUND(E65*N65,2)</f>
        <v>734.78</v>
      </c>
      <c r="P65" s="233">
        <v>0</v>
      </c>
      <c r="Q65" s="233">
        <f>ROUND(E65*P65,2)</f>
        <v>0</v>
      </c>
      <c r="R65" s="235"/>
      <c r="S65" s="235" t="s">
        <v>339</v>
      </c>
      <c r="T65" s="236" t="s">
        <v>532</v>
      </c>
      <c r="U65" s="222">
        <v>0</v>
      </c>
      <c r="V65" s="222">
        <f>ROUND(E65*U65,2)</f>
        <v>0</v>
      </c>
      <c r="W65" s="222"/>
      <c r="X65" s="222" t="s">
        <v>474</v>
      </c>
      <c r="Y65" s="212"/>
      <c r="Z65" s="212"/>
      <c r="AA65" s="212"/>
      <c r="AB65" s="212"/>
      <c r="AC65" s="212"/>
      <c r="AD65" s="212"/>
      <c r="AE65" s="212"/>
      <c r="AF65" s="212"/>
      <c r="AG65" s="212" t="s">
        <v>475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753</v>
      </c>
      <c r="D66" s="251"/>
      <c r="E66" s="252">
        <v>734.77760000000001</v>
      </c>
      <c r="F66" s="222"/>
      <c r="G66" s="222"/>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390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0">
        <v>23</v>
      </c>
      <c r="B67" s="231" t="s">
        <v>754</v>
      </c>
      <c r="C67" s="247" t="s">
        <v>755</v>
      </c>
      <c r="D67" s="232" t="s">
        <v>464</v>
      </c>
      <c r="E67" s="233">
        <v>18.75</v>
      </c>
      <c r="F67" s="234"/>
      <c r="G67" s="235">
        <f>ROUND(E67*F67,2)</f>
        <v>0</v>
      </c>
      <c r="H67" s="234"/>
      <c r="I67" s="235">
        <f>ROUND(E67*H67,2)</f>
        <v>0</v>
      </c>
      <c r="J67" s="234"/>
      <c r="K67" s="235">
        <f>ROUND(E67*J67,2)</f>
        <v>0</v>
      </c>
      <c r="L67" s="235">
        <v>21</v>
      </c>
      <c r="M67" s="235">
        <f>G67*(1+L67/100)</f>
        <v>0</v>
      </c>
      <c r="N67" s="233">
        <v>1</v>
      </c>
      <c r="O67" s="233">
        <f>ROUND(E67*N67,2)</f>
        <v>18.75</v>
      </c>
      <c r="P67" s="233">
        <v>0</v>
      </c>
      <c r="Q67" s="233">
        <f>ROUND(E67*P67,2)</f>
        <v>0</v>
      </c>
      <c r="R67" s="235" t="s">
        <v>473</v>
      </c>
      <c r="S67" s="235" t="s">
        <v>384</v>
      </c>
      <c r="T67" s="236" t="s">
        <v>612</v>
      </c>
      <c r="U67" s="222">
        <v>0</v>
      </c>
      <c r="V67" s="222">
        <f>ROUND(E67*U67,2)</f>
        <v>0</v>
      </c>
      <c r="W67" s="222"/>
      <c r="X67" s="222" t="s">
        <v>474</v>
      </c>
      <c r="Y67" s="212"/>
      <c r="Z67" s="212"/>
      <c r="AA67" s="212"/>
      <c r="AB67" s="212"/>
      <c r="AC67" s="212"/>
      <c r="AD67" s="212"/>
      <c r="AE67" s="212"/>
      <c r="AF67" s="212"/>
      <c r="AG67" s="212" t="s">
        <v>605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756</v>
      </c>
      <c r="D68" s="251"/>
      <c r="E68" s="252">
        <v>18.75</v>
      </c>
      <c r="F68" s="222"/>
      <c r="G68" s="222"/>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390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7">
        <v>24</v>
      </c>
      <c r="B69" s="238" t="s">
        <v>590</v>
      </c>
      <c r="C69" s="246" t="s">
        <v>757</v>
      </c>
      <c r="D69" s="239" t="s">
        <v>382</v>
      </c>
      <c r="E69" s="240">
        <v>984.48730999999998</v>
      </c>
      <c r="F69" s="241"/>
      <c r="G69" s="242">
        <f>ROUND(E69*F69,2)</f>
        <v>0</v>
      </c>
      <c r="H69" s="241"/>
      <c r="I69" s="242">
        <f>ROUND(E69*H69,2)</f>
        <v>0</v>
      </c>
      <c r="J69" s="241"/>
      <c r="K69" s="242">
        <f>ROUND(E69*J69,2)</f>
        <v>0</v>
      </c>
      <c r="L69" s="242">
        <v>21</v>
      </c>
      <c r="M69" s="242">
        <f>G69*(1+L69/100)</f>
        <v>0</v>
      </c>
      <c r="N69" s="240">
        <v>0</v>
      </c>
      <c r="O69" s="240">
        <f>ROUND(E69*N69,2)</f>
        <v>0</v>
      </c>
      <c r="P69" s="240">
        <v>0</v>
      </c>
      <c r="Q69" s="240">
        <f>ROUND(E69*P69,2)</f>
        <v>0</v>
      </c>
      <c r="R69" s="242"/>
      <c r="S69" s="242" t="s">
        <v>384</v>
      </c>
      <c r="T69" s="243" t="s">
        <v>384</v>
      </c>
      <c r="U69" s="222">
        <v>0</v>
      </c>
      <c r="V69" s="222">
        <f>ROUND(E69*U69,2)</f>
        <v>0</v>
      </c>
      <c r="W69" s="222"/>
      <c r="X69" s="222" t="s">
        <v>385</v>
      </c>
      <c r="Y69" s="212"/>
      <c r="Z69" s="212"/>
      <c r="AA69" s="212"/>
      <c r="AB69" s="212"/>
      <c r="AC69" s="212"/>
      <c r="AD69" s="212"/>
      <c r="AE69" s="212"/>
      <c r="AF69" s="212"/>
      <c r="AG69" s="212" t="s">
        <v>386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4" t="s">
        <v>334</v>
      </c>
      <c r="B70" s="225" t="s">
        <v>229</v>
      </c>
      <c r="C70" s="245" t="s">
        <v>230</v>
      </c>
      <c r="D70" s="226"/>
      <c r="E70" s="227"/>
      <c r="F70" s="228"/>
      <c r="G70" s="228">
        <f>SUMIF(AG71:AG83,"&lt;&gt;NOR",G71:G83)</f>
        <v>0</v>
      </c>
      <c r="H70" s="228"/>
      <c r="I70" s="228">
        <f>SUM(I71:I83)</f>
        <v>0</v>
      </c>
      <c r="J70" s="228"/>
      <c r="K70" s="228">
        <f>SUM(K71:K83)</f>
        <v>0</v>
      </c>
      <c r="L70" s="228"/>
      <c r="M70" s="228">
        <f>SUM(M71:M83)</f>
        <v>0</v>
      </c>
      <c r="N70" s="227"/>
      <c r="O70" s="227">
        <f>SUM(O71:O83)</f>
        <v>134.38</v>
      </c>
      <c r="P70" s="227"/>
      <c r="Q70" s="227">
        <f>SUM(Q71:Q83)</f>
        <v>0</v>
      </c>
      <c r="R70" s="228"/>
      <c r="S70" s="228"/>
      <c r="T70" s="229"/>
      <c r="U70" s="223"/>
      <c r="V70" s="223">
        <f>SUM(V71:V83)</f>
        <v>78.599999999999994</v>
      </c>
      <c r="W70" s="223"/>
      <c r="X70" s="223"/>
      <c r="AG70" t="s">
        <v>335</v>
      </c>
    </row>
    <row r="71" spans="1:60" outlineLevel="1" x14ac:dyDescent="0.2">
      <c r="A71" s="230">
        <v>25</v>
      </c>
      <c r="B71" s="231" t="s">
        <v>592</v>
      </c>
      <c r="C71" s="247" t="s">
        <v>593</v>
      </c>
      <c r="D71" s="232" t="s">
        <v>382</v>
      </c>
      <c r="E71" s="233">
        <v>9.2563600000000008</v>
      </c>
      <c r="F71" s="234"/>
      <c r="G71" s="235">
        <f>ROUND(E71*F71,2)</f>
        <v>0</v>
      </c>
      <c r="H71" s="234"/>
      <c r="I71" s="235">
        <f>ROUND(E71*H71,2)</f>
        <v>0</v>
      </c>
      <c r="J71" s="234"/>
      <c r="K71" s="235">
        <f>ROUND(E71*J71,2)</f>
        <v>0</v>
      </c>
      <c r="L71" s="235">
        <v>21</v>
      </c>
      <c r="M71" s="235">
        <f>G71*(1+L71/100)</f>
        <v>0</v>
      </c>
      <c r="N71" s="233">
        <v>1.9205000000000001</v>
      </c>
      <c r="O71" s="233">
        <f>ROUND(E71*N71,2)</f>
        <v>17.78</v>
      </c>
      <c r="P71" s="233">
        <v>0</v>
      </c>
      <c r="Q71" s="233">
        <f>ROUND(E71*P71,2)</f>
        <v>0</v>
      </c>
      <c r="R71" s="235"/>
      <c r="S71" s="235" t="s">
        <v>384</v>
      </c>
      <c r="T71" s="236" t="s">
        <v>532</v>
      </c>
      <c r="U71" s="222">
        <v>0.92</v>
      </c>
      <c r="V71" s="222">
        <f>ROUND(E71*U71,2)</f>
        <v>8.52</v>
      </c>
      <c r="W71" s="222"/>
      <c r="X71" s="222" t="s">
        <v>385</v>
      </c>
      <c r="Y71" s="212"/>
      <c r="Z71" s="212"/>
      <c r="AA71" s="212"/>
      <c r="AB71" s="212"/>
      <c r="AC71" s="212"/>
      <c r="AD71" s="212"/>
      <c r="AE71" s="212"/>
      <c r="AF71" s="212"/>
      <c r="AG71" s="212" t="s">
        <v>386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737</v>
      </c>
      <c r="D72" s="251"/>
      <c r="E72" s="252">
        <v>9.26</v>
      </c>
      <c r="F72" s="222"/>
      <c r="G72" s="222"/>
      <c r="H72" s="222"/>
      <c r="I72" s="222"/>
      <c r="J72" s="222"/>
      <c r="K72" s="222"/>
      <c r="L72" s="222"/>
      <c r="M72" s="222"/>
      <c r="N72" s="221"/>
      <c r="O72" s="221"/>
      <c r="P72" s="221"/>
      <c r="Q72" s="221"/>
      <c r="R72" s="222"/>
      <c r="S72" s="222"/>
      <c r="T72" s="222"/>
      <c r="U72" s="222"/>
      <c r="V72" s="222"/>
      <c r="W72" s="222"/>
      <c r="X72" s="222"/>
      <c r="Y72" s="212"/>
      <c r="Z72" s="212"/>
      <c r="AA72" s="212"/>
      <c r="AB72" s="212"/>
      <c r="AC72" s="212"/>
      <c r="AD72" s="212"/>
      <c r="AE72" s="212"/>
      <c r="AF72" s="212"/>
      <c r="AG72" s="212" t="s">
        <v>390</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0">
        <v>26</v>
      </c>
      <c r="B73" s="231" t="s">
        <v>594</v>
      </c>
      <c r="C73" s="247" t="s">
        <v>595</v>
      </c>
      <c r="D73" s="232" t="s">
        <v>513</v>
      </c>
      <c r="E73" s="233">
        <v>47.468510000000002</v>
      </c>
      <c r="F73" s="234"/>
      <c r="G73" s="235">
        <f>ROUND(E73*F73,2)</f>
        <v>0</v>
      </c>
      <c r="H73" s="234"/>
      <c r="I73" s="235">
        <f>ROUND(E73*H73,2)</f>
        <v>0</v>
      </c>
      <c r="J73" s="234"/>
      <c r="K73" s="235">
        <f>ROUND(E73*J73,2)</f>
        <v>0</v>
      </c>
      <c r="L73" s="235">
        <v>21</v>
      </c>
      <c r="M73" s="235">
        <f>G73*(1+L73/100)</f>
        <v>0</v>
      </c>
      <c r="N73" s="233">
        <v>0</v>
      </c>
      <c r="O73" s="233">
        <f>ROUND(E73*N73,2)</f>
        <v>0</v>
      </c>
      <c r="P73" s="233">
        <v>0</v>
      </c>
      <c r="Q73" s="233">
        <f>ROUND(E73*P73,2)</f>
        <v>0</v>
      </c>
      <c r="R73" s="235"/>
      <c r="S73" s="235" t="s">
        <v>384</v>
      </c>
      <c r="T73" s="236" t="s">
        <v>532</v>
      </c>
      <c r="U73" s="222">
        <v>6.0999999999999999E-2</v>
      </c>
      <c r="V73" s="222">
        <f>ROUND(E73*U73,2)</f>
        <v>2.9</v>
      </c>
      <c r="W73" s="222"/>
      <c r="X73" s="222" t="s">
        <v>385</v>
      </c>
      <c r="Y73" s="212"/>
      <c r="Z73" s="212"/>
      <c r="AA73" s="212"/>
      <c r="AB73" s="212"/>
      <c r="AC73" s="212"/>
      <c r="AD73" s="212"/>
      <c r="AE73" s="212"/>
      <c r="AF73" s="212"/>
      <c r="AG73" s="212" t="s">
        <v>386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7" t="s">
        <v>758</v>
      </c>
      <c r="D74" s="251"/>
      <c r="E74" s="252">
        <v>47.47</v>
      </c>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390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0">
        <v>27</v>
      </c>
      <c r="B75" s="231" t="s">
        <v>597</v>
      </c>
      <c r="C75" s="247" t="s">
        <v>598</v>
      </c>
      <c r="D75" s="232" t="s">
        <v>427</v>
      </c>
      <c r="E75" s="233">
        <v>97.31044</v>
      </c>
      <c r="F75" s="234"/>
      <c r="G75" s="235">
        <f>ROUND(E75*F75,2)</f>
        <v>0</v>
      </c>
      <c r="H75" s="234"/>
      <c r="I75" s="235">
        <f>ROUND(E75*H75,2)</f>
        <v>0</v>
      </c>
      <c r="J75" s="234"/>
      <c r="K75" s="235">
        <f>ROUND(E75*J75,2)</f>
        <v>0</v>
      </c>
      <c r="L75" s="235">
        <v>21</v>
      </c>
      <c r="M75" s="235">
        <f>G75*(1+L75/100)</f>
        <v>0</v>
      </c>
      <c r="N75" s="233">
        <v>3.5E-4</v>
      </c>
      <c r="O75" s="233">
        <f>ROUND(E75*N75,2)</f>
        <v>0.03</v>
      </c>
      <c r="P75" s="233">
        <v>0</v>
      </c>
      <c r="Q75" s="233">
        <f>ROUND(E75*P75,2)</f>
        <v>0</v>
      </c>
      <c r="R75" s="235"/>
      <c r="S75" s="235" t="s">
        <v>384</v>
      </c>
      <c r="T75" s="236" t="s">
        <v>532</v>
      </c>
      <c r="U75" s="222">
        <v>8.8999999999999996E-2</v>
      </c>
      <c r="V75" s="222">
        <f>ROUND(E75*U75,2)</f>
        <v>8.66</v>
      </c>
      <c r="W75" s="222"/>
      <c r="X75" s="222" t="s">
        <v>385</v>
      </c>
      <c r="Y75" s="212"/>
      <c r="Z75" s="212"/>
      <c r="AA75" s="212"/>
      <c r="AB75" s="212"/>
      <c r="AC75" s="212"/>
      <c r="AD75" s="212"/>
      <c r="AE75" s="212"/>
      <c r="AF75" s="212"/>
      <c r="AG75" s="212" t="s">
        <v>386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19"/>
      <c r="B76" s="220"/>
      <c r="C76" s="257" t="s">
        <v>759</v>
      </c>
      <c r="D76" s="251"/>
      <c r="E76" s="252">
        <v>97.31</v>
      </c>
      <c r="F76" s="222"/>
      <c r="G76" s="222"/>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390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0">
        <v>28</v>
      </c>
      <c r="B77" s="231" t="s">
        <v>600</v>
      </c>
      <c r="C77" s="247" t="s">
        <v>601</v>
      </c>
      <c r="D77" s="232" t="s">
        <v>382</v>
      </c>
      <c r="E77" s="233">
        <v>53.938980000000001</v>
      </c>
      <c r="F77" s="234"/>
      <c r="G77" s="235">
        <f>ROUND(E77*F77,2)</f>
        <v>0</v>
      </c>
      <c r="H77" s="234"/>
      <c r="I77" s="235">
        <f>ROUND(E77*H77,2)</f>
        <v>0</v>
      </c>
      <c r="J77" s="234"/>
      <c r="K77" s="235">
        <f>ROUND(E77*J77,2)</f>
        <v>0</v>
      </c>
      <c r="L77" s="235">
        <v>21</v>
      </c>
      <c r="M77" s="235">
        <f>G77*(1+L77/100)</f>
        <v>0</v>
      </c>
      <c r="N77" s="233">
        <v>2.16</v>
      </c>
      <c r="O77" s="233">
        <f>ROUND(E77*N77,2)</f>
        <v>116.51</v>
      </c>
      <c r="P77" s="233">
        <v>0</v>
      </c>
      <c r="Q77" s="233">
        <f>ROUND(E77*P77,2)</f>
        <v>0</v>
      </c>
      <c r="R77" s="235"/>
      <c r="S77" s="235" t="s">
        <v>339</v>
      </c>
      <c r="T77" s="236" t="s">
        <v>532</v>
      </c>
      <c r="U77" s="222">
        <v>1.085</v>
      </c>
      <c r="V77" s="222">
        <f>ROUND(E77*U77,2)</f>
        <v>58.52</v>
      </c>
      <c r="W77" s="222"/>
      <c r="X77" s="222" t="s">
        <v>385</v>
      </c>
      <c r="Y77" s="212"/>
      <c r="Z77" s="212"/>
      <c r="AA77" s="212"/>
      <c r="AB77" s="212"/>
      <c r="AC77" s="212"/>
      <c r="AD77" s="212"/>
      <c r="AE77" s="212"/>
      <c r="AF77" s="212"/>
      <c r="AG77" s="212" t="s">
        <v>386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7" t="s">
        <v>760</v>
      </c>
      <c r="D78" s="251"/>
      <c r="E78" s="252">
        <v>51.32</v>
      </c>
      <c r="F78" s="222"/>
      <c r="G78" s="222"/>
      <c r="H78" s="222"/>
      <c r="I78" s="222"/>
      <c r="J78" s="222"/>
      <c r="K78" s="222"/>
      <c r="L78" s="222"/>
      <c r="M78" s="222"/>
      <c r="N78" s="221"/>
      <c r="O78" s="221"/>
      <c r="P78" s="221"/>
      <c r="Q78" s="221"/>
      <c r="R78" s="222"/>
      <c r="S78" s="222"/>
      <c r="T78" s="222"/>
      <c r="U78" s="222"/>
      <c r="V78" s="222"/>
      <c r="W78" s="222"/>
      <c r="X78" s="222"/>
      <c r="Y78" s="212"/>
      <c r="Z78" s="212"/>
      <c r="AA78" s="212"/>
      <c r="AB78" s="212"/>
      <c r="AC78" s="212"/>
      <c r="AD78" s="212"/>
      <c r="AE78" s="212"/>
      <c r="AF78" s="212"/>
      <c r="AG78" s="212" t="s">
        <v>390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7" t="s">
        <v>761</v>
      </c>
      <c r="D79" s="251"/>
      <c r="E79" s="252">
        <v>2.62</v>
      </c>
      <c r="F79" s="222"/>
      <c r="G79" s="222"/>
      <c r="H79" s="222"/>
      <c r="I79" s="222"/>
      <c r="J79" s="222"/>
      <c r="K79" s="222"/>
      <c r="L79" s="222"/>
      <c r="M79" s="222"/>
      <c r="N79" s="221"/>
      <c r="O79" s="221"/>
      <c r="P79" s="221"/>
      <c r="Q79" s="221"/>
      <c r="R79" s="222"/>
      <c r="S79" s="222"/>
      <c r="T79" s="222"/>
      <c r="U79" s="222"/>
      <c r="V79" s="222"/>
      <c r="W79" s="222"/>
      <c r="X79" s="222"/>
      <c r="Y79" s="212"/>
      <c r="Z79" s="212"/>
      <c r="AA79" s="212"/>
      <c r="AB79" s="212"/>
      <c r="AC79" s="212"/>
      <c r="AD79" s="212"/>
      <c r="AE79" s="212"/>
      <c r="AF79" s="212"/>
      <c r="AG79" s="212" t="s">
        <v>390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0">
        <v>29</v>
      </c>
      <c r="B80" s="231" t="s">
        <v>603</v>
      </c>
      <c r="C80" s="247" t="s">
        <v>604</v>
      </c>
      <c r="D80" s="232" t="s">
        <v>513</v>
      </c>
      <c r="E80" s="233">
        <v>49.841940000000001</v>
      </c>
      <c r="F80" s="234"/>
      <c r="G80" s="235">
        <f>ROUND(E80*F80,2)</f>
        <v>0</v>
      </c>
      <c r="H80" s="234"/>
      <c r="I80" s="235">
        <f>ROUND(E80*H80,2)</f>
        <v>0</v>
      </c>
      <c r="J80" s="234"/>
      <c r="K80" s="235">
        <f>ROUND(E80*J80,2)</f>
        <v>0</v>
      </c>
      <c r="L80" s="235">
        <v>21</v>
      </c>
      <c r="M80" s="235">
        <f>G80*(1+L80/100)</f>
        <v>0</v>
      </c>
      <c r="N80" s="233">
        <v>8.0000000000000004E-4</v>
      </c>
      <c r="O80" s="233">
        <f>ROUND(E80*N80,2)</f>
        <v>0.04</v>
      </c>
      <c r="P80" s="233">
        <v>0</v>
      </c>
      <c r="Q80" s="233">
        <f>ROUND(E80*P80,2)</f>
        <v>0</v>
      </c>
      <c r="R80" s="235" t="s">
        <v>473</v>
      </c>
      <c r="S80" s="235" t="s">
        <v>384</v>
      </c>
      <c r="T80" s="236" t="s">
        <v>532</v>
      </c>
      <c r="U80" s="222">
        <v>0</v>
      </c>
      <c r="V80" s="222">
        <f>ROUND(E80*U80,2)</f>
        <v>0</v>
      </c>
      <c r="W80" s="222"/>
      <c r="X80" s="222" t="s">
        <v>474</v>
      </c>
      <c r="Y80" s="212"/>
      <c r="Z80" s="212"/>
      <c r="AA80" s="212"/>
      <c r="AB80" s="212"/>
      <c r="AC80" s="212"/>
      <c r="AD80" s="212"/>
      <c r="AE80" s="212"/>
      <c r="AF80" s="212"/>
      <c r="AG80" s="212" t="s">
        <v>605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7" t="s">
        <v>762</v>
      </c>
      <c r="D81" s="251"/>
      <c r="E81" s="252">
        <v>49.84</v>
      </c>
      <c r="F81" s="222"/>
      <c r="G81" s="222"/>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390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0">
        <v>30</v>
      </c>
      <c r="B82" s="231" t="s">
        <v>607</v>
      </c>
      <c r="C82" s="247" t="s">
        <v>608</v>
      </c>
      <c r="D82" s="232" t="s">
        <v>427</v>
      </c>
      <c r="E82" s="233">
        <v>121.63805000000001</v>
      </c>
      <c r="F82" s="234"/>
      <c r="G82" s="235">
        <f>ROUND(E82*F82,2)</f>
        <v>0</v>
      </c>
      <c r="H82" s="234"/>
      <c r="I82" s="235">
        <f>ROUND(E82*H82,2)</f>
        <v>0</v>
      </c>
      <c r="J82" s="234"/>
      <c r="K82" s="235">
        <f>ROUND(E82*J82,2)</f>
        <v>0</v>
      </c>
      <c r="L82" s="235">
        <v>21</v>
      </c>
      <c r="M82" s="235">
        <f>G82*(1+L82/100)</f>
        <v>0</v>
      </c>
      <c r="N82" s="233">
        <v>2.0000000000000001E-4</v>
      </c>
      <c r="O82" s="233">
        <f>ROUND(E82*N82,2)</f>
        <v>0.02</v>
      </c>
      <c r="P82" s="233">
        <v>0</v>
      </c>
      <c r="Q82" s="233">
        <f>ROUND(E82*P82,2)</f>
        <v>0</v>
      </c>
      <c r="R82" s="235" t="s">
        <v>473</v>
      </c>
      <c r="S82" s="235" t="s">
        <v>384</v>
      </c>
      <c r="T82" s="236" t="s">
        <v>532</v>
      </c>
      <c r="U82" s="222">
        <v>0</v>
      </c>
      <c r="V82" s="222">
        <f>ROUND(E82*U82,2)</f>
        <v>0</v>
      </c>
      <c r="W82" s="222"/>
      <c r="X82" s="222" t="s">
        <v>474</v>
      </c>
      <c r="Y82" s="212"/>
      <c r="Z82" s="212"/>
      <c r="AA82" s="212"/>
      <c r="AB82" s="212"/>
      <c r="AC82" s="212"/>
      <c r="AD82" s="212"/>
      <c r="AE82" s="212"/>
      <c r="AF82" s="212"/>
      <c r="AG82" s="212" t="s">
        <v>605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7" t="s">
        <v>763</v>
      </c>
      <c r="D83" s="251"/>
      <c r="E83" s="252">
        <v>121.64</v>
      </c>
      <c r="F83" s="222"/>
      <c r="G83" s="222"/>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390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4" t="s">
        <v>334</v>
      </c>
      <c r="B84" s="225" t="s">
        <v>231</v>
      </c>
      <c r="C84" s="245" t="s">
        <v>232</v>
      </c>
      <c r="D84" s="226"/>
      <c r="E84" s="227"/>
      <c r="F84" s="228"/>
      <c r="G84" s="228">
        <f>SUMIF(AG85:AG94,"&lt;&gt;NOR",G85:G94)</f>
        <v>0</v>
      </c>
      <c r="H84" s="228"/>
      <c r="I84" s="228">
        <f>SUM(I85:I94)</f>
        <v>0</v>
      </c>
      <c r="J84" s="228"/>
      <c r="K84" s="228">
        <f>SUM(K85:K94)</f>
        <v>0</v>
      </c>
      <c r="L84" s="228"/>
      <c r="M84" s="228">
        <f>SUM(M85:M94)</f>
        <v>0</v>
      </c>
      <c r="N84" s="227"/>
      <c r="O84" s="227">
        <f>SUM(O85:O94)</f>
        <v>9.49</v>
      </c>
      <c r="P84" s="227"/>
      <c r="Q84" s="227">
        <f>SUM(Q85:Q94)</f>
        <v>0</v>
      </c>
      <c r="R84" s="228"/>
      <c r="S84" s="228"/>
      <c r="T84" s="229"/>
      <c r="U84" s="223"/>
      <c r="V84" s="223">
        <f>SUM(V85:V94)</f>
        <v>84.89</v>
      </c>
      <c r="W84" s="223"/>
      <c r="X84" s="223"/>
      <c r="AG84" t="s">
        <v>335</v>
      </c>
    </row>
    <row r="85" spans="1:60" outlineLevel="1" x14ac:dyDescent="0.2">
      <c r="A85" s="230">
        <v>31</v>
      </c>
      <c r="B85" s="231" t="s">
        <v>764</v>
      </c>
      <c r="C85" s="247" t="s">
        <v>765</v>
      </c>
      <c r="D85" s="232" t="s">
        <v>513</v>
      </c>
      <c r="E85" s="233">
        <v>34</v>
      </c>
      <c r="F85" s="234"/>
      <c r="G85" s="235">
        <f>ROUND(E85*F85,2)</f>
        <v>0</v>
      </c>
      <c r="H85" s="234"/>
      <c r="I85" s="235">
        <f>ROUND(E85*H85,2)</f>
        <v>0</v>
      </c>
      <c r="J85" s="234"/>
      <c r="K85" s="235">
        <f>ROUND(E85*J85,2)</f>
        <v>0</v>
      </c>
      <c r="L85" s="235">
        <v>21</v>
      </c>
      <c r="M85" s="235">
        <f>G85*(1+L85/100)</f>
        <v>0</v>
      </c>
      <c r="N85" s="233">
        <v>0</v>
      </c>
      <c r="O85" s="233">
        <f>ROUND(E85*N85,2)</f>
        <v>0</v>
      </c>
      <c r="P85" s="233">
        <v>0</v>
      </c>
      <c r="Q85" s="233">
        <f>ROUND(E85*P85,2)</f>
        <v>0</v>
      </c>
      <c r="R85" s="235"/>
      <c r="S85" s="235" t="s">
        <v>384</v>
      </c>
      <c r="T85" s="236" t="s">
        <v>532</v>
      </c>
      <c r="U85" s="222">
        <v>0.9</v>
      </c>
      <c r="V85" s="222">
        <f>ROUND(E85*U85,2)</f>
        <v>30.6</v>
      </c>
      <c r="W85" s="222"/>
      <c r="X85" s="222" t="s">
        <v>385</v>
      </c>
      <c r="Y85" s="212"/>
      <c r="Z85" s="212"/>
      <c r="AA85" s="212"/>
      <c r="AB85" s="212"/>
      <c r="AC85" s="212"/>
      <c r="AD85" s="212"/>
      <c r="AE85" s="212"/>
      <c r="AF85" s="212"/>
      <c r="AG85" s="212" t="s">
        <v>386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766</v>
      </c>
      <c r="D86" s="251"/>
      <c r="E86" s="252">
        <v>34</v>
      </c>
      <c r="F86" s="222"/>
      <c r="G86" s="222"/>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390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0">
        <v>32</v>
      </c>
      <c r="B87" s="231" t="s">
        <v>767</v>
      </c>
      <c r="C87" s="247" t="s">
        <v>768</v>
      </c>
      <c r="D87" s="232" t="s">
        <v>382</v>
      </c>
      <c r="E87" s="233">
        <v>3.2027999999999999</v>
      </c>
      <c r="F87" s="234"/>
      <c r="G87" s="235">
        <f>ROUND(E87*F87,2)</f>
        <v>0</v>
      </c>
      <c r="H87" s="234"/>
      <c r="I87" s="235">
        <f>ROUND(E87*H87,2)</f>
        <v>0</v>
      </c>
      <c r="J87" s="234"/>
      <c r="K87" s="235">
        <f>ROUND(E87*J87,2)</f>
        <v>0</v>
      </c>
      <c r="L87" s="235">
        <v>21</v>
      </c>
      <c r="M87" s="235">
        <f>G87*(1+L87/100)</f>
        <v>0</v>
      </c>
      <c r="N87" s="233">
        <v>2.9141499999999998</v>
      </c>
      <c r="O87" s="233">
        <f>ROUND(E87*N87,2)</f>
        <v>9.33</v>
      </c>
      <c r="P87" s="233">
        <v>0</v>
      </c>
      <c r="Q87" s="233">
        <f>ROUND(E87*P87,2)</f>
        <v>0</v>
      </c>
      <c r="R87" s="235"/>
      <c r="S87" s="235" t="s">
        <v>384</v>
      </c>
      <c r="T87" s="236" t="s">
        <v>532</v>
      </c>
      <c r="U87" s="222">
        <v>2.62</v>
      </c>
      <c r="V87" s="222">
        <f>ROUND(E87*U87,2)</f>
        <v>8.39</v>
      </c>
      <c r="W87" s="222"/>
      <c r="X87" s="222" t="s">
        <v>385</v>
      </c>
      <c r="Y87" s="212"/>
      <c r="Z87" s="212"/>
      <c r="AA87" s="212"/>
      <c r="AB87" s="212"/>
      <c r="AC87" s="212"/>
      <c r="AD87" s="212"/>
      <c r="AE87" s="212"/>
      <c r="AF87" s="212"/>
      <c r="AG87" s="212" t="s">
        <v>386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4" t="s">
        <v>769</v>
      </c>
      <c r="D88" s="261"/>
      <c r="E88" s="261"/>
      <c r="F88" s="261"/>
      <c r="G88" s="261"/>
      <c r="H88" s="222"/>
      <c r="I88" s="222"/>
      <c r="J88" s="222"/>
      <c r="K88" s="222"/>
      <c r="L88" s="222"/>
      <c r="M88" s="222"/>
      <c r="N88" s="221"/>
      <c r="O88" s="221"/>
      <c r="P88" s="221"/>
      <c r="Q88" s="221"/>
      <c r="R88" s="222"/>
      <c r="S88" s="222"/>
      <c r="T88" s="222"/>
      <c r="U88" s="222"/>
      <c r="V88" s="222"/>
      <c r="W88" s="222"/>
      <c r="X88" s="222"/>
      <c r="Y88" s="212"/>
      <c r="Z88" s="212"/>
      <c r="AA88" s="212"/>
      <c r="AB88" s="212"/>
      <c r="AC88" s="212"/>
      <c r="AD88" s="212"/>
      <c r="AE88" s="212"/>
      <c r="AF88" s="212"/>
      <c r="AG88" s="212" t="s">
        <v>433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7" t="s">
        <v>770</v>
      </c>
      <c r="D89" s="251"/>
      <c r="E89" s="252">
        <v>3.2</v>
      </c>
      <c r="F89" s="222"/>
      <c r="G89" s="222"/>
      <c r="H89" s="222"/>
      <c r="I89" s="222"/>
      <c r="J89" s="222"/>
      <c r="K89" s="222"/>
      <c r="L89" s="222"/>
      <c r="M89" s="222"/>
      <c r="N89" s="221"/>
      <c r="O89" s="221"/>
      <c r="P89" s="221"/>
      <c r="Q89" s="221"/>
      <c r="R89" s="222"/>
      <c r="S89" s="222"/>
      <c r="T89" s="222"/>
      <c r="U89" s="222"/>
      <c r="V89" s="222"/>
      <c r="W89" s="222"/>
      <c r="X89" s="222"/>
      <c r="Y89" s="212"/>
      <c r="Z89" s="212"/>
      <c r="AA89" s="212"/>
      <c r="AB89" s="212"/>
      <c r="AC89" s="212"/>
      <c r="AD89" s="212"/>
      <c r="AE89" s="212"/>
      <c r="AF89" s="212"/>
      <c r="AG89" s="212" t="s">
        <v>390</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7">
        <v>33</v>
      </c>
      <c r="B90" s="238" t="s">
        <v>771</v>
      </c>
      <c r="C90" s="246" t="s">
        <v>772</v>
      </c>
      <c r="D90" s="239" t="s">
        <v>657</v>
      </c>
      <c r="E90" s="240">
        <v>4</v>
      </c>
      <c r="F90" s="241"/>
      <c r="G90" s="242">
        <f>ROUND(E90*F90,2)</f>
        <v>0</v>
      </c>
      <c r="H90" s="241"/>
      <c r="I90" s="242">
        <f>ROUND(E90*H90,2)</f>
        <v>0</v>
      </c>
      <c r="J90" s="241"/>
      <c r="K90" s="242">
        <f>ROUND(E90*J90,2)</f>
        <v>0</v>
      </c>
      <c r="L90" s="242">
        <v>21</v>
      </c>
      <c r="M90" s="242">
        <f>G90*(1+L90/100)</f>
        <v>0</v>
      </c>
      <c r="N90" s="240">
        <v>0</v>
      </c>
      <c r="O90" s="240">
        <f>ROUND(E90*N90,2)</f>
        <v>0</v>
      </c>
      <c r="P90" s="240">
        <v>0</v>
      </c>
      <c r="Q90" s="240">
        <f>ROUND(E90*P90,2)</f>
        <v>0</v>
      </c>
      <c r="R90" s="242"/>
      <c r="S90" s="242" t="s">
        <v>339</v>
      </c>
      <c r="T90" s="243" t="s">
        <v>340</v>
      </c>
      <c r="U90" s="222">
        <v>0</v>
      </c>
      <c r="V90" s="222">
        <f>ROUND(E90*U90,2)</f>
        <v>0</v>
      </c>
      <c r="W90" s="222"/>
      <c r="X90" s="222" t="s">
        <v>385</v>
      </c>
      <c r="Y90" s="212"/>
      <c r="Z90" s="212"/>
      <c r="AA90" s="212"/>
      <c r="AB90" s="212"/>
      <c r="AC90" s="212"/>
      <c r="AD90" s="212"/>
      <c r="AE90" s="212"/>
      <c r="AF90" s="212"/>
      <c r="AG90" s="212" t="s">
        <v>386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0">
        <v>34</v>
      </c>
      <c r="B91" s="231" t="s">
        <v>773</v>
      </c>
      <c r="C91" s="247" t="s">
        <v>774</v>
      </c>
      <c r="D91" s="232" t="s">
        <v>513</v>
      </c>
      <c r="E91" s="233">
        <v>34</v>
      </c>
      <c r="F91" s="234"/>
      <c r="G91" s="235">
        <f>ROUND(E91*F91,2)</f>
        <v>0</v>
      </c>
      <c r="H91" s="234"/>
      <c r="I91" s="235">
        <f>ROUND(E91*H91,2)</f>
        <v>0</v>
      </c>
      <c r="J91" s="234"/>
      <c r="K91" s="235">
        <f>ROUND(E91*J91,2)</f>
        <v>0</v>
      </c>
      <c r="L91" s="235">
        <v>21</v>
      </c>
      <c r="M91" s="235">
        <f>G91*(1+L91/100)</f>
        <v>0</v>
      </c>
      <c r="N91" s="233">
        <v>3.3E-4</v>
      </c>
      <c r="O91" s="233">
        <f>ROUND(E91*N91,2)</f>
        <v>0.01</v>
      </c>
      <c r="P91" s="233">
        <v>0</v>
      </c>
      <c r="Q91" s="233">
        <f>ROUND(E91*P91,2)</f>
        <v>0</v>
      </c>
      <c r="R91" s="235"/>
      <c r="S91" s="235" t="s">
        <v>384</v>
      </c>
      <c r="T91" s="236" t="s">
        <v>612</v>
      </c>
      <c r="U91" s="222">
        <v>1.35</v>
      </c>
      <c r="V91" s="222">
        <f>ROUND(E91*U91,2)</f>
        <v>45.9</v>
      </c>
      <c r="W91" s="222"/>
      <c r="X91" s="222" t="s">
        <v>385</v>
      </c>
      <c r="Y91" s="212"/>
      <c r="Z91" s="212"/>
      <c r="AA91" s="212"/>
      <c r="AB91" s="212"/>
      <c r="AC91" s="212"/>
      <c r="AD91" s="212"/>
      <c r="AE91" s="212"/>
      <c r="AF91" s="212"/>
      <c r="AG91" s="212" t="s">
        <v>386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7" t="s">
        <v>775</v>
      </c>
      <c r="D92" s="251"/>
      <c r="E92" s="252">
        <v>34</v>
      </c>
      <c r="F92" s="222"/>
      <c r="G92" s="222"/>
      <c r="H92" s="222"/>
      <c r="I92" s="222"/>
      <c r="J92" s="222"/>
      <c r="K92" s="222"/>
      <c r="L92" s="222"/>
      <c r="M92" s="222"/>
      <c r="N92" s="221"/>
      <c r="O92" s="221"/>
      <c r="P92" s="221"/>
      <c r="Q92" s="221"/>
      <c r="R92" s="222"/>
      <c r="S92" s="222"/>
      <c r="T92" s="222"/>
      <c r="U92" s="222"/>
      <c r="V92" s="222"/>
      <c r="W92" s="222"/>
      <c r="X92" s="222"/>
      <c r="Y92" s="212"/>
      <c r="Z92" s="212"/>
      <c r="AA92" s="212"/>
      <c r="AB92" s="212"/>
      <c r="AC92" s="212"/>
      <c r="AD92" s="212"/>
      <c r="AE92" s="212"/>
      <c r="AF92" s="212"/>
      <c r="AG92" s="212" t="s">
        <v>390</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30">
        <v>35</v>
      </c>
      <c r="B93" s="231" t="s">
        <v>776</v>
      </c>
      <c r="C93" s="247" t="s">
        <v>777</v>
      </c>
      <c r="D93" s="232" t="s">
        <v>657</v>
      </c>
      <c r="E93" s="233">
        <v>8.9250000000000007</v>
      </c>
      <c r="F93" s="234"/>
      <c r="G93" s="235">
        <f>ROUND(E93*F93,2)</f>
        <v>0</v>
      </c>
      <c r="H93" s="234"/>
      <c r="I93" s="235">
        <f>ROUND(E93*H93,2)</f>
        <v>0</v>
      </c>
      <c r="J93" s="234"/>
      <c r="K93" s="235">
        <f>ROUND(E93*J93,2)</f>
        <v>0</v>
      </c>
      <c r="L93" s="235">
        <v>21</v>
      </c>
      <c r="M93" s="235">
        <f>G93*(1+L93/100)</f>
        <v>0</v>
      </c>
      <c r="N93" s="233">
        <v>1.7299999999999999E-2</v>
      </c>
      <c r="O93" s="233">
        <f>ROUND(E93*N93,2)</f>
        <v>0.15</v>
      </c>
      <c r="P93" s="233">
        <v>0</v>
      </c>
      <c r="Q93" s="233">
        <f>ROUND(E93*P93,2)</f>
        <v>0</v>
      </c>
      <c r="R93" s="235" t="s">
        <v>473</v>
      </c>
      <c r="S93" s="235" t="s">
        <v>384</v>
      </c>
      <c r="T93" s="236" t="s">
        <v>673</v>
      </c>
      <c r="U93" s="222">
        <v>0</v>
      </c>
      <c r="V93" s="222">
        <f>ROUND(E93*U93,2)</f>
        <v>0</v>
      </c>
      <c r="W93" s="222"/>
      <c r="X93" s="222" t="s">
        <v>474</v>
      </c>
      <c r="Y93" s="212"/>
      <c r="Z93" s="212"/>
      <c r="AA93" s="212"/>
      <c r="AB93" s="212"/>
      <c r="AC93" s="212"/>
      <c r="AD93" s="212"/>
      <c r="AE93" s="212"/>
      <c r="AF93" s="212"/>
      <c r="AG93" s="212" t="s">
        <v>605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7" t="s">
        <v>778</v>
      </c>
      <c r="D94" s="251"/>
      <c r="E94" s="252">
        <v>8.93</v>
      </c>
      <c r="F94" s="222"/>
      <c r="G94" s="222"/>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390</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24" t="s">
        <v>334</v>
      </c>
      <c r="B95" s="225" t="s">
        <v>233</v>
      </c>
      <c r="C95" s="245" t="s">
        <v>234</v>
      </c>
      <c r="D95" s="226"/>
      <c r="E95" s="227"/>
      <c r="F95" s="228"/>
      <c r="G95" s="228">
        <f>SUMIF(AG96:AG129,"&lt;&gt;NOR",G96:G129)</f>
        <v>0</v>
      </c>
      <c r="H95" s="228"/>
      <c r="I95" s="228">
        <f>SUM(I96:I129)</f>
        <v>0</v>
      </c>
      <c r="J95" s="228"/>
      <c r="K95" s="228">
        <f>SUM(K96:K129)</f>
        <v>0</v>
      </c>
      <c r="L95" s="228"/>
      <c r="M95" s="228">
        <f>SUM(M96:M129)</f>
        <v>0</v>
      </c>
      <c r="N95" s="227"/>
      <c r="O95" s="227">
        <f>SUM(O96:O129)</f>
        <v>510.16</v>
      </c>
      <c r="P95" s="227"/>
      <c r="Q95" s="227">
        <f>SUM(Q96:Q129)</f>
        <v>0</v>
      </c>
      <c r="R95" s="228"/>
      <c r="S95" s="228"/>
      <c r="T95" s="229"/>
      <c r="U95" s="223"/>
      <c r="V95" s="223">
        <f>SUM(V96:V129)</f>
        <v>2699.01</v>
      </c>
      <c r="W95" s="223"/>
      <c r="X95" s="223"/>
      <c r="AG95" t="s">
        <v>335</v>
      </c>
    </row>
    <row r="96" spans="1:60" ht="22.5" outlineLevel="1" x14ac:dyDescent="0.2">
      <c r="A96" s="230">
        <v>36</v>
      </c>
      <c r="B96" s="231" t="s">
        <v>779</v>
      </c>
      <c r="C96" s="247" t="s">
        <v>780</v>
      </c>
      <c r="D96" s="232" t="s">
        <v>382</v>
      </c>
      <c r="E96" s="233">
        <v>1.7925</v>
      </c>
      <c r="F96" s="234"/>
      <c r="G96" s="235">
        <f>ROUND(E96*F96,2)</f>
        <v>0</v>
      </c>
      <c r="H96" s="234"/>
      <c r="I96" s="235">
        <f>ROUND(E96*H96,2)</f>
        <v>0</v>
      </c>
      <c r="J96" s="234"/>
      <c r="K96" s="235">
        <f>ROUND(E96*J96,2)</f>
        <v>0</v>
      </c>
      <c r="L96" s="235">
        <v>21</v>
      </c>
      <c r="M96" s="235">
        <f>G96*(1+L96/100)</f>
        <v>0</v>
      </c>
      <c r="N96" s="233">
        <v>2.6102799999999999</v>
      </c>
      <c r="O96" s="233">
        <f>ROUND(E96*N96,2)</f>
        <v>4.68</v>
      </c>
      <c r="P96" s="233">
        <v>0</v>
      </c>
      <c r="Q96" s="233">
        <f>ROUND(E96*P96,2)</f>
        <v>0</v>
      </c>
      <c r="R96" s="235"/>
      <c r="S96" s="235" t="s">
        <v>384</v>
      </c>
      <c r="T96" s="236" t="s">
        <v>612</v>
      </c>
      <c r="U96" s="222">
        <v>6.8259999999999996</v>
      </c>
      <c r="V96" s="222">
        <f>ROUND(E96*U96,2)</f>
        <v>12.24</v>
      </c>
      <c r="W96" s="222"/>
      <c r="X96" s="222" t="s">
        <v>385</v>
      </c>
      <c r="Y96" s="212"/>
      <c r="Z96" s="212"/>
      <c r="AA96" s="212"/>
      <c r="AB96" s="212"/>
      <c r="AC96" s="212"/>
      <c r="AD96" s="212"/>
      <c r="AE96" s="212"/>
      <c r="AF96" s="212"/>
      <c r="AG96" s="212" t="s">
        <v>386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7" t="s">
        <v>781</v>
      </c>
      <c r="D97" s="251"/>
      <c r="E97" s="252"/>
      <c r="F97" s="222"/>
      <c r="G97" s="222"/>
      <c r="H97" s="222"/>
      <c r="I97" s="222"/>
      <c r="J97" s="222"/>
      <c r="K97" s="222"/>
      <c r="L97" s="222"/>
      <c r="M97" s="222"/>
      <c r="N97" s="221"/>
      <c r="O97" s="221"/>
      <c r="P97" s="221"/>
      <c r="Q97" s="221"/>
      <c r="R97" s="222"/>
      <c r="S97" s="222"/>
      <c r="T97" s="222"/>
      <c r="U97" s="222"/>
      <c r="V97" s="222"/>
      <c r="W97" s="222"/>
      <c r="X97" s="222"/>
      <c r="Y97" s="212"/>
      <c r="Z97" s="212"/>
      <c r="AA97" s="212"/>
      <c r="AB97" s="212"/>
      <c r="AC97" s="212"/>
      <c r="AD97" s="212"/>
      <c r="AE97" s="212"/>
      <c r="AF97" s="212"/>
      <c r="AG97" s="212" t="s">
        <v>390</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7" t="s">
        <v>782</v>
      </c>
      <c r="D98" s="251"/>
      <c r="E98" s="252">
        <v>1.21</v>
      </c>
      <c r="F98" s="222"/>
      <c r="G98" s="222"/>
      <c r="H98" s="222"/>
      <c r="I98" s="222"/>
      <c r="J98" s="222"/>
      <c r="K98" s="222"/>
      <c r="L98" s="222"/>
      <c r="M98" s="222"/>
      <c r="N98" s="221"/>
      <c r="O98" s="221"/>
      <c r="P98" s="221"/>
      <c r="Q98" s="221"/>
      <c r="R98" s="222"/>
      <c r="S98" s="222"/>
      <c r="T98" s="222"/>
      <c r="U98" s="222"/>
      <c r="V98" s="222"/>
      <c r="W98" s="222"/>
      <c r="X98" s="222"/>
      <c r="Y98" s="212"/>
      <c r="Z98" s="212"/>
      <c r="AA98" s="212"/>
      <c r="AB98" s="212"/>
      <c r="AC98" s="212"/>
      <c r="AD98" s="212"/>
      <c r="AE98" s="212"/>
      <c r="AF98" s="212"/>
      <c r="AG98" s="212" t="s">
        <v>390</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7" t="s">
        <v>783</v>
      </c>
      <c r="D99" s="251"/>
      <c r="E99" s="252">
        <v>0.59</v>
      </c>
      <c r="F99" s="222"/>
      <c r="G99" s="222"/>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390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30">
        <v>37</v>
      </c>
      <c r="B100" s="231" t="s">
        <v>784</v>
      </c>
      <c r="C100" s="247" t="s">
        <v>785</v>
      </c>
      <c r="D100" s="232" t="s">
        <v>382</v>
      </c>
      <c r="E100" s="233">
        <v>75.497929999999997</v>
      </c>
      <c r="F100" s="234"/>
      <c r="G100" s="235">
        <f>ROUND(E100*F100,2)</f>
        <v>0</v>
      </c>
      <c r="H100" s="234"/>
      <c r="I100" s="235">
        <f>ROUND(E100*H100,2)</f>
        <v>0</v>
      </c>
      <c r="J100" s="234"/>
      <c r="K100" s="235">
        <f>ROUND(E100*J100,2)</f>
        <v>0</v>
      </c>
      <c r="L100" s="235">
        <v>21</v>
      </c>
      <c r="M100" s="235">
        <f>G100*(1+L100/100)</f>
        <v>0</v>
      </c>
      <c r="N100" s="233">
        <v>2.59138</v>
      </c>
      <c r="O100" s="233">
        <f>ROUND(E100*N100,2)</f>
        <v>195.64</v>
      </c>
      <c r="P100" s="233">
        <v>0</v>
      </c>
      <c r="Q100" s="233">
        <f>ROUND(E100*P100,2)</f>
        <v>0</v>
      </c>
      <c r="R100" s="235"/>
      <c r="S100" s="235" t="s">
        <v>384</v>
      </c>
      <c r="T100" s="236" t="s">
        <v>532</v>
      </c>
      <c r="U100" s="222">
        <v>4.1929999999999996</v>
      </c>
      <c r="V100" s="222">
        <f>ROUND(E100*U100,2)</f>
        <v>316.56</v>
      </c>
      <c r="W100" s="222"/>
      <c r="X100" s="222" t="s">
        <v>385</v>
      </c>
      <c r="Y100" s="212"/>
      <c r="Z100" s="212"/>
      <c r="AA100" s="212"/>
      <c r="AB100" s="212"/>
      <c r="AC100" s="212"/>
      <c r="AD100" s="212"/>
      <c r="AE100" s="212"/>
      <c r="AF100" s="212"/>
      <c r="AG100" s="212" t="s">
        <v>386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19"/>
      <c r="B101" s="220"/>
      <c r="C101" s="257" t="s">
        <v>786</v>
      </c>
      <c r="D101" s="251"/>
      <c r="E101" s="252">
        <v>56.04</v>
      </c>
      <c r="F101" s="222"/>
      <c r="G101" s="222"/>
      <c r="H101" s="222"/>
      <c r="I101" s="222"/>
      <c r="J101" s="222"/>
      <c r="K101" s="222"/>
      <c r="L101" s="222"/>
      <c r="M101" s="222"/>
      <c r="N101" s="221"/>
      <c r="O101" s="221"/>
      <c r="P101" s="221"/>
      <c r="Q101" s="221"/>
      <c r="R101" s="222"/>
      <c r="S101" s="222"/>
      <c r="T101" s="222"/>
      <c r="U101" s="222"/>
      <c r="V101" s="222"/>
      <c r="W101" s="222"/>
      <c r="X101" s="222"/>
      <c r="Y101" s="212"/>
      <c r="Z101" s="212"/>
      <c r="AA101" s="212"/>
      <c r="AB101" s="212"/>
      <c r="AC101" s="212"/>
      <c r="AD101" s="212"/>
      <c r="AE101" s="212"/>
      <c r="AF101" s="212"/>
      <c r="AG101" s="212" t="s">
        <v>390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787</v>
      </c>
      <c r="D102" s="251"/>
      <c r="E102" s="252">
        <v>2.04</v>
      </c>
      <c r="F102" s="222"/>
      <c r="G102" s="222"/>
      <c r="H102" s="222"/>
      <c r="I102" s="222"/>
      <c r="J102" s="222"/>
      <c r="K102" s="222"/>
      <c r="L102" s="222"/>
      <c r="M102" s="222"/>
      <c r="N102" s="221"/>
      <c r="O102" s="221"/>
      <c r="P102" s="221"/>
      <c r="Q102" s="221"/>
      <c r="R102" s="222"/>
      <c r="S102" s="222"/>
      <c r="T102" s="222"/>
      <c r="U102" s="222"/>
      <c r="V102" s="222"/>
      <c r="W102" s="222"/>
      <c r="X102" s="222"/>
      <c r="Y102" s="212"/>
      <c r="Z102" s="212"/>
      <c r="AA102" s="212"/>
      <c r="AB102" s="212"/>
      <c r="AC102" s="212"/>
      <c r="AD102" s="212"/>
      <c r="AE102" s="212"/>
      <c r="AF102" s="212"/>
      <c r="AG102" s="212" t="s">
        <v>390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7" t="s">
        <v>788</v>
      </c>
      <c r="D103" s="251"/>
      <c r="E103" s="252">
        <v>5.44</v>
      </c>
      <c r="F103" s="222"/>
      <c r="G103" s="222"/>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390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7" t="s">
        <v>789</v>
      </c>
      <c r="D104" s="251"/>
      <c r="E104" s="252">
        <v>7.26</v>
      </c>
      <c r="F104" s="222"/>
      <c r="G104" s="222"/>
      <c r="H104" s="222"/>
      <c r="I104" s="222"/>
      <c r="J104" s="222"/>
      <c r="K104" s="222"/>
      <c r="L104" s="222"/>
      <c r="M104" s="222"/>
      <c r="N104" s="221"/>
      <c r="O104" s="221"/>
      <c r="P104" s="221"/>
      <c r="Q104" s="221"/>
      <c r="R104" s="222"/>
      <c r="S104" s="222"/>
      <c r="T104" s="222"/>
      <c r="U104" s="222"/>
      <c r="V104" s="222"/>
      <c r="W104" s="222"/>
      <c r="X104" s="222"/>
      <c r="Y104" s="212"/>
      <c r="Z104" s="212"/>
      <c r="AA104" s="212"/>
      <c r="AB104" s="212"/>
      <c r="AC104" s="212"/>
      <c r="AD104" s="212"/>
      <c r="AE104" s="212"/>
      <c r="AF104" s="212"/>
      <c r="AG104" s="212" t="s">
        <v>390</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19"/>
      <c r="B105" s="220"/>
      <c r="C105" s="257" t="s">
        <v>790</v>
      </c>
      <c r="D105" s="251"/>
      <c r="E105" s="252">
        <v>4.68</v>
      </c>
      <c r="F105" s="222"/>
      <c r="G105" s="222"/>
      <c r="H105" s="222"/>
      <c r="I105" s="222"/>
      <c r="J105" s="222"/>
      <c r="K105" s="222"/>
      <c r="L105" s="222"/>
      <c r="M105" s="222"/>
      <c r="N105" s="221"/>
      <c r="O105" s="221"/>
      <c r="P105" s="221"/>
      <c r="Q105" s="221"/>
      <c r="R105" s="222"/>
      <c r="S105" s="222"/>
      <c r="T105" s="222"/>
      <c r="U105" s="222"/>
      <c r="V105" s="222"/>
      <c r="W105" s="222"/>
      <c r="X105" s="222"/>
      <c r="Y105" s="212"/>
      <c r="Z105" s="212"/>
      <c r="AA105" s="212"/>
      <c r="AB105" s="212"/>
      <c r="AC105" s="212"/>
      <c r="AD105" s="212"/>
      <c r="AE105" s="212"/>
      <c r="AF105" s="212"/>
      <c r="AG105" s="212" t="s">
        <v>390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7" t="s">
        <v>791</v>
      </c>
      <c r="D106" s="251"/>
      <c r="E106" s="252">
        <v>0.03</v>
      </c>
      <c r="F106" s="222"/>
      <c r="G106" s="222"/>
      <c r="H106" s="222"/>
      <c r="I106" s="222"/>
      <c r="J106" s="222"/>
      <c r="K106" s="222"/>
      <c r="L106" s="222"/>
      <c r="M106" s="222"/>
      <c r="N106" s="221"/>
      <c r="O106" s="221"/>
      <c r="P106" s="221"/>
      <c r="Q106" s="221"/>
      <c r="R106" s="222"/>
      <c r="S106" s="222"/>
      <c r="T106" s="222"/>
      <c r="U106" s="222"/>
      <c r="V106" s="222"/>
      <c r="W106" s="222"/>
      <c r="X106" s="222"/>
      <c r="Y106" s="212"/>
      <c r="Z106" s="212"/>
      <c r="AA106" s="212"/>
      <c r="AB106" s="212"/>
      <c r="AC106" s="212"/>
      <c r="AD106" s="212"/>
      <c r="AE106" s="212"/>
      <c r="AF106" s="212"/>
      <c r="AG106" s="212" t="s">
        <v>390</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30">
        <v>38</v>
      </c>
      <c r="B107" s="231" t="s">
        <v>792</v>
      </c>
      <c r="C107" s="247" t="s">
        <v>793</v>
      </c>
      <c r="D107" s="232" t="s">
        <v>382</v>
      </c>
      <c r="E107" s="233">
        <v>93.727059999999994</v>
      </c>
      <c r="F107" s="234"/>
      <c r="G107" s="235">
        <f>ROUND(E107*F107,2)</f>
        <v>0</v>
      </c>
      <c r="H107" s="234"/>
      <c r="I107" s="235">
        <f>ROUND(E107*H107,2)</f>
        <v>0</v>
      </c>
      <c r="J107" s="234"/>
      <c r="K107" s="235">
        <f>ROUND(E107*J107,2)</f>
        <v>0</v>
      </c>
      <c r="L107" s="235">
        <v>21</v>
      </c>
      <c r="M107" s="235">
        <f>G107*(1+L107/100)</f>
        <v>0</v>
      </c>
      <c r="N107" s="233">
        <v>2.5772499999999998</v>
      </c>
      <c r="O107" s="233">
        <f>ROUND(E107*N107,2)</f>
        <v>241.56</v>
      </c>
      <c r="P107" s="233">
        <v>0</v>
      </c>
      <c r="Q107" s="233">
        <f>ROUND(E107*P107,2)</f>
        <v>0</v>
      </c>
      <c r="R107" s="235"/>
      <c r="S107" s="235" t="s">
        <v>384</v>
      </c>
      <c r="T107" s="236" t="s">
        <v>612</v>
      </c>
      <c r="U107" s="222">
        <v>2.4550000000000001</v>
      </c>
      <c r="V107" s="222">
        <f>ROUND(E107*U107,2)</f>
        <v>230.1</v>
      </c>
      <c r="W107" s="222"/>
      <c r="X107" s="222" t="s">
        <v>385</v>
      </c>
      <c r="Y107" s="212"/>
      <c r="Z107" s="212"/>
      <c r="AA107" s="212"/>
      <c r="AB107" s="212"/>
      <c r="AC107" s="212"/>
      <c r="AD107" s="212"/>
      <c r="AE107" s="212"/>
      <c r="AF107" s="212"/>
      <c r="AG107" s="212" t="s">
        <v>386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7" t="s">
        <v>794</v>
      </c>
      <c r="D108" s="251"/>
      <c r="E108" s="252">
        <v>59.2</v>
      </c>
      <c r="F108" s="222"/>
      <c r="G108" s="222"/>
      <c r="H108" s="222"/>
      <c r="I108" s="222"/>
      <c r="J108" s="222"/>
      <c r="K108" s="222"/>
      <c r="L108" s="222"/>
      <c r="M108" s="222"/>
      <c r="N108" s="221"/>
      <c r="O108" s="221"/>
      <c r="P108" s="221"/>
      <c r="Q108" s="221"/>
      <c r="R108" s="222"/>
      <c r="S108" s="222"/>
      <c r="T108" s="222"/>
      <c r="U108" s="222"/>
      <c r="V108" s="222"/>
      <c r="W108" s="222"/>
      <c r="X108" s="222"/>
      <c r="Y108" s="212"/>
      <c r="Z108" s="212"/>
      <c r="AA108" s="212"/>
      <c r="AB108" s="212"/>
      <c r="AC108" s="212"/>
      <c r="AD108" s="212"/>
      <c r="AE108" s="212"/>
      <c r="AF108" s="212"/>
      <c r="AG108" s="212" t="s">
        <v>390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19"/>
      <c r="B109" s="220"/>
      <c r="C109" s="257" t="s">
        <v>795</v>
      </c>
      <c r="D109" s="251"/>
      <c r="E109" s="252">
        <v>31.27</v>
      </c>
      <c r="F109" s="222"/>
      <c r="G109" s="222"/>
      <c r="H109" s="222"/>
      <c r="I109" s="222"/>
      <c r="J109" s="222"/>
      <c r="K109" s="222"/>
      <c r="L109" s="222"/>
      <c r="M109" s="222"/>
      <c r="N109" s="221"/>
      <c r="O109" s="221"/>
      <c r="P109" s="221"/>
      <c r="Q109" s="221"/>
      <c r="R109" s="222"/>
      <c r="S109" s="222"/>
      <c r="T109" s="222"/>
      <c r="U109" s="222"/>
      <c r="V109" s="222"/>
      <c r="W109" s="222"/>
      <c r="X109" s="222"/>
      <c r="Y109" s="212"/>
      <c r="Z109" s="212"/>
      <c r="AA109" s="212"/>
      <c r="AB109" s="212"/>
      <c r="AC109" s="212"/>
      <c r="AD109" s="212"/>
      <c r="AE109" s="212"/>
      <c r="AF109" s="212"/>
      <c r="AG109" s="212" t="s">
        <v>390</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796</v>
      </c>
      <c r="D110" s="251"/>
      <c r="E110" s="252">
        <v>3.26</v>
      </c>
      <c r="F110" s="222"/>
      <c r="G110" s="222"/>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390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0">
        <v>39</v>
      </c>
      <c r="B111" s="231" t="s">
        <v>616</v>
      </c>
      <c r="C111" s="247" t="s">
        <v>617</v>
      </c>
      <c r="D111" s="232" t="s">
        <v>427</v>
      </c>
      <c r="E111" s="233">
        <v>695.96654999999998</v>
      </c>
      <c r="F111" s="234"/>
      <c r="G111" s="235">
        <f>ROUND(E111*F111,2)</f>
        <v>0</v>
      </c>
      <c r="H111" s="234"/>
      <c r="I111" s="235">
        <f>ROUND(E111*H111,2)</f>
        <v>0</v>
      </c>
      <c r="J111" s="234"/>
      <c r="K111" s="235">
        <f>ROUND(E111*J111,2)</f>
        <v>0</v>
      </c>
      <c r="L111" s="235">
        <v>21</v>
      </c>
      <c r="M111" s="235">
        <f>G111*(1+L111/100)</f>
        <v>0</v>
      </c>
      <c r="N111" s="233">
        <v>6.5350000000000005E-2</v>
      </c>
      <c r="O111" s="233">
        <f>ROUND(E111*N111,2)</f>
        <v>45.48</v>
      </c>
      <c r="P111" s="233">
        <v>0</v>
      </c>
      <c r="Q111" s="233">
        <f>ROUND(E111*P111,2)</f>
        <v>0</v>
      </c>
      <c r="R111" s="235"/>
      <c r="S111" s="235" t="s">
        <v>384</v>
      </c>
      <c r="T111" s="236" t="s">
        <v>532</v>
      </c>
      <c r="U111" s="222">
        <v>1.72</v>
      </c>
      <c r="V111" s="222">
        <f>ROUND(E111*U111,2)</f>
        <v>1197.06</v>
      </c>
      <c r="W111" s="222"/>
      <c r="X111" s="222" t="s">
        <v>385</v>
      </c>
      <c r="Y111" s="212"/>
      <c r="Z111" s="212"/>
      <c r="AA111" s="212"/>
      <c r="AB111" s="212"/>
      <c r="AC111" s="212"/>
      <c r="AD111" s="212"/>
      <c r="AE111" s="212"/>
      <c r="AF111" s="212"/>
      <c r="AG111" s="212" t="s">
        <v>386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7" t="s">
        <v>781</v>
      </c>
      <c r="D112" s="251"/>
      <c r="E112" s="252"/>
      <c r="F112" s="222"/>
      <c r="G112" s="222"/>
      <c r="H112" s="222"/>
      <c r="I112" s="222"/>
      <c r="J112" s="222"/>
      <c r="K112" s="222"/>
      <c r="L112" s="222"/>
      <c r="M112" s="222"/>
      <c r="N112" s="221"/>
      <c r="O112" s="221"/>
      <c r="P112" s="221"/>
      <c r="Q112" s="221"/>
      <c r="R112" s="222"/>
      <c r="S112" s="222"/>
      <c r="T112" s="222"/>
      <c r="U112" s="222"/>
      <c r="V112" s="222"/>
      <c r="W112" s="222"/>
      <c r="X112" s="222"/>
      <c r="Y112" s="212"/>
      <c r="Z112" s="212"/>
      <c r="AA112" s="212"/>
      <c r="AB112" s="212"/>
      <c r="AC112" s="212"/>
      <c r="AD112" s="212"/>
      <c r="AE112" s="212"/>
      <c r="AF112" s="212"/>
      <c r="AG112" s="212" t="s">
        <v>390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7" t="s">
        <v>797</v>
      </c>
      <c r="D113" s="251"/>
      <c r="E113" s="252">
        <v>65.400000000000006</v>
      </c>
      <c r="F113" s="222"/>
      <c r="G113" s="222"/>
      <c r="H113" s="222"/>
      <c r="I113" s="222"/>
      <c r="J113" s="222"/>
      <c r="K113" s="222"/>
      <c r="L113" s="222"/>
      <c r="M113" s="222"/>
      <c r="N113" s="221"/>
      <c r="O113" s="221"/>
      <c r="P113" s="221"/>
      <c r="Q113" s="221"/>
      <c r="R113" s="222"/>
      <c r="S113" s="222"/>
      <c r="T113" s="222"/>
      <c r="U113" s="222"/>
      <c r="V113" s="222"/>
      <c r="W113" s="222"/>
      <c r="X113" s="222"/>
      <c r="Y113" s="212"/>
      <c r="Z113" s="212"/>
      <c r="AA113" s="212"/>
      <c r="AB113" s="212"/>
      <c r="AC113" s="212"/>
      <c r="AD113" s="212"/>
      <c r="AE113" s="212"/>
      <c r="AF113" s="212"/>
      <c r="AG113" s="212" t="s">
        <v>390</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7" t="s">
        <v>782</v>
      </c>
      <c r="D114" s="251"/>
      <c r="E114" s="252">
        <v>1.21</v>
      </c>
      <c r="F114" s="222"/>
      <c r="G114" s="222"/>
      <c r="H114" s="222"/>
      <c r="I114" s="222"/>
      <c r="J114" s="222"/>
      <c r="K114" s="222"/>
      <c r="L114" s="222"/>
      <c r="M114" s="222"/>
      <c r="N114" s="221"/>
      <c r="O114" s="221"/>
      <c r="P114" s="221"/>
      <c r="Q114" s="221"/>
      <c r="R114" s="222"/>
      <c r="S114" s="222"/>
      <c r="T114" s="222"/>
      <c r="U114" s="222"/>
      <c r="V114" s="222"/>
      <c r="W114" s="222"/>
      <c r="X114" s="222"/>
      <c r="Y114" s="212"/>
      <c r="Z114" s="212"/>
      <c r="AA114" s="212"/>
      <c r="AB114" s="212"/>
      <c r="AC114" s="212"/>
      <c r="AD114" s="212"/>
      <c r="AE114" s="212"/>
      <c r="AF114" s="212"/>
      <c r="AG114" s="212" t="s">
        <v>390</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7" t="s">
        <v>798</v>
      </c>
      <c r="D115" s="251"/>
      <c r="E115" s="252">
        <v>7.8</v>
      </c>
      <c r="F115" s="222"/>
      <c r="G115" s="222"/>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390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7" t="s">
        <v>799</v>
      </c>
      <c r="D116" s="251"/>
      <c r="E116" s="252"/>
      <c r="F116" s="222"/>
      <c r="G116" s="222"/>
      <c r="H116" s="222"/>
      <c r="I116" s="222"/>
      <c r="J116" s="222"/>
      <c r="K116" s="222"/>
      <c r="L116" s="222"/>
      <c r="M116" s="222"/>
      <c r="N116" s="221"/>
      <c r="O116" s="221"/>
      <c r="P116" s="221"/>
      <c r="Q116" s="221"/>
      <c r="R116" s="222"/>
      <c r="S116" s="222"/>
      <c r="T116" s="222"/>
      <c r="U116" s="222"/>
      <c r="V116" s="222"/>
      <c r="W116" s="222"/>
      <c r="X116" s="222"/>
      <c r="Y116" s="212"/>
      <c r="Z116" s="212"/>
      <c r="AA116" s="212"/>
      <c r="AB116" s="212"/>
      <c r="AC116" s="212"/>
      <c r="AD116" s="212"/>
      <c r="AE116" s="212"/>
      <c r="AF116" s="212"/>
      <c r="AG116" s="212" t="s">
        <v>390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7" t="s">
        <v>800</v>
      </c>
      <c r="D117" s="251"/>
      <c r="E117" s="252">
        <v>23.65</v>
      </c>
      <c r="F117" s="222"/>
      <c r="G117" s="222"/>
      <c r="H117" s="222"/>
      <c r="I117" s="222"/>
      <c r="J117" s="222"/>
      <c r="K117" s="222"/>
      <c r="L117" s="222"/>
      <c r="M117" s="222"/>
      <c r="N117" s="221"/>
      <c r="O117" s="221"/>
      <c r="P117" s="221"/>
      <c r="Q117" s="221"/>
      <c r="R117" s="222"/>
      <c r="S117" s="222"/>
      <c r="T117" s="222"/>
      <c r="U117" s="222"/>
      <c r="V117" s="222"/>
      <c r="W117" s="222"/>
      <c r="X117" s="222"/>
      <c r="Y117" s="212"/>
      <c r="Z117" s="212"/>
      <c r="AA117" s="212"/>
      <c r="AB117" s="212"/>
      <c r="AC117" s="212"/>
      <c r="AD117" s="212"/>
      <c r="AE117" s="212"/>
      <c r="AF117" s="212"/>
      <c r="AG117" s="212" t="s">
        <v>390</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33.75" outlineLevel="1" x14ac:dyDescent="0.2">
      <c r="A118" s="219"/>
      <c r="B118" s="220"/>
      <c r="C118" s="257" t="s">
        <v>801</v>
      </c>
      <c r="D118" s="251"/>
      <c r="E118" s="252">
        <v>98.3</v>
      </c>
      <c r="F118" s="222"/>
      <c r="G118" s="222"/>
      <c r="H118" s="222"/>
      <c r="I118" s="222"/>
      <c r="J118" s="222"/>
      <c r="K118" s="222"/>
      <c r="L118" s="222"/>
      <c r="M118" s="222"/>
      <c r="N118" s="221"/>
      <c r="O118" s="221"/>
      <c r="P118" s="221"/>
      <c r="Q118" s="221"/>
      <c r="R118" s="222"/>
      <c r="S118" s="222"/>
      <c r="T118" s="222"/>
      <c r="U118" s="222"/>
      <c r="V118" s="222"/>
      <c r="W118" s="222"/>
      <c r="X118" s="222"/>
      <c r="Y118" s="212"/>
      <c r="Z118" s="212"/>
      <c r="AA118" s="212"/>
      <c r="AB118" s="212"/>
      <c r="AC118" s="212"/>
      <c r="AD118" s="212"/>
      <c r="AE118" s="212"/>
      <c r="AF118" s="212"/>
      <c r="AG118" s="212" t="s">
        <v>390</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7" t="s">
        <v>802</v>
      </c>
      <c r="D119" s="251"/>
      <c r="E119" s="252">
        <v>13.03</v>
      </c>
      <c r="F119" s="222"/>
      <c r="G119" s="222"/>
      <c r="H119" s="222"/>
      <c r="I119" s="222"/>
      <c r="J119" s="222"/>
      <c r="K119" s="222"/>
      <c r="L119" s="222"/>
      <c r="M119" s="222"/>
      <c r="N119" s="221"/>
      <c r="O119" s="221"/>
      <c r="P119" s="221"/>
      <c r="Q119" s="221"/>
      <c r="R119" s="222"/>
      <c r="S119" s="222"/>
      <c r="T119" s="222"/>
      <c r="U119" s="222"/>
      <c r="V119" s="222"/>
      <c r="W119" s="222"/>
      <c r="X119" s="222"/>
      <c r="Y119" s="212"/>
      <c r="Z119" s="212"/>
      <c r="AA119" s="212"/>
      <c r="AB119" s="212"/>
      <c r="AC119" s="212"/>
      <c r="AD119" s="212"/>
      <c r="AE119" s="212"/>
      <c r="AF119" s="212"/>
      <c r="AG119" s="212" t="s">
        <v>390</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33.75" outlineLevel="1" x14ac:dyDescent="0.2">
      <c r="A120" s="219"/>
      <c r="B120" s="220"/>
      <c r="C120" s="257" t="s">
        <v>803</v>
      </c>
      <c r="D120" s="251"/>
      <c r="E120" s="252">
        <v>385.74</v>
      </c>
      <c r="F120" s="222"/>
      <c r="G120" s="222"/>
      <c r="H120" s="222"/>
      <c r="I120" s="222"/>
      <c r="J120" s="222"/>
      <c r="K120" s="222"/>
      <c r="L120" s="222"/>
      <c r="M120" s="222"/>
      <c r="N120" s="221"/>
      <c r="O120" s="221"/>
      <c r="P120" s="221"/>
      <c r="Q120" s="221"/>
      <c r="R120" s="222"/>
      <c r="S120" s="222"/>
      <c r="T120" s="222"/>
      <c r="U120" s="222"/>
      <c r="V120" s="222"/>
      <c r="W120" s="222"/>
      <c r="X120" s="222"/>
      <c r="Y120" s="212"/>
      <c r="Z120" s="212"/>
      <c r="AA120" s="212"/>
      <c r="AB120" s="212"/>
      <c r="AC120" s="212"/>
      <c r="AD120" s="212"/>
      <c r="AE120" s="212"/>
      <c r="AF120" s="212"/>
      <c r="AG120" s="212" t="s">
        <v>390</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19"/>
      <c r="B121" s="220"/>
      <c r="C121" s="257" t="s">
        <v>804</v>
      </c>
      <c r="D121" s="251"/>
      <c r="E121" s="252">
        <v>12.98</v>
      </c>
      <c r="F121" s="222"/>
      <c r="G121" s="222"/>
      <c r="H121" s="222"/>
      <c r="I121" s="222"/>
      <c r="J121" s="222"/>
      <c r="K121" s="222"/>
      <c r="L121" s="222"/>
      <c r="M121" s="222"/>
      <c r="N121" s="221"/>
      <c r="O121" s="221"/>
      <c r="P121" s="221"/>
      <c r="Q121" s="221"/>
      <c r="R121" s="222"/>
      <c r="S121" s="222"/>
      <c r="T121" s="222"/>
      <c r="U121" s="222"/>
      <c r="V121" s="222"/>
      <c r="W121" s="222"/>
      <c r="X121" s="222"/>
      <c r="Y121" s="212"/>
      <c r="Z121" s="212"/>
      <c r="AA121" s="212"/>
      <c r="AB121" s="212"/>
      <c r="AC121" s="212"/>
      <c r="AD121" s="212"/>
      <c r="AE121" s="212"/>
      <c r="AF121" s="212"/>
      <c r="AG121" s="212" t="s">
        <v>390</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7" t="s">
        <v>805</v>
      </c>
      <c r="D122" s="251"/>
      <c r="E122" s="252">
        <v>53.19</v>
      </c>
      <c r="F122" s="222"/>
      <c r="G122" s="222"/>
      <c r="H122" s="222"/>
      <c r="I122" s="222"/>
      <c r="J122" s="222"/>
      <c r="K122" s="222"/>
      <c r="L122" s="222"/>
      <c r="M122" s="222"/>
      <c r="N122" s="221"/>
      <c r="O122" s="221"/>
      <c r="P122" s="221"/>
      <c r="Q122" s="221"/>
      <c r="R122" s="222"/>
      <c r="S122" s="222"/>
      <c r="T122" s="222"/>
      <c r="U122" s="222"/>
      <c r="V122" s="222"/>
      <c r="W122" s="222"/>
      <c r="X122" s="222"/>
      <c r="Y122" s="212"/>
      <c r="Z122" s="212"/>
      <c r="AA122" s="212"/>
      <c r="AB122" s="212"/>
      <c r="AC122" s="212"/>
      <c r="AD122" s="212"/>
      <c r="AE122" s="212"/>
      <c r="AF122" s="212"/>
      <c r="AG122" s="212" t="s">
        <v>390</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33.75" outlineLevel="1" x14ac:dyDescent="0.2">
      <c r="A123" s="219"/>
      <c r="B123" s="220"/>
      <c r="C123" s="257" t="s">
        <v>806</v>
      </c>
      <c r="D123" s="251"/>
      <c r="E123" s="252">
        <v>34.29</v>
      </c>
      <c r="F123" s="222"/>
      <c r="G123" s="222"/>
      <c r="H123" s="222"/>
      <c r="I123" s="222"/>
      <c r="J123" s="222"/>
      <c r="K123" s="222"/>
      <c r="L123" s="222"/>
      <c r="M123" s="222"/>
      <c r="N123" s="221"/>
      <c r="O123" s="221"/>
      <c r="P123" s="221"/>
      <c r="Q123" s="221"/>
      <c r="R123" s="222"/>
      <c r="S123" s="222"/>
      <c r="T123" s="222"/>
      <c r="U123" s="222"/>
      <c r="V123" s="222"/>
      <c r="W123" s="222"/>
      <c r="X123" s="222"/>
      <c r="Y123" s="212"/>
      <c r="Z123" s="212"/>
      <c r="AA123" s="212"/>
      <c r="AB123" s="212"/>
      <c r="AC123" s="212"/>
      <c r="AD123" s="212"/>
      <c r="AE123" s="212"/>
      <c r="AF123" s="212"/>
      <c r="AG123" s="212" t="s">
        <v>390</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7" t="s">
        <v>807</v>
      </c>
      <c r="D124" s="251"/>
      <c r="E124" s="252">
        <v>0.38</v>
      </c>
      <c r="F124" s="222"/>
      <c r="G124" s="222"/>
      <c r="H124" s="222"/>
      <c r="I124" s="222"/>
      <c r="J124" s="222"/>
      <c r="K124" s="222"/>
      <c r="L124" s="222"/>
      <c r="M124" s="222"/>
      <c r="N124" s="221"/>
      <c r="O124" s="221"/>
      <c r="P124" s="221"/>
      <c r="Q124" s="221"/>
      <c r="R124" s="222"/>
      <c r="S124" s="222"/>
      <c r="T124" s="222"/>
      <c r="U124" s="222"/>
      <c r="V124" s="222"/>
      <c r="W124" s="222"/>
      <c r="X124" s="222"/>
      <c r="Y124" s="212"/>
      <c r="Z124" s="212"/>
      <c r="AA124" s="212"/>
      <c r="AB124" s="212"/>
      <c r="AC124" s="212"/>
      <c r="AD124" s="212"/>
      <c r="AE124" s="212"/>
      <c r="AF124" s="212"/>
      <c r="AG124" s="212" t="s">
        <v>390</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7">
        <v>40</v>
      </c>
      <c r="B125" s="238" t="s">
        <v>621</v>
      </c>
      <c r="C125" s="246" t="s">
        <v>622</v>
      </c>
      <c r="D125" s="239" t="s">
        <v>427</v>
      </c>
      <c r="E125" s="240">
        <v>695.96654999999998</v>
      </c>
      <c r="F125" s="241"/>
      <c r="G125" s="242">
        <f>ROUND(E125*F125,2)</f>
        <v>0</v>
      </c>
      <c r="H125" s="241"/>
      <c r="I125" s="242">
        <f>ROUND(E125*H125,2)</f>
        <v>0</v>
      </c>
      <c r="J125" s="241"/>
      <c r="K125" s="242">
        <f>ROUND(E125*J125,2)</f>
        <v>0</v>
      </c>
      <c r="L125" s="242">
        <v>21</v>
      </c>
      <c r="M125" s="242">
        <f>G125*(1+L125/100)</f>
        <v>0</v>
      </c>
      <c r="N125" s="240">
        <v>0</v>
      </c>
      <c r="O125" s="240">
        <f>ROUND(E125*N125,2)</f>
        <v>0</v>
      </c>
      <c r="P125" s="240">
        <v>0</v>
      </c>
      <c r="Q125" s="240">
        <f>ROUND(E125*P125,2)</f>
        <v>0</v>
      </c>
      <c r="R125" s="242"/>
      <c r="S125" s="242" t="s">
        <v>384</v>
      </c>
      <c r="T125" s="243" t="s">
        <v>532</v>
      </c>
      <c r="U125" s="222">
        <v>0.65</v>
      </c>
      <c r="V125" s="222">
        <f>ROUND(E125*U125,2)</f>
        <v>452.38</v>
      </c>
      <c r="W125" s="222"/>
      <c r="X125" s="222" t="s">
        <v>385</v>
      </c>
      <c r="Y125" s="212"/>
      <c r="Z125" s="212"/>
      <c r="AA125" s="212"/>
      <c r="AB125" s="212"/>
      <c r="AC125" s="212"/>
      <c r="AD125" s="212"/>
      <c r="AE125" s="212"/>
      <c r="AF125" s="212"/>
      <c r="AG125" s="212" t="s">
        <v>386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0">
        <v>41</v>
      </c>
      <c r="B126" s="231" t="s">
        <v>623</v>
      </c>
      <c r="C126" s="247" t="s">
        <v>624</v>
      </c>
      <c r="D126" s="232" t="s">
        <v>464</v>
      </c>
      <c r="E126" s="233">
        <v>22.23227</v>
      </c>
      <c r="F126" s="234"/>
      <c r="G126" s="235">
        <f>ROUND(E126*F126,2)</f>
        <v>0</v>
      </c>
      <c r="H126" s="234"/>
      <c r="I126" s="235">
        <f>ROUND(E126*H126,2)</f>
        <v>0</v>
      </c>
      <c r="J126" s="234"/>
      <c r="K126" s="235">
        <f>ROUND(E126*J126,2)</f>
        <v>0</v>
      </c>
      <c r="L126" s="235">
        <v>21</v>
      </c>
      <c r="M126" s="235">
        <f>G126*(1+L126/100)</f>
        <v>0</v>
      </c>
      <c r="N126" s="233">
        <v>1.02535</v>
      </c>
      <c r="O126" s="233">
        <f>ROUND(E126*N126,2)</f>
        <v>22.8</v>
      </c>
      <c r="P126" s="233">
        <v>0</v>
      </c>
      <c r="Q126" s="233">
        <f>ROUND(E126*P126,2)</f>
        <v>0</v>
      </c>
      <c r="R126" s="235"/>
      <c r="S126" s="235" t="s">
        <v>384</v>
      </c>
      <c r="T126" s="236" t="s">
        <v>532</v>
      </c>
      <c r="U126" s="222">
        <v>22.07</v>
      </c>
      <c r="V126" s="222">
        <f>ROUND(E126*U126,2)</f>
        <v>490.67</v>
      </c>
      <c r="W126" s="222"/>
      <c r="X126" s="222" t="s">
        <v>385</v>
      </c>
      <c r="Y126" s="212"/>
      <c r="Z126" s="212"/>
      <c r="AA126" s="212"/>
      <c r="AB126" s="212"/>
      <c r="AC126" s="212"/>
      <c r="AD126" s="212"/>
      <c r="AE126" s="212"/>
      <c r="AF126" s="212"/>
      <c r="AG126" s="212" t="s">
        <v>386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7" t="s">
        <v>808</v>
      </c>
      <c r="D127" s="251"/>
      <c r="E127" s="252">
        <v>22.23</v>
      </c>
      <c r="F127" s="222"/>
      <c r="G127" s="222"/>
      <c r="H127" s="222"/>
      <c r="I127" s="222"/>
      <c r="J127" s="222"/>
      <c r="K127" s="222"/>
      <c r="L127" s="222"/>
      <c r="M127" s="222"/>
      <c r="N127" s="221"/>
      <c r="O127" s="221"/>
      <c r="P127" s="221"/>
      <c r="Q127" s="221"/>
      <c r="R127" s="222"/>
      <c r="S127" s="222"/>
      <c r="T127" s="222"/>
      <c r="U127" s="222"/>
      <c r="V127" s="222"/>
      <c r="W127" s="222"/>
      <c r="X127" s="222"/>
      <c r="Y127" s="212"/>
      <c r="Z127" s="212"/>
      <c r="AA127" s="212"/>
      <c r="AB127" s="212"/>
      <c r="AC127" s="212"/>
      <c r="AD127" s="212"/>
      <c r="AE127" s="212"/>
      <c r="AF127" s="212"/>
      <c r="AG127" s="212" t="s">
        <v>390</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7">
        <v>42</v>
      </c>
      <c r="B128" s="238" t="s">
        <v>809</v>
      </c>
      <c r="C128" s="246" t="s">
        <v>627</v>
      </c>
      <c r="D128" s="239" t="s">
        <v>338</v>
      </c>
      <c r="E128" s="240">
        <v>1</v>
      </c>
      <c r="F128" s="241"/>
      <c r="G128" s="242">
        <f>ROUND(E128*F128,2)</f>
        <v>0</v>
      </c>
      <c r="H128" s="241"/>
      <c r="I128" s="242">
        <f>ROUND(E128*H128,2)</f>
        <v>0</v>
      </c>
      <c r="J128" s="241"/>
      <c r="K128" s="242">
        <f>ROUND(E128*J128,2)</f>
        <v>0</v>
      </c>
      <c r="L128" s="242">
        <v>21</v>
      </c>
      <c r="M128" s="242">
        <f>G128*(1+L128/100)</f>
        <v>0</v>
      </c>
      <c r="N128" s="240">
        <v>0</v>
      </c>
      <c r="O128" s="240">
        <f>ROUND(E128*N128,2)</f>
        <v>0</v>
      </c>
      <c r="P128" s="240">
        <v>0</v>
      </c>
      <c r="Q128" s="240">
        <f>ROUND(E128*P128,2)</f>
        <v>0</v>
      </c>
      <c r="R128" s="242"/>
      <c r="S128" s="242" t="s">
        <v>339</v>
      </c>
      <c r="T128" s="243" t="s">
        <v>340</v>
      </c>
      <c r="U128" s="222">
        <v>0</v>
      </c>
      <c r="V128" s="222">
        <f>ROUND(E128*U128,2)</f>
        <v>0</v>
      </c>
      <c r="W128" s="222"/>
      <c r="X128" s="222" t="s">
        <v>385</v>
      </c>
      <c r="Y128" s="212"/>
      <c r="Z128" s="212"/>
      <c r="AA128" s="212"/>
      <c r="AB128" s="212"/>
      <c r="AC128" s="212"/>
      <c r="AD128" s="212"/>
      <c r="AE128" s="212"/>
      <c r="AF128" s="212"/>
      <c r="AG128" s="212" t="s">
        <v>386</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7">
        <v>43</v>
      </c>
      <c r="B129" s="238" t="s">
        <v>810</v>
      </c>
      <c r="C129" s="246" t="s">
        <v>629</v>
      </c>
      <c r="D129" s="239" t="s">
        <v>513</v>
      </c>
      <c r="E129" s="240">
        <v>160</v>
      </c>
      <c r="F129" s="241"/>
      <c r="G129" s="242">
        <f>ROUND(E129*F129,2)</f>
        <v>0</v>
      </c>
      <c r="H129" s="241"/>
      <c r="I129" s="242">
        <f>ROUND(E129*H129,2)</f>
        <v>0</v>
      </c>
      <c r="J129" s="241"/>
      <c r="K129" s="242">
        <f>ROUND(E129*J129,2)</f>
        <v>0</v>
      </c>
      <c r="L129" s="242">
        <v>21</v>
      </c>
      <c r="M129" s="242">
        <f>G129*(1+L129/100)</f>
        <v>0</v>
      </c>
      <c r="N129" s="240">
        <v>0</v>
      </c>
      <c r="O129" s="240">
        <f>ROUND(E129*N129,2)</f>
        <v>0</v>
      </c>
      <c r="P129" s="240">
        <v>0</v>
      </c>
      <c r="Q129" s="240">
        <f>ROUND(E129*P129,2)</f>
        <v>0</v>
      </c>
      <c r="R129" s="242"/>
      <c r="S129" s="242" t="s">
        <v>339</v>
      </c>
      <c r="T129" s="243" t="s">
        <v>340</v>
      </c>
      <c r="U129" s="222">
        <v>0</v>
      </c>
      <c r="V129" s="222">
        <f>ROUND(E129*U129,2)</f>
        <v>0</v>
      </c>
      <c r="W129" s="222"/>
      <c r="X129" s="222" t="s">
        <v>385</v>
      </c>
      <c r="Y129" s="212"/>
      <c r="Z129" s="212"/>
      <c r="AA129" s="212"/>
      <c r="AB129" s="212"/>
      <c r="AC129" s="212"/>
      <c r="AD129" s="212"/>
      <c r="AE129" s="212"/>
      <c r="AF129" s="212"/>
      <c r="AG129" s="212" t="s">
        <v>386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4" t="s">
        <v>334</v>
      </c>
      <c r="B130" s="225" t="s">
        <v>235</v>
      </c>
      <c r="C130" s="245" t="s">
        <v>236</v>
      </c>
      <c r="D130" s="226"/>
      <c r="E130" s="227"/>
      <c r="F130" s="228"/>
      <c r="G130" s="228">
        <f>SUMIF(AG131:AG134,"&lt;&gt;NOR",G131:G134)</f>
        <v>0</v>
      </c>
      <c r="H130" s="228"/>
      <c r="I130" s="228">
        <f>SUM(I131:I134)</f>
        <v>0</v>
      </c>
      <c r="J130" s="228"/>
      <c r="K130" s="228">
        <f>SUM(K131:K134)</f>
        <v>0</v>
      </c>
      <c r="L130" s="228"/>
      <c r="M130" s="228">
        <f>SUM(M131:M134)</f>
        <v>0</v>
      </c>
      <c r="N130" s="227"/>
      <c r="O130" s="227">
        <f>SUM(O131:O134)</f>
        <v>147.4</v>
      </c>
      <c r="P130" s="227"/>
      <c r="Q130" s="227">
        <f>SUM(Q131:Q134)</f>
        <v>0</v>
      </c>
      <c r="R130" s="228"/>
      <c r="S130" s="228"/>
      <c r="T130" s="229"/>
      <c r="U130" s="223"/>
      <c r="V130" s="223">
        <f>SUM(V131:V134)</f>
        <v>208.48</v>
      </c>
      <c r="W130" s="223"/>
      <c r="X130" s="223"/>
      <c r="AG130" t="s">
        <v>335</v>
      </c>
    </row>
    <row r="131" spans="1:60" outlineLevel="1" x14ac:dyDescent="0.2">
      <c r="A131" s="230">
        <v>44</v>
      </c>
      <c r="B131" s="231" t="s">
        <v>630</v>
      </c>
      <c r="C131" s="247" t="s">
        <v>631</v>
      </c>
      <c r="D131" s="232" t="s">
        <v>382</v>
      </c>
      <c r="E131" s="233">
        <v>58.365630000000003</v>
      </c>
      <c r="F131" s="234"/>
      <c r="G131" s="235">
        <f>ROUND(E131*F131,2)</f>
        <v>0</v>
      </c>
      <c r="H131" s="234"/>
      <c r="I131" s="235">
        <f>ROUND(E131*H131,2)</f>
        <v>0</v>
      </c>
      <c r="J131" s="234"/>
      <c r="K131" s="235">
        <f>ROUND(E131*J131,2)</f>
        <v>0</v>
      </c>
      <c r="L131" s="235">
        <v>21</v>
      </c>
      <c r="M131" s="235">
        <f>G131*(1+L131/100)</f>
        <v>0</v>
      </c>
      <c r="N131" s="233">
        <v>2.52542</v>
      </c>
      <c r="O131" s="233">
        <f>ROUND(E131*N131,2)</f>
        <v>147.4</v>
      </c>
      <c r="P131" s="233">
        <v>0</v>
      </c>
      <c r="Q131" s="233">
        <f>ROUND(E131*P131,2)</f>
        <v>0</v>
      </c>
      <c r="R131" s="235"/>
      <c r="S131" s="235" t="s">
        <v>339</v>
      </c>
      <c r="T131" s="236" t="s">
        <v>340</v>
      </c>
      <c r="U131" s="222">
        <v>3.5720000000000001</v>
      </c>
      <c r="V131" s="222">
        <f>ROUND(E131*U131,2)</f>
        <v>208.48</v>
      </c>
      <c r="W131" s="222"/>
      <c r="X131" s="222" t="s">
        <v>385</v>
      </c>
      <c r="Y131" s="212"/>
      <c r="Z131" s="212"/>
      <c r="AA131" s="212"/>
      <c r="AB131" s="212"/>
      <c r="AC131" s="212"/>
      <c r="AD131" s="212"/>
      <c r="AE131" s="212"/>
      <c r="AF131" s="212"/>
      <c r="AG131" s="212" t="s">
        <v>386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7" t="s">
        <v>811</v>
      </c>
      <c r="D132" s="251"/>
      <c r="E132" s="252">
        <v>55</v>
      </c>
      <c r="F132" s="222"/>
      <c r="G132" s="222"/>
      <c r="H132" s="222"/>
      <c r="I132" s="222"/>
      <c r="J132" s="222"/>
      <c r="K132" s="222"/>
      <c r="L132" s="222"/>
      <c r="M132" s="222"/>
      <c r="N132" s="221"/>
      <c r="O132" s="221"/>
      <c r="P132" s="221"/>
      <c r="Q132" s="221"/>
      <c r="R132" s="222"/>
      <c r="S132" s="222"/>
      <c r="T132" s="222"/>
      <c r="U132" s="222"/>
      <c r="V132" s="222"/>
      <c r="W132" s="222"/>
      <c r="X132" s="222"/>
      <c r="Y132" s="212"/>
      <c r="Z132" s="212"/>
      <c r="AA132" s="212"/>
      <c r="AB132" s="212"/>
      <c r="AC132" s="212"/>
      <c r="AD132" s="212"/>
      <c r="AE132" s="212"/>
      <c r="AF132" s="212"/>
      <c r="AG132" s="212" t="s">
        <v>390</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7" t="s">
        <v>812</v>
      </c>
      <c r="D133" s="251"/>
      <c r="E133" s="252">
        <v>1.27</v>
      </c>
      <c r="F133" s="222"/>
      <c r="G133" s="222"/>
      <c r="H133" s="222"/>
      <c r="I133" s="222"/>
      <c r="J133" s="222"/>
      <c r="K133" s="222"/>
      <c r="L133" s="222"/>
      <c r="M133" s="222"/>
      <c r="N133" s="221"/>
      <c r="O133" s="221"/>
      <c r="P133" s="221"/>
      <c r="Q133" s="221"/>
      <c r="R133" s="222"/>
      <c r="S133" s="222"/>
      <c r="T133" s="222"/>
      <c r="U133" s="222"/>
      <c r="V133" s="222"/>
      <c r="W133" s="222"/>
      <c r="X133" s="222"/>
      <c r="Y133" s="212"/>
      <c r="Z133" s="212"/>
      <c r="AA133" s="212"/>
      <c r="AB133" s="212"/>
      <c r="AC133" s="212"/>
      <c r="AD133" s="212"/>
      <c r="AE133" s="212"/>
      <c r="AF133" s="212"/>
      <c r="AG133" s="212" t="s">
        <v>390</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7" t="s">
        <v>813</v>
      </c>
      <c r="D134" s="251"/>
      <c r="E134" s="252">
        <v>2.1</v>
      </c>
      <c r="F134" s="222"/>
      <c r="G134" s="222"/>
      <c r="H134" s="222"/>
      <c r="I134" s="222"/>
      <c r="J134" s="222"/>
      <c r="K134" s="222"/>
      <c r="L134" s="222"/>
      <c r="M134" s="222"/>
      <c r="N134" s="221"/>
      <c r="O134" s="221"/>
      <c r="P134" s="221"/>
      <c r="Q134" s="221"/>
      <c r="R134" s="222"/>
      <c r="S134" s="222"/>
      <c r="T134" s="222"/>
      <c r="U134" s="222"/>
      <c r="V134" s="222"/>
      <c r="W134" s="222"/>
      <c r="X134" s="222"/>
      <c r="Y134" s="212"/>
      <c r="Z134" s="212"/>
      <c r="AA134" s="212"/>
      <c r="AB134" s="212"/>
      <c r="AC134" s="212"/>
      <c r="AD134" s="212"/>
      <c r="AE134" s="212"/>
      <c r="AF134" s="212"/>
      <c r="AG134" s="212" t="s">
        <v>390</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x14ac:dyDescent="0.2">
      <c r="A135" s="224" t="s">
        <v>334</v>
      </c>
      <c r="B135" s="225" t="s">
        <v>240</v>
      </c>
      <c r="C135" s="245" t="s">
        <v>241</v>
      </c>
      <c r="D135" s="226"/>
      <c r="E135" s="227"/>
      <c r="F135" s="228"/>
      <c r="G135" s="228">
        <f>SUMIF(AG136:AG141,"&lt;&gt;NOR",G136:G141)</f>
        <v>0</v>
      </c>
      <c r="H135" s="228"/>
      <c r="I135" s="228">
        <f>SUM(I136:I141)</f>
        <v>0</v>
      </c>
      <c r="J135" s="228"/>
      <c r="K135" s="228">
        <f>SUM(K136:K141)</f>
        <v>0</v>
      </c>
      <c r="L135" s="228"/>
      <c r="M135" s="228">
        <f>SUM(M136:M141)</f>
        <v>0</v>
      </c>
      <c r="N135" s="227"/>
      <c r="O135" s="227">
        <f>SUM(O136:O141)</f>
        <v>0.36</v>
      </c>
      <c r="P135" s="227"/>
      <c r="Q135" s="227">
        <f>SUM(Q136:Q141)</f>
        <v>0</v>
      </c>
      <c r="R135" s="228"/>
      <c r="S135" s="228"/>
      <c r="T135" s="229"/>
      <c r="U135" s="223"/>
      <c r="V135" s="223">
        <f>SUM(V136:V141)</f>
        <v>55.37</v>
      </c>
      <c r="W135" s="223"/>
      <c r="X135" s="223"/>
      <c r="AG135" t="s">
        <v>335</v>
      </c>
    </row>
    <row r="136" spans="1:60" ht="22.5" outlineLevel="1" x14ac:dyDescent="0.2">
      <c r="A136" s="230">
        <v>45</v>
      </c>
      <c r="B136" s="231" t="s">
        <v>814</v>
      </c>
      <c r="C136" s="247" t="s">
        <v>815</v>
      </c>
      <c r="D136" s="232" t="s">
        <v>427</v>
      </c>
      <c r="E136" s="233">
        <v>40.435000000000002</v>
      </c>
      <c r="F136" s="234"/>
      <c r="G136" s="235">
        <f>ROUND(E136*F136,2)</f>
        <v>0</v>
      </c>
      <c r="H136" s="234"/>
      <c r="I136" s="235">
        <f>ROUND(E136*H136,2)</f>
        <v>0</v>
      </c>
      <c r="J136" s="234"/>
      <c r="K136" s="235">
        <f>ROUND(E136*J136,2)</f>
        <v>0</v>
      </c>
      <c r="L136" s="235">
        <v>21</v>
      </c>
      <c r="M136" s="235">
        <f>G136*(1+L136/100)</f>
        <v>0</v>
      </c>
      <c r="N136" s="233">
        <v>4.9100000000000003E-3</v>
      </c>
      <c r="O136" s="233">
        <f>ROUND(E136*N136,2)</f>
        <v>0.2</v>
      </c>
      <c r="P136" s="233">
        <v>0</v>
      </c>
      <c r="Q136" s="233">
        <f>ROUND(E136*P136,2)</f>
        <v>0</v>
      </c>
      <c r="R136" s="235"/>
      <c r="S136" s="235" t="s">
        <v>384</v>
      </c>
      <c r="T136" s="236" t="s">
        <v>532</v>
      </c>
      <c r="U136" s="222">
        <v>0.36199999999999999</v>
      </c>
      <c r="V136" s="222">
        <f>ROUND(E136*U136,2)</f>
        <v>14.64</v>
      </c>
      <c r="W136" s="222"/>
      <c r="X136" s="222" t="s">
        <v>385</v>
      </c>
      <c r="Y136" s="212"/>
      <c r="Z136" s="212"/>
      <c r="AA136" s="212"/>
      <c r="AB136" s="212"/>
      <c r="AC136" s="212"/>
      <c r="AD136" s="212"/>
      <c r="AE136" s="212"/>
      <c r="AF136" s="212"/>
      <c r="AG136" s="212" t="s">
        <v>386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7" t="s">
        <v>816</v>
      </c>
      <c r="D137" s="251"/>
      <c r="E137" s="252">
        <v>40.44</v>
      </c>
      <c r="F137" s="222"/>
      <c r="G137" s="222"/>
      <c r="H137" s="222"/>
      <c r="I137" s="222"/>
      <c r="J137" s="222"/>
      <c r="K137" s="222"/>
      <c r="L137" s="222"/>
      <c r="M137" s="222"/>
      <c r="N137" s="221"/>
      <c r="O137" s="221"/>
      <c r="P137" s="221"/>
      <c r="Q137" s="221"/>
      <c r="R137" s="222"/>
      <c r="S137" s="222"/>
      <c r="T137" s="222"/>
      <c r="U137" s="222"/>
      <c r="V137" s="222"/>
      <c r="W137" s="222"/>
      <c r="X137" s="222"/>
      <c r="Y137" s="212"/>
      <c r="Z137" s="212"/>
      <c r="AA137" s="212"/>
      <c r="AB137" s="212"/>
      <c r="AC137" s="212"/>
      <c r="AD137" s="212"/>
      <c r="AE137" s="212"/>
      <c r="AF137" s="212"/>
      <c r="AG137" s="212" t="s">
        <v>390</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30">
        <v>46</v>
      </c>
      <c r="B138" s="231" t="s">
        <v>817</v>
      </c>
      <c r="C138" s="247" t="s">
        <v>818</v>
      </c>
      <c r="D138" s="232" t="s">
        <v>427</v>
      </c>
      <c r="E138" s="233">
        <v>32.43</v>
      </c>
      <c r="F138" s="234"/>
      <c r="G138" s="235">
        <f>ROUND(E138*F138,2)</f>
        <v>0</v>
      </c>
      <c r="H138" s="234"/>
      <c r="I138" s="235">
        <f>ROUND(E138*H138,2)</f>
        <v>0</v>
      </c>
      <c r="J138" s="234"/>
      <c r="K138" s="235">
        <f>ROUND(E138*J138,2)</f>
        <v>0</v>
      </c>
      <c r="L138" s="235">
        <v>21</v>
      </c>
      <c r="M138" s="235">
        <f>G138*(1+L138/100)</f>
        <v>0</v>
      </c>
      <c r="N138" s="233">
        <v>5.0000000000000001E-3</v>
      </c>
      <c r="O138" s="233">
        <f>ROUND(E138*N138,2)</f>
        <v>0.16</v>
      </c>
      <c r="P138" s="233">
        <v>0</v>
      </c>
      <c r="Q138" s="233">
        <f>ROUND(E138*P138,2)</f>
        <v>0</v>
      </c>
      <c r="R138" s="235"/>
      <c r="S138" s="235" t="s">
        <v>339</v>
      </c>
      <c r="T138" s="236" t="s">
        <v>340</v>
      </c>
      <c r="U138" s="222">
        <v>1.2558</v>
      </c>
      <c r="V138" s="222">
        <f>ROUND(E138*U138,2)</f>
        <v>40.729999999999997</v>
      </c>
      <c r="W138" s="222"/>
      <c r="X138" s="222" t="s">
        <v>385</v>
      </c>
      <c r="Y138" s="212"/>
      <c r="Z138" s="212"/>
      <c r="AA138" s="212"/>
      <c r="AB138" s="212"/>
      <c r="AC138" s="212"/>
      <c r="AD138" s="212"/>
      <c r="AE138" s="212"/>
      <c r="AF138" s="212"/>
      <c r="AG138" s="212" t="s">
        <v>386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19"/>
      <c r="B139" s="220"/>
      <c r="C139" s="264" t="s">
        <v>949</v>
      </c>
      <c r="D139" s="261"/>
      <c r="E139" s="261"/>
      <c r="F139" s="261"/>
      <c r="G139" s="261"/>
      <c r="H139" s="222"/>
      <c r="I139" s="222"/>
      <c r="J139" s="222"/>
      <c r="K139" s="222"/>
      <c r="L139" s="222"/>
      <c r="M139" s="222"/>
      <c r="N139" s="221"/>
      <c r="O139" s="221"/>
      <c r="P139" s="221"/>
      <c r="Q139" s="221"/>
      <c r="R139" s="222"/>
      <c r="S139" s="222"/>
      <c r="T139" s="222"/>
      <c r="U139" s="222"/>
      <c r="V139" s="222"/>
      <c r="W139" s="222"/>
      <c r="X139" s="222"/>
      <c r="Y139" s="212"/>
      <c r="Z139" s="212"/>
      <c r="AA139" s="212"/>
      <c r="AB139" s="212"/>
      <c r="AC139" s="212"/>
      <c r="AD139" s="212"/>
      <c r="AE139" s="212"/>
      <c r="AF139" s="212"/>
      <c r="AG139" s="212" t="s">
        <v>433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53" t="str">
        <f>C139</f>
        <v>Nanesení lepicího tmelu na izolační desky, nalepení desek, zajištění talířovými hmoždinkami (6 ks/m2), přebroušení desek, natažení stěrky, vtlačení výztužné tkaniny (1,15 m2/m2), osazení rohových lišt (0,14 m/m2), přehlazení stěrky, kontaktní nátěr, tenkovrstvá omítka.</v>
      </c>
      <c r="BB139" s="212"/>
      <c r="BC139" s="212"/>
      <c r="BD139" s="212"/>
      <c r="BE139" s="212"/>
      <c r="BF139" s="212"/>
      <c r="BG139" s="212"/>
      <c r="BH139" s="212"/>
    </row>
    <row r="140" spans="1:60" outlineLevel="1" x14ac:dyDescent="0.2">
      <c r="A140" s="219"/>
      <c r="B140" s="220"/>
      <c r="C140" s="258" t="s">
        <v>819</v>
      </c>
      <c r="D140" s="255"/>
      <c r="E140" s="255"/>
      <c r="F140" s="255"/>
      <c r="G140" s="255"/>
      <c r="H140" s="222"/>
      <c r="I140" s="222"/>
      <c r="J140" s="222"/>
      <c r="K140" s="222"/>
      <c r="L140" s="222"/>
      <c r="M140" s="222"/>
      <c r="N140" s="221"/>
      <c r="O140" s="221"/>
      <c r="P140" s="221"/>
      <c r="Q140" s="221"/>
      <c r="R140" s="222"/>
      <c r="S140" s="222"/>
      <c r="T140" s="222"/>
      <c r="U140" s="222"/>
      <c r="V140" s="222"/>
      <c r="W140" s="222"/>
      <c r="X140" s="222"/>
      <c r="Y140" s="212"/>
      <c r="Z140" s="212"/>
      <c r="AA140" s="212"/>
      <c r="AB140" s="212"/>
      <c r="AC140" s="212"/>
      <c r="AD140" s="212"/>
      <c r="AE140" s="212"/>
      <c r="AF140" s="212"/>
      <c r="AG140" s="212" t="s">
        <v>433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7" t="s">
        <v>820</v>
      </c>
      <c r="D141" s="251"/>
      <c r="E141" s="252">
        <v>32.43</v>
      </c>
      <c r="F141" s="222"/>
      <c r="G141" s="222"/>
      <c r="H141" s="222"/>
      <c r="I141" s="222"/>
      <c r="J141" s="222"/>
      <c r="K141" s="222"/>
      <c r="L141" s="222"/>
      <c r="M141" s="222"/>
      <c r="N141" s="221"/>
      <c r="O141" s="221"/>
      <c r="P141" s="221"/>
      <c r="Q141" s="221"/>
      <c r="R141" s="222"/>
      <c r="S141" s="222"/>
      <c r="T141" s="222"/>
      <c r="U141" s="222"/>
      <c r="V141" s="222"/>
      <c r="W141" s="222"/>
      <c r="X141" s="222"/>
      <c r="Y141" s="212"/>
      <c r="Z141" s="212"/>
      <c r="AA141" s="212"/>
      <c r="AB141" s="212"/>
      <c r="AC141" s="212"/>
      <c r="AD141" s="212"/>
      <c r="AE141" s="212"/>
      <c r="AF141" s="212"/>
      <c r="AG141" s="212" t="s">
        <v>390</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4" t="s">
        <v>334</v>
      </c>
      <c r="B142" s="225" t="s">
        <v>242</v>
      </c>
      <c r="C142" s="245" t="s">
        <v>243</v>
      </c>
      <c r="D142" s="226"/>
      <c r="E142" s="227"/>
      <c r="F142" s="228"/>
      <c r="G142" s="228">
        <f>SUMIF(AG143:AG156,"&lt;&gt;NOR",G143:G156)</f>
        <v>0</v>
      </c>
      <c r="H142" s="228"/>
      <c r="I142" s="228">
        <f>SUM(I143:I156)</f>
        <v>0</v>
      </c>
      <c r="J142" s="228"/>
      <c r="K142" s="228">
        <f>SUM(K143:K156)</f>
        <v>0</v>
      </c>
      <c r="L142" s="228"/>
      <c r="M142" s="228">
        <f>SUM(M143:M156)</f>
        <v>0</v>
      </c>
      <c r="N142" s="227"/>
      <c r="O142" s="227">
        <f>SUM(O143:O156)</f>
        <v>44.44</v>
      </c>
      <c r="P142" s="227"/>
      <c r="Q142" s="227">
        <f>SUM(Q143:Q156)</f>
        <v>0</v>
      </c>
      <c r="R142" s="228"/>
      <c r="S142" s="228"/>
      <c r="T142" s="229"/>
      <c r="U142" s="223"/>
      <c r="V142" s="223">
        <f>SUM(V143:V156)</f>
        <v>48</v>
      </c>
      <c r="W142" s="223"/>
      <c r="X142" s="223"/>
      <c r="AG142" t="s">
        <v>335</v>
      </c>
    </row>
    <row r="143" spans="1:60" outlineLevel="1" x14ac:dyDescent="0.2">
      <c r="A143" s="230">
        <v>47</v>
      </c>
      <c r="B143" s="231" t="s">
        <v>635</v>
      </c>
      <c r="C143" s="247" t="s">
        <v>636</v>
      </c>
      <c r="D143" s="232" t="s">
        <v>382</v>
      </c>
      <c r="E143" s="233">
        <v>13.93521</v>
      </c>
      <c r="F143" s="234"/>
      <c r="G143" s="235">
        <f>ROUND(E143*F143,2)</f>
        <v>0</v>
      </c>
      <c r="H143" s="234"/>
      <c r="I143" s="235">
        <f>ROUND(E143*H143,2)</f>
        <v>0</v>
      </c>
      <c r="J143" s="234"/>
      <c r="K143" s="235">
        <f>ROUND(E143*J143,2)</f>
        <v>0</v>
      </c>
      <c r="L143" s="235">
        <v>21</v>
      </c>
      <c r="M143" s="235">
        <f>G143*(1+L143/100)</f>
        <v>0</v>
      </c>
      <c r="N143" s="233">
        <v>2.5249999999999999</v>
      </c>
      <c r="O143" s="233">
        <f>ROUND(E143*N143,2)</f>
        <v>35.19</v>
      </c>
      <c r="P143" s="233">
        <v>0</v>
      </c>
      <c r="Q143" s="233">
        <f>ROUND(E143*P143,2)</f>
        <v>0</v>
      </c>
      <c r="R143" s="235"/>
      <c r="S143" s="235" t="s">
        <v>384</v>
      </c>
      <c r="T143" s="236" t="s">
        <v>612</v>
      </c>
      <c r="U143" s="222">
        <v>2.58</v>
      </c>
      <c r="V143" s="222">
        <f>ROUND(E143*U143,2)</f>
        <v>35.950000000000003</v>
      </c>
      <c r="W143" s="222"/>
      <c r="X143" s="222" t="s">
        <v>385</v>
      </c>
      <c r="Y143" s="212"/>
      <c r="Z143" s="212"/>
      <c r="AA143" s="212"/>
      <c r="AB143" s="212"/>
      <c r="AC143" s="212"/>
      <c r="AD143" s="212"/>
      <c r="AE143" s="212"/>
      <c r="AF143" s="212"/>
      <c r="AG143" s="212" t="s">
        <v>386</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4" t="s">
        <v>637</v>
      </c>
      <c r="D144" s="261"/>
      <c r="E144" s="261"/>
      <c r="F144" s="261"/>
      <c r="G144" s="261"/>
      <c r="H144" s="222"/>
      <c r="I144" s="222"/>
      <c r="J144" s="222"/>
      <c r="K144" s="222"/>
      <c r="L144" s="222"/>
      <c r="M144" s="222"/>
      <c r="N144" s="221"/>
      <c r="O144" s="221"/>
      <c r="P144" s="221"/>
      <c r="Q144" s="221"/>
      <c r="R144" s="222"/>
      <c r="S144" s="222"/>
      <c r="T144" s="222"/>
      <c r="U144" s="222"/>
      <c r="V144" s="222"/>
      <c r="W144" s="222"/>
      <c r="X144" s="222"/>
      <c r="Y144" s="212"/>
      <c r="Z144" s="212"/>
      <c r="AA144" s="212"/>
      <c r="AB144" s="212"/>
      <c r="AC144" s="212"/>
      <c r="AD144" s="212"/>
      <c r="AE144" s="212"/>
      <c r="AF144" s="212"/>
      <c r="AG144" s="212" t="s">
        <v>433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7" t="s">
        <v>821</v>
      </c>
      <c r="D145" s="251"/>
      <c r="E145" s="252">
        <v>12.26</v>
      </c>
      <c r="F145" s="222"/>
      <c r="G145" s="222"/>
      <c r="H145" s="222"/>
      <c r="I145" s="222"/>
      <c r="J145" s="222"/>
      <c r="K145" s="222"/>
      <c r="L145" s="222"/>
      <c r="M145" s="222"/>
      <c r="N145" s="221"/>
      <c r="O145" s="221"/>
      <c r="P145" s="221"/>
      <c r="Q145" s="221"/>
      <c r="R145" s="222"/>
      <c r="S145" s="222"/>
      <c r="T145" s="222"/>
      <c r="U145" s="222"/>
      <c r="V145" s="222"/>
      <c r="W145" s="222"/>
      <c r="X145" s="222"/>
      <c r="Y145" s="212"/>
      <c r="Z145" s="212"/>
      <c r="AA145" s="212"/>
      <c r="AB145" s="212"/>
      <c r="AC145" s="212"/>
      <c r="AD145" s="212"/>
      <c r="AE145" s="212"/>
      <c r="AF145" s="212"/>
      <c r="AG145" s="212" t="s">
        <v>390</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7" t="s">
        <v>822</v>
      </c>
      <c r="D146" s="251"/>
      <c r="E146" s="252">
        <v>1.28</v>
      </c>
      <c r="F146" s="222"/>
      <c r="G146" s="222"/>
      <c r="H146" s="222"/>
      <c r="I146" s="222"/>
      <c r="J146" s="222"/>
      <c r="K146" s="222"/>
      <c r="L146" s="222"/>
      <c r="M146" s="222"/>
      <c r="N146" s="221"/>
      <c r="O146" s="221"/>
      <c r="P146" s="221"/>
      <c r="Q146" s="221"/>
      <c r="R146" s="222"/>
      <c r="S146" s="222"/>
      <c r="T146" s="222"/>
      <c r="U146" s="222"/>
      <c r="V146" s="222"/>
      <c r="W146" s="222"/>
      <c r="X146" s="222"/>
      <c r="Y146" s="212"/>
      <c r="Z146" s="212"/>
      <c r="AA146" s="212"/>
      <c r="AB146" s="212"/>
      <c r="AC146" s="212"/>
      <c r="AD146" s="212"/>
      <c r="AE146" s="212"/>
      <c r="AF146" s="212"/>
      <c r="AG146" s="212" t="s">
        <v>390</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7" t="s">
        <v>823</v>
      </c>
      <c r="D147" s="251"/>
      <c r="E147" s="252">
        <v>0.4</v>
      </c>
      <c r="F147" s="222"/>
      <c r="G147" s="222"/>
      <c r="H147" s="222"/>
      <c r="I147" s="222"/>
      <c r="J147" s="222"/>
      <c r="K147" s="222"/>
      <c r="L147" s="222"/>
      <c r="M147" s="222"/>
      <c r="N147" s="221"/>
      <c r="O147" s="221"/>
      <c r="P147" s="221"/>
      <c r="Q147" s="221"/>
      <c r="R147" s="222"/>
      <c r="S147" s="222"/>
      <c r="T147" s="222"/>
      <c r="U147" s="222"/>
      <c r="V147" s="222"/>
      <c r="W147" s="222"/>
      <c r="X147" s="222"/>
      <c r="Y147" s="212"/>
      <c r="Z147" s="212"/>
      <c r="AA147" s="212"/>
      <c r="AB147" s="212"/>
      <c r="AC147" s="212"/>
      <c r="AD147" s="212"/>
      <c r="AE147" s="212"/>
      <c r="AF147" s="212"/>
      <c r="AG147" s="212" t="s">
        <v>390</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33.75" outlineLevel="1" x14ac:dyDescent="0.2">
      <c r="A148" s="230">
        <v>48</v>
      </c>
      <c r="B148" s="231" t="s">
        <v>639</v>
      </c>
      <c r="C148" s="247" t="s">
        <v>640</v>
      </c>
      <c r="D148" s="232" t="s">
        <v>427</v>
      </c>
      <c r="E148" s="233">
        <v>14.205</v>
      </c>
      <c r="F148" s="234"/>
      <c r="G148" s="235">
        <f>ROUND(E148*F148,2)</f>
        <v>0</v>
      </c>
      <c r="H148" s="234"/>
      <c r="I148" s="235">
        <f>ROUND(E148*H148,2)</f>
        <v>0</v>
      </c>
      <c r="J148" s="234"/>
      <c r="K148" s="235">
        <f>ROUND(E148*J148,2)</f>
        <v>0</v>
      </c>
      <c r="L148" s="235">
        <v>21</v>
      </c>
      <c r="M148" s="235">
        <f>G148*(1+L148/100)</f>
        <v>0</v>
      </c>
      <c r="N148" s="233">
        <v>0.27827000000000002</v>
      </c>
      <c r="O148" s="233">
        <f>ROUND(E148*N148,2)</f>
        <v>3.95</v>
      </c>
      <c r="P148" s="233">
        <v>0</v>
      </c>
      <c r="Q148" s="233">
        <f>ROUND(E148*P148,2)</f>
        <v>0</v>
      </c>
      <c r="R148" s="235"/>
      <c r="S148" s="235" t="s">
        <v>384</v>
      </c>
      <c r="T148" s="236" t="s">
        <v>532</v>
      </c>
      <c r="U148" s="222">
        <v>0.50800000000000001</v>
      </c>
      <c r="V148" s="222">
        <f>ROUND(E148*U148,2)</f>
        <v>7.22</v>
      </c>
      <c r="W148" s="222"/>
      <c r="X148" s="222" t="s">
        <v>385</v>
      </c>
      <c r="Y148" s="212"/>
      <c r="Z148" s="212"/>
      <c r="AA148" s="212"/>
      <c r="AB148" s="212"/>
      <c r="AC148" s="212"/>
      <c r="AD148" s="212"/>
      <c r="AE148" s="212"/>
      <c r="AF148" s="212"/>
      <c r="AG148" s="212" t="s">
        <v>386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4" t="s">
        <v>641</v>
      </c>
      <c r="D149" s="261"/>
      <c r="E149" s="261"/>
      <c r="F149" s="261"/>
      <c r="G149" s="261"/>
      <c r="H149" s="222"/>
      <c r="I149" s="222"/>
      <c r="J149" s="222"/>
      <c r="K149" s="222"/>
      <c r="L149" s="222"/>
      <c r="M149" s="222"/>
      <c r="N149" s="221"/>
      <c r="O149" s="221"/>
      <c r="P149" s="221"/>
      <c r="Q149" s="221"/>
      <c r="R149" s="222"/>
      <c r="S149" s="222"/>
      <c r="T149" s="222"/>
      <c r="U149" s="222"/>
      <c r="V149" s="222"/>
      <c r="W149" s="222"/>
      <c r="X149" s="222"/>
      <c r="Y149" s="212"/>
      <c r="Z149" s="212"/>
      <c r="AA149" s="212"/>
      <c r="AB149" s="212"/>
      <c r="AC149" s="212"/>
      <c r="AD149" s="212"/>
      <c r="AE149" s="212"/>
      <c r="AF149" s="212"/>
      <c r="AG149" s="212" t="s">
        <v>433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7" t="s">
        <v>824</v>
      </c>
      <c r="D150" s="251"/>
      <c r="E150" s="252">
        <v>7.34</v>
      </c>
      <c r="F150" s="222"/>
      <c r="G150" s="222"/>
      <c r="H150" s="222"/>
      <c r="I150" s="222"/>
      <c r="J150" s="222"/>
      <c r="K150" s="222"/>
      <c r="L150" s="222"/>
      <c r="M150" s="222"/>
      <c r="N150" s="221"/>
      <c r="O150" s="221"/>
      <c r="P150" s="221"/>
      <c r="Q150" s="221"/>
      <c r="R150" s="222"/>
      <c r="S150" s="222"/>
      <c r="T150" s="222"/>
      <c r="U150" s="222"/>
      <c r="V150" s="222"/>
      <c r="W150" s="222"/>
      <c r="X150" s="222"/>
      <c r="Y150" s="212"/>
      <c r="Z150" s="212"/>
      <c r="AA150" s="212"/>
      <c r="AB150" s="212"/>
      <c r="AC150" s="212"/>
      <c r="AD150" s="212"/>
      <c r="AE150" s="212"/>
      <c r="AF150" s="212"/>
      <c r="AG150" s="212" t="s">
        <v>390</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7" t="s">
        <v>825</v>
      </c>
      <c r="D151" s="251"/>
      <c r="E151" s="252">
        <v>2.34</v>
      </c>
      <c r="F151" s="222"/>
      <c r="G151" s="222"/>
      <c r="H151" s="222"/>
      <c r="I151" s="222"/>
      <c r="J151" s="222"/>
      <c r="K151" s="222"/>
      <c r="L151" s="222"/>
      <c r="M151" s="222"/>
      <c r="N151" s="221"/>
      <c r="O151" s="221"/>
      <c r="P151" s="221"/>
      <c r="Q151" s="221"/>
      <c r="R151" s="222"/>
      <c r="S151" s="222"/>
      <c r="T151" s="222"/>
      <c r="U151" s="222"/>
      <c r="V151" s="222"/>
      <c r="W151" s="222"/>
      <c r="X151" s="222"/>
      <c r="Y151" s="212"/>
      <c r="Z151" s="212"/>
      <c r="AA151" s="212"/>
      <c r="AB151" s="212"/>
      <c r="AC151" s="212"/>
      <c r="AD151" s="212"/>
      <c r="AE151" s="212"/>
      <c r="AF151" s="212"/>
      <c r="AG151" s="212" t="s">
        <v>390</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7" t="s">
        <v>826</v>
      </c>
      <c r="D152" s="251"/>
      <c r="E152" s="252">
        <v>4.53</v>
      </c>
      <c r="F152" s="222"/>
      <c r="G152" s="222"/>
      <c r="H152" s="222"/>
      <c r="I152" s="222"/>
      <c r="J152" s="222"/>
      <c r="K152" s="222"/>
      <c r="L152" s="222"/>
      <c r="M152" s="222"/>
      <c r="N152" s="221"/>
      <c r="O152" s="221"/>
      <c r="P152" s="221"/>
      <c r="Q152" s="221"/>
      <c r="R152" s="222"/>
      <c r="S152" s="222"/>
      <c r="T152" s="222"/>
      <c r="U152" s="222"/>
      <c r="V152" s="222"/>
      <c r="W152" s="222"/>
      <c r="X152" s="222"/>
      <c r="Y152" s="212"/>
      <c r="Z152" s="212"/>
      <c r="AA152" s="212"/>
      <c r="AB152" s="212"/>
      <c r="AC152" s="212"/>
      <c r="AD152" s="212"/>
      <c r="AE152" s="212"/>
      <c r="AF152" s="212"/>
      <c r="AG152" s="212" t="s">
        <v>390</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0">
        <v>49</v>
      </c>
      <c r="B153" s="231" t="s">
        <v>643</v>
      </c>
      <c r="C153" s="247" t="s">
        <v>644</v>
      </c>
      <c r="D153" s="232" t="s">
        <v>427</v>
      </c>
      <c r="E153" s="233">
        <v>18.940000000000001</v>
      </c>
      <c r="F153" s="234"/>
      <c r="G153" s="235">
        <f>ROUND(E153*F153,2)</f>
        <v>0</v>
      </c>
      <c r="H153" s="234"/>
      <c r="I153" s="235">
        <f>ROUND(E153*H153,2)</f>
        <v>0</v>
      </c>
      <c r="J153" s="234"/>
      <c r="K153" s="235">
        <f>ROUND(E153*J153,2)</f>
        <v>0</v>
      </c>
      <c r="L153" s="235">
        <v>21</v>
      </c>
      <c r="M153" s="235">
        <f>G153*(1+L153/100)</f>
        <v>0</v>
      </c>
      <c r="N153" s="233">
        <v>0.28000000000000003</v>
      </c>
      <c r="O153" s="233">
        <f>ROUND(E153*N153,2)</f>
        <v>5.3</v>
      </c>
      <c r="P153" s="233">
        <v>0</v>
      </c>
      <c r="Q153" s="233">
        <f>ROUND(E153*P153,2)</f>
        <v>0</v>
      </c>
      <c r="R153" s="235"/>
      <c r="S153" s="235" t="s">
        <v>384</v>
      </c>
      <c r="T153" s="236" t="s">
        <v>532</v>
      </c>
      <c r="U153" s="222">
        <v>0.255</v>
      </c>
      <c r="V153" s="222">
        <f>ROUND(E153*U153,2)</f>
        <v>4.83</v>
      </c>
      <c r="W153" s="222"/>
      <c r="X153" s="222" t="s">
        <v>385</v>
      </c>
      <c r="Y153" s="212"/>
      <c r="Z153" s="212"/>
      <c r="AA153" s="212"/>
      <c r="AB153" s="212"/>
      <c r="AC153" s="212"/>
      <c r="AD153" s="212"/>
      <c r="AE153" s="212"/>
      <c r="AF153" s="212"/>
      <c r="AG153" s="212" t="s">
        <v>386</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7" t="s">
        <v>827</v>
      </c>
      <c r="D154" s="251"/>
      <c r="E154" s="252">
        <v>9.7799999999999994</v>
      </c>
      <c r="F154" s="222"/>
      <c r="G154" s="222"/>
      <c r="H154" s="222"/>
      <c r="I154" s="222"/>
      <c r="J154" s="222"/>
      <c r="K154" s="222"/>
      <c r="L154" s="222"/>
      <c r="M154" s="222"/>
      <c r="N154" s="221"/>
      <c r="O154" s="221"/>
      <c r="P154" s="221"/>
      <c r="Q154" s="221"/>
      <c r="R154" s="222"/>
      <c r="S154" s="222"/>
      <c r="T154" s="222"/>
      <c r="U154" s="222"/>
      <c r="V154" s="222"/>
      <c r="W154" s="222"/>
      <c r="X154" s="222"/>
      <c r="Y154" s="212"/>
      <c r="Z154" s="212"/>
      <c r="AA154" s="212"/>
      <c r="AB154" s="212"/>
      <c r="AC154" s="212"/>
      <c r="AD154" s="212"/>
      <c r="AE154" s="212"/>
      <c r="AF154" s="212"/>
      <c r="AG154" s="212" t="s">
        <v>390</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7" t="s">
        <v>828</v>
      </c>
      <c r="D155" s="251"/>
      <c r="E155" s="252">
        <v>3.12</v>
      </c>
      <c r="F155" s="222"/>
      <c r="G155" s="222"/>
      <c r="H155" s="222"/>
      <c r="I155" s="222"/>
      <c r="J155" s="222"/>
      <c r="K155" s="222"/>
      <c r="L155" s="222"/>
      <c r="M155" s="222"/>
      <c r="N155" s="221"/>
      <c r="O155" s="221"/>
      <c r="P155" s="221"/>
      <c r="Q155" s="221"/>
      <c r="R155" s="222"/>
      <c r="S155" s="222"/>
      <c r="T155" s="222"/>
      <c r="U155" s="222"/>
      <c r="V155" s="222"/>
      <c r="W155" s="222"/>
      <c r="X155" s="222"/>
      <c r="Y155" s="212"/>
      <c r="Z155" s="212"/>
      <c r="AA155" s="212"/>
      <c r="AB155" s="212"/>
      <c r="AC155" s="212"/>
      <c r="AD155" s="212"/>
      <c r="AE155" s="212"/>
      <c r="AF155" s="212"/>
      <c r="AG155" s="212" t="s">
        <v>390</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7" t="s">
        <v>829</v>
      </c>
      <c r="D156" s="251"/>
      <c r="E156" s="252">
        <v>6.04</v>
      </c>
      <c r="F156" s="222"/>
      <c r="G156" s="222"/>
      <c r="H156" s="222"/>
      <c r="I156" s="222"/>
      <c r="J156" s="222"/>
      <c r="K156" s="222"/>
      <c r="L156" s="222"/>
      <c r="M156" s="222"/>
      <c r="N156" s="221"/>
      <c r="O156" s="221"/>
      <c r="P156" s="221"/>
      <c r="Q156" s="221"/>
      <c r="R156" s="222"/>
      <c r="S156" s="222"/>
      <c r="T156" s="222"/>
      <c r="U156" s="222"/>
      <c r="V156" s="222"/>
      <c r="W156" s="222"/>
      <c r="X156" s="222"/>
      <c r="Y156" s="212"/>
      <c r="Z156" s="212"/>
      <c r="AA156" s="212"/>
      <c r="AB156" s="212"/>
      <c r="AC156" s="212"/>
      <c r="AD156" s="212"/>
      <c r="AE156" s="212"/>
      <c r="AF156" s="212"/>
      <c r="AG156" s="212" t="s">
        <v>390</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4" t="s">
        <v>334</v>
      </c>
      <c r="B157" s="225" t="s">
        <v>246</v>
      </c>
      <c r="C157" s="245" t="s">
        <v>247</v>
      </c>
      <c r="D157" s="226"/>
      <c r="E157" s="227"/>
      <c r="F157" s="228"/>
      <c r="G157" s="228">
        <f>SUMIF(AG158:AG163,"&lt;&gt;NOR",G158:G163)</f>
        <v>0</v>
      </c>
      <c r="H157" s="228"/>
      <c r="I157" s="228">
        <f>SUM(I158:I163)</f>
        <v>0</v>
      </c>
      <c r="J157" s="228"/>
      <c r="K157" s="228">
        <f>SUM(K158:K163)</f>
        <v>0</v>
      </c>
      <c r="L157" s="228"/>
      <c r="M157" s="228">
        <f>SUM(M158:M163)</f>
        <v>0</v>
      </c>
      <c r="N157" s="227"/>
      <c r="O157" s="227">
        <f>SUM(O158:O163)</f>
        <v>2.7700000000000005</v>
      </c>
      <c r="P157" s="227"/>
      <c r="Q157" s="227">
        <f>SUM(Q158:Q163)</f>
        <v>0</v>
      </c>
      <c r="R157" s="228"/>
      <c r="S157" s="228"/>
      <c r="T157" s="229"/>
      <c r="U157" s="223"/>
      <c r="V157" s="223">
        <f>SUM(V158:V163)</f>
        <v>12.209999999999999</v>
      </c>
      <c r="W157" s="223"/>
      <c r="X157" s="223"/>
      <c r="AG157" t="s">
        <v>335</v>
      </c>
    </row>
    <row r="158" spans="1:60" ht="22.5" outlineLevel="1" x14ac:dyDescent="0.2">
      <c r="A158" s="230">
        <v>50</v>
      </c>
      <c r="B158" s="231" t="s">
        <v>830</v>
      </c>
      <c r="C158" s="247" t="s">
        <v>831</v>
      </c>
      <c r="D158" s="232" t="s">
        <v>382</v>
      </c>
      <c r="E158" s="233">
        <v>0.45706999999999998</v>
      </c>
      <c r="F158" s="234"/>
      <c r="G158" s="235">
        <f>ROUND(E158*F158,2)</f>
        <v>0</v>
      </c>
      <c r="H158" s="234"/>
      <c r="I158" s="235">
        <f>ROUND(E158*H158,2)</f>
        <v>0</v>
      </c>
      <c r="J158" s="234"/>
      <c r="K158" s="235">
        <f>ROUND(E158*J158,2)</f>
        <v>0</v>
      </c>
      <c r="L158" s="235">
        <v>21</v>
      </c>
      <c r="M158" s="235">
        <f>G158*(1+L158/100)</f>
        <v>0</v>
      </c>
      <c r="N158" s="233">
        <v>2.9096000000000002</v>
      </c>
      <c r="O158" s="233">
        <f>ROUND(E158*N158,2)</f>
        <v>1.33</v>
      </c>
      <c r="P158" s="233">
        <v>0</v>
      </c>
      <c r="Q158" s="233">
        <f>ROUND(E158*P158,2)</f>
        <v>0</v>
      </c>
      <c r="R158" s="235"/>
      <c r="S158" s="235" t="s">
        <v>384</v>
      </c>
      <c r="T158" s="236" t="s">
        <v>612</v>
      </c>
      <c r="U158" s="222">
        <v>21.763999999999999</v>
      </c>
      <c r="V158" s="222">
        <f>ROUND(E158*U158,2)</f>
        <v>9.9499999999999993</v>
      </c>
      <c r="W158" s="222"/>
      <c r="X158" s="222" t="s">
        <v>385</v>
      </c>
      <c r="Y158" s="212"/>
      <c r="Z158" s="212"/>
      <c r="AA158" s="212"/>
      <c r="AB158" s="212"/>
      <c r="AC158" s="212"/>
      <c r="AD158" s="212"/>
      <c r="AE158" s="212"/>
      <c r="AF158" s="212"/>
      <c r="AG158" s="212" t="s">
        <v>386</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7" t="s">
        <v>832</v>
      </c>
      <c r="D159" s="251"/>
      <c r="E159" s="252">
        <v>0.46</v>
      </c>
      <c r="F159" s="222"/>
      <c r="G159" s="222"/>
      <c r="H159" s="222"/>
      <c r="I159" s="222"/>
      <c r="J159" s="222"/>
      <c r="K159" s="222"/>
      <c r="L159" s="222"/>
      <c r="M159" s="222"/>
      <c r="N159" s="221"/>
      <c r="O159" s="221"/>
      <c r="P159" s="221"/>
      <c r="Q159" s="221"/>
      <c r="R159" s="222"/>
      <c r="S159" s="222"/>
      <c r="T159" s="222"/>
      <c r="U159" s="222"/>
      <c r="V159" s="222"/>
      <c r="W159" s="222"/>
      <c r="X159" s="222"/>
      <c r="Y159" s="212"/>
      <c r="Z159" s="212"/>
      <c r="AA159" s="212"/>
      <c r="AB159" s="212"/>
      <c r="AC159" s="212"/>
      <c r="AD159" s="212"/>
      <c r="AE159" s="212"/>
      <c r="AF159" s="212"/>
      <c r="AG159" s="212" t="s">
        <v>390</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1" x14ac:dyDescent="0.2">
      <c r="A160" s="230">
        <v>51</v>
      </c>
      <c r="B160" s="231" t="s">
        <v>646</v>
      </c>
      <c r="C160" s="247" t="s">
        <v>647</v>
      </c>
      <c r="D160" s="232" t="s">
        <v>382</v>
      </c>
      <c r="E160" s="233">
        <v>0.33595999999999998</v>
      </c>
      <c r="F160" s="234"/>
      <c r="G160" s="235">
        <f>ROUND(E160*F160,2)</f>
        <v>0</v>
      </c>
      <c r="H160" s="234"/>
      <c r="I160" s="235">
        <f>ROUND(E160*H160,2)</f>
        <v>0</v>
      </c>
      <c r="J160" s="234"/>
      <c r="K160" s="235">
        <f>ROUND(E160*J160,2)</f>
        <v>0</v>
      </c>
      <c r="L160" s="235">
        <v>21</v>
      </c>
      <c r="M160" s="235">
        <f>G160*(1+L160/100)</f>
        <v>0</v>
      </c>
      <c r="N160" s="233">
        <v>2.8406699999999998</v>
      </c>
      <c r="O160" s="233">
        <f>ROUND(E160*N160,2)</f>
        <v>0.95</v>
      </c>
      <c r="P160" s="233">
        <v>0</v>
      </c>
      <c r="Q160" s="233">
        <f>ROUND(E160*P160,2)</f>
        <v>0</v>
      </c>
      <c r="R160" s="235"/>
      <c r="S160" s="235" t="s">
        <v>384</v>
      </c>
      <c r="T160" s="236" t="s">
        <v>612</v>
      </c>
      <c r="U160" s="222">
        <v>6.7190000000000003</v>
      </c>
      <c r="V160" s="222">
        <f>ROUND(E160*U160,2)</f>
        <v>2.2599999999999998</v>
      </c>
      <c r="W160" s="222"/>
      <c r="X160" s="222" t="s">
        <v>385</v>
      </c>
      <c r="Y160" s="212"/>
      <c r="Z160" s="212"/>
      <c r="AA160" s="212"/>
      <c r="AB160" s="212"/>
      <c r="AC160" s="212"/>
      <c r="AD160" s="212"/>
      <c r="AE160" s="212"/>
      <c r="AF160" s="212"/>
      <c r="AG160" s="212" t="s">
        <v>386</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7" t="s">
        <v>833</v>
      </c>
      <c r="D161" s="251"/>
      <c r="E161" s="252">
        <v>0.34</v>
      </c>
      <c r="F161" s="222"/>
      <c r="G161" s="222"/>
      <c r="H161" s="222"/>
      <c r="I161" s="222"/>
      <c r="J161" s="222"/>
      <c r="K161" s="222"/>
      <c r="L161" s="222"/>
      <c r="M161" s="222"/>
      <c r="N161" s="221"/>
      <c r="O161" s="221"/>
      <c r="P161" s="221"/>
      <c r="Q161" s="221"/>
      <c r="R161" s="222"/>
      <c r="S161" s="222"/>
      <c r="T161" s="222"/>
      <c r="U161" s="222"/>
      <c r="V161" s="222"/>
      <c r="W161" s="222"/>
      <c r="X161" s="222"/>
      <c r="Y161" s="212"/>
      <c r="Z161" s="212"/>
      <c r="AA161" s="212"/>
      <c r="AB161" s="212"/>
      <c r="AC161" s="212"/>
      <c r="AD161" s="212"/>
      <c r="AE161" s="212"/>
      <c r="AF161" s="212"/>
      <c r="AG161" s="212" t="s">
        <v>390</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0">
        <v>52</v>
      </c>
      <c r="B162" s="231" t="s">
        <v>834</v>
      </c>
      <c r="C162" s="247" t="s">
        <v>835</v>
      </c>
      <c r="D162" s="232" t="s">
        <v>427</v>
      </c>
      <c r="E162" s="233">
        <v>6.125</v>
      </c>
      <c r="F162" s="234"/>
      <c r="G162" s="235">
        <f>ROUND(E162*F162,2)</f>
        <v>0</v>
      </c>
      <c r="H162" s="234"/>
      <c r="I162" s="235">
        <f>ROUND(E162*H162,2)</f>
        <v>0</v>
      </c>
      <c r="J162" s="234"/>
      <c r="K162" s="235">
        <f>ROUND(E162*J162,2)</f>
        <v>0</v>
      </c>
      <c r="L162" s="235">
        <v>21</v>
      </c>
      <c r="M162" s="235">
        <f>G162*(1+L162/100)</f>
        <v>0</v>
      </c>
      <c r="N162" s="233">
        <v>0.08</v>
      </c>
      <c r="O162" s="233">
        <f>ROUND(E162*N162,2)</f>
        <v>0.49</v>
      </c>
      <c r="P162" s="233">
        <v>0</v>
      </c>
      <c r="Q162" s="233">
        <f>ROUND(E162*P162,2)</f>
        <v>0</v>
      </c>
      <c r="R162" s="235"/>
      <c r="S162" s="235" t="s">
        <v>339</v>
      </c>
      <c r="T162" s="236" t="s">
        <v>340</v>
      </c>
      <c r="U162" s="222">
        <v>0</v>
      </c>
      <c r="V162" s="222">
        <f>ROUND(E162*U162,2)</f>
        <v>0</v>
      </c>
      <c r="W162" s="222"/>
      <c r="X162" s="222" t="s">
        <v>385</v>
      </c>
      <c r="Y162" s="212"/>
      <c r="Z162" s="212"/>
      <c r="AA162" s="212"/>
      <c r="AB162" s="212"/>
      <c r="AC162" s="212"/>
      <c r="AD162" s="212"/>
      <c r="AE162" s="212"/>
      <c r="AF162" s="212"/>
      <c r="AG162" s="212" t="s">
        <v>386</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7" t="s">
        <v>836</v>
      </c>
      <c r="D163" s="251"/>
      <c r="E163" s="252">
        <v>6.13</v>
      </c>
      <c r="F163" s="222"/>
      <c r="G163" s="222"/>
      <c r="H163" s="222"/>
      <c r="I163" s="222"/>
      <c r="J163" s="222"/>
      <c r="K163" s="222"/>
      <c r="L163" s="222"/>
      <c r="M163" s="222"/>
      <c r="N163" s="221"/>
      <c r="O163" s="221"/>
      <c r="P163" s="221"/>
      <c r="Q163" s="221"/>
      <c r="R163" s="222"/>
      <c r="S163" s="222"/>
      <c r="T163" s="222"/>
      <c r="U163" s="222"/>
      <c r="V163" s="222"/>
      <c r="W163" s="222"/>
      <c r="X163" s="222"/>
      <c r="Y163" s="212"/>
      <c r="Z163" s="212"/>
      <c r="AA163" s="212"/>
      <c r="AB163" s="212"/>
      <c r="AC163" s="212"/>
      <c r="AD163" s="212"/>
      <c r="AE163" s="212"/>
      <c r="AF163" s="212"/>
      <c r="AG163" s="212" t="s">
        <v>390</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x14ac:dyDescent="0.2">
      <c r="A164" s="224" t="s">
        <v>334</v>
      </c>
      <c r="B164" s="225" t="s">
        <v>252</v>
      </c>
      <c r="C164" s="245" t="s">
        <v>253</v>
      </c>
      <c r="D164" s="226"/>
      <c r="E164" s="227"/>
      <c r="F164" s="228"/>
      <c r="G164" s="228">
        <f>SUMIF(AG165:AG179,"&lt;&gt;NOR",G165:G179)</f>
        <v>0</v>
      </c>
      <c r="H164" s="228"/>
      <c r="I164" s="228">
        <f>SUM(I165:I179)</f>
        <v>0</v>
      </c>
      <c r="J164" s="228"/>
      <c r="K164" s="228">
        <f>SUM(K165:K179)</f>
        <v>0</v>
      </c>
      <c r="L164" s="228"/>
      <c r="M164" s="228">
        <f>SUM(M165:M179)</f>
        <v>0</v>
      </c>
      <c r="N164" s="227"/>
      <c r="O164" s="227">
        <f>SUM(O165:O179)</f>
        <v>0</v>
      </c>
      <c r="P164" s="227"/>
      <c r="Q164" s="227">
        <f>SUM(Q165:Q179)</f>
        <v>0</v>
      </c>
      <c r="R164" s="228"/>
      <c r="S164" s="228"/>
      <c r="T164" s="229"/>
      <c r="U164" s="223"/>
      <c r="V164" s="223">
        <f>SUM(V165:V179)</f>
        <v>47.84</v>
      </c>
      <c r="W164" s="223"/>
      <c r="X164" s="223"/>
      <c r="AG164" t="s">
        <v>335</v>
      </c>
    </row>
    <row r="165" spans="1:60" outlineLevel="1" x14ac:dyDescent="0.2">
      <c r="A165" s="237">
        <v>53</v>
      </c>
      <c r="B165" s="238" t="s">
        <v>837</v>
      </c>
      <c r="C165" s="246" t="s">
        <v>838</v>
      </c>
      <c r="D165" s="239" t="s">
        <v>657</v>
      </c>
      <c r="E165" s="240">
        <v>2</v>
      </c>
      <c r="F165" s="241"/>
      <c r="G165" s="242">
        <f>ROUND(E165*F165,2)</f>
        <v>0</v>
      </c>
      <c r="H165" s="241"/>
      <c r="I165" s="242">
        <f>ROUND(E165*H165,2)</f>
        <v>0</v>
      </c>
      <c r="J165" s="241"/>
      <c r="K165" s="242">
        <f>ROUND(E165*J165,2)</f>
        <v>0</v>
      </c>
      <c r="L165" s="242">
        <v>21</v>
      </c>
      <c r="M165" s="242">
        <f>G165*(1+L165/100)</f>
        <v>0</v>
      </c>
      <c r="N165" s="240">
        <v>0</v>
      </c>
      <c r="O165" s="240">
        <f>ROUND(E165*N165,2)</f>
        <v>0</v>
      </c>
      <c r="P165" s="240">
        <v>0</v>
      </c>
      <c r="Q165" s="240">
        <f>ROUND(E165*P165,2)</f>
        <v>0</v>
      </c>
      <c r="R165" s="242"/>
      <c r="S165" s="242" t="s">
        <v>339</v>
      </c>
      <c r="T165" s="243" t="s">
        <v>340</v>
      </c>
      <c r="U165" s="222">
        <v>0</v>
      </c>
      <c r="V165" s="222">
        <f>ROUND(E165*U165,2)</f>
        <v>0</v>
      </c>
      <c r="W165" s="222"/>
      <c r="X165" s="222" t="s">
        <v>385</v>
      </c>
      <c r="Y165" s="212"/>
      <c r="Z165" s="212"/>
      <c r="AA165" s="212"/>
      <c r="AB165" s="212"/>
      <c r="AC165" s="212"/>
      <c r="AD165" s="212"/>
      <c r="AE165" s="212"/>
      <c r="AF165" s="212"/>
      <c r="AG165" s="212" t="s">
        <v>386</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7">
        <v>54</v>
      </c>
      <c r="B166" s="238" t="s">
        <v>839</v>
      </c>
      <c r="C166" s="246" t="s">
        <v>840</v>
      </c>
      <c r="D166" s="239" t="s">
        <v>657</v>
      </c>
      <c r="E166" s="240">
        <v>1</v>
      </c>
      <c r="F166" s="241"/>
      <c r="G166" s="242">
        <f>ROUND(E166*F166,2)</f>
        <v>0</v>
      </c>
      <c r="H166" s="241"/>
      <c r="I166" s="242">
        <f>ROUND(E166*H166,2)</f>
        <v>0</v>
      </c>
      <c r="J166" s="241"/>
      <c r="K166" s="242">
        <f>ROUND(E166*J166,2)</f>
        <v>0</v>
      </c>
      <c r="L166" s="242">
        <v>21</v>
      </c>
      <c r="M166" s="242">
        <f>G166*(1+L166/100)</f>
        <v>0</v>
      </c>
      <c r="N166" s="240">
        <v>0</v>
      </c>
      <c r="O166" s="240">
        <f>ROUND(E166*N166,2)</f>
        <v>0</v>
      </c>
      <c r="P166" s="240">
        <v>0</v>
      </c>
      <c r="Q166" s="240">
        <f>ROUND(E166*P166,2)</f>
        <v>0</v>
      </c>
      <c r="R166" s="242"/>
      <c r="S166" s="242" t="s">
        <v>339</v>
      </c>
      <c r="T166" s="243" t="s">
        <v>340</v>
      </c>
      <c r="U166" s="222">
        <v>0</v>
      </c>
      <c r="V166" s="222">
        <f>ROUND(E166*U166,2)</f>
        <v>0</v>
      </c>
      <c r="W166" s="222"/>
      <c r="X166" s="222" t="s">
        <v>385</v>
      </c>
      <c r="Y166" s="212"/>
      <c r="Z166" s="212"/>
      <c r="AA166" s="212"/>
      <c r="AB166" s="212"/>
      <c r="AC166" s="212"/>
      <c r="AD166" s="212"/>
      <c r="AE166" s="212"/>
      <c r="AF166" s="212"/>
      <c r="AG166" s="212" t="s">
        <v>386</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7">
        <v>55</v>
      </c>
      <c r="B167" s="238" t="s">
        <v>841</v>
      </c>
      <c r="C167" s="246" t="s">
        <v>842</v>
      </c>
      <c r="D167" s="239" t="s">
        <v>657</v>
      </c>
      <c r="E167" s="240">
        <v>1</v>
      </c>
      <c r="F167" s="241"/>
      <c r="G167" s="242">
        <f>ROUND(E167*F167,2)</f>
        <v>0</v>
      </c>
      <c r="H167" s="241"/>
      <c r="I167" s="242">
        <f>ROUND(E167*H167,2)</f>
        <v>0</v>
      </c>
      <c r="J167" s="241"/>
      <c r="K167" s="242">
        <f>ROUND(E167*J167,2)</f>
        <v>0</v>
      </c>
      <c r="L167" s="242">
        <v>21</v>
      </c>
      <c r="M167" s="242">
        <f>G167*(1+L167/100)</f>
        <v>0</v>
      </c>
      <c r="N167" s="240">
        <v>0</v>
      </c>
      <c r="O167" s="240">
        <f>ROUND(E167*N167,2)</f>
        <v>0</v>
      </c>
      <c r="P167" s="240">
        <v>0</v>
      </c>
      <c r="Q167" s="240">
        <f>ROUND(E167*P167,2)</f>
        <v>0</v>
      </c>
      <c r="R167" s="242"/>
      <c r="S167" s="242" t="s">
        <v>339</v>
      </c>
      <c r="T167" s="243" t="s">
        <v>340</v>
      </c>
      <c r="U167" s="222">
        <v>0</v>
      </c>
      <c r="V167" s="222">
        <f>ROUND(E167*U167,2)</f>
        <v>0</v>
      </c>
      <c r="W167" s="222"/>
      <c r="X167" s="222" t="s">
        <v>385</v>
      </c>
      <c r="Y167" s="212"/>
      <c r="Z167" s="212"/>
      <c r="AA167" s="212"/>
      <c r="AB167" s="212"/>
      <c r="AC167" s="212"/>
      <c r="AD167" s="212"/>
      <c r="AE167" s="212"/>
      <c r="AF167" s="212"/>
      <c r="AG167" s="212" t="s">
        <v>386</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7">
        <v>56</v>
      </c>
      <c r="B168" s="238" t="s">
        <v>843</v>
      </c>
      <c r="C168" s="246" t="s">
        <v>844</v>
      </c>
      <c r="D168" s="239" t="s">
        <v>657</v>
      </c>
      <c r="E168" s="240">
        <v>4</v>
      </c>
      <c r="F168" s="241"/>
      <c r="G168" s="242">
        <f>ROUND(E168*F168,2)</f>
        <v>0</v>
      </c>
      <c r="H168" s="241"/>
      <c r="I168" s="242">
        <f>ROUND(E168*H168,2)</f>
        <v>0</v>
      </c>
      <c r="J168" s="241"/>
      <c r="K168" s="242">
        <f>ROUND(E168*J168,2)</f>
        <v>0</v>
      </c>
      <c r="L168" s="242">
        <v>21</v>
      </c>
      <c r="M168" s="242">
        <f>G168*(1+L168/100)</f>
        <v>0</v>
      </c>
      <c r="N168" s="240">
        <v>0</v>
      </c>
      <c r="O168" s="240">
        <f>ROUND(E168*N168,2)</f>
        <v>0</v>
      </c>
      <c r="P168" s="240">
        <v>0</v>
      </c>
      <c r="Q168" s="240">
        <f>ROUND(E168*P168,2)</f>
        <v>0</v>
      </c>
      <c r="R168" s="242"/>
      <c r="S168" s="242" t="s">
        <v>339</v>
      </c>
      <c r="T168" s="243" t="s">
        <v>340</v>
      </c>
      <c r="U168" s="222">
        <v>0</v>
      </c>
      <c r="V168" s="222">
        <f>ROUND(E168*U168,2)</f>
        <v>0</v>
      </c>
      <c r="W168" s="222"/>
      <c r="X168" s="222" t="s">
        <v>385</v>
      </c>
      <c r="Y168" s="212"/>
      <c r="Z168" s="212"/>
      <c r="AA168" s="212"/>
      <c r="AB168" s="212"/>
      <c r="AC168" s="212"/>
      <c r="AD168" s="212"/>
      <c r="AE168" s="212"/>
      <c r="AF168" s="212"/>
      <c r="AG168" s="212" t="s">
        <v>386</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7">
        <v>57</v>
      </c>
      <c r="B169" s="238" t="s">
        <v>845</v>
      </c>
      <c r="C169" s="246" t="s">
        <v>846</v>
      </c>
      <c r="D169" s="239" t="s">
        <v>657</v>
      </c>
      <c r="E169" s="240">
        <v>6</v>
      </c>
      <c r="F169" s="241"/>
      <c r="G169" s="242">
        <f>ROUND(E169*F169,2)</f>
        <v>0</v>
      </c>
      <c r="H169" s="241"/>
      <c r="I169" s="242">
        <f>ROUND(E169*H169,2)</f>
        <v>0</v>
      </c>
      <c r="J169" s="241"/>
      <c r="K169" s="242">
        <f>ROUND(E169*J169,2)</f>
        <v>0</v>
      </c>
      <c r="L169" s="242">
        <v>21</v>
      </c>
      <c r="M169" s="242">
        <f>G169*(1+L169/100)</f>
        <v>0</v>
      </c>
      <c r="N169" s="240">
        <v>0</v>
      </c>
      <c r="O169" s="240">
        <f>ROUND(E169*N169,2)</f>
        <v>0</v>
      </c>
      <c r="P169" s="240">
        <v>0</v>
      </c>
      <c r="Q169" s="240">
        <f>ROUND(E169*P169,2)</f>
        <v>0</v>
      </c>
      <c r="R169" s="242"/>
      <c r="S169" s="242" t="s">
        <v>339</v>
      </c>
      <c r="T169" s="243" t="s">
        <v>340</v>
      </c>
      <c r="U169" s="222">
        <v>0</v>
      </c>
      <c r="V169" s="222">
        <f>ROUND(E169*U169,2)</f>
        <v>0</v>
      </c>
      <c r="W169" s="222"/>
      <c r="X169" s="222" t="s">
        <v>385</v>
      </c>
      <c r="Y169" s="212"/>
      <c r="Z169" s="212"/>
      <c r="AA169" s="212"/>
      <c r="AB169" s="212"/>
      <c r="AC169" s="212"/>
      <c r="AD169" s="212"/>
      <c r="AE169" s="212"/>
      <c r="AF169" s="212"/>
      <c r="AG169" s="212" t="s">
        <v>386</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1" x14ac:dyDescent="0.2">
      <c r="A170" s="230">
        <v>58</v>
      </c>
      <c r="B170" s="231" t="s">
        <v>664</v>
      </c>
      <c r="C170" s="247" t="s">
        <v>665</v>
      </c>
      <c r="D170" s="232" t="s">
        <v>382</v>
      </c>
      <c r="E170" s="233">
        <v>321.04250000000002</v>
      </c>
      <c r="F170" s="234"/>
      <c r="G170" s="235">
        <f>ROUND(E170*F170,2)</f>
        <v>0</v>
      </c>
      <c r="H170" s="234"/>
      <c r="I170" s="235">
        <f>ROUND(E170*H170,2)</f>
        <v>0</v>
      </c>
      <c r="J170" s="234"/>
      <c r="K170" s="235">
        <f>ROUND(E170*J170,2)</f>
        <v>0</v>
      </c>
      <c r="L170" s="235">
        <v>21</v>
      </c>
      <c r="M170" s="235">
        <f>G170*(1+L170/100)</f>
        <v>0</v>
      </c>
      <c r="N170" s="233">
        <v>0</v>
      </c>
      <c r="O170" s="233">
        <f>ROUND(E170*N170,2)</f>
        <v>0</v>
      </c>
      <c r="P170" s="233">
        <v>0</v>
      </c>
      <c r="Q170" s="233">
        <f>ROUND(E170*P170,2)</f>
        <v>0</v>
      </c>
      <c r="R170" s="235"/>
      <c r="S170" s="235" t="s">
        <v>384</v>
      </c>
      <c r="T170" s="236" t="s">
        <v>532</v>
      </c>
      <c r="U170" s="222">
        <v>0.114</v>
      </c>
      <c r="V170" s="222">
        <f>ROUND(E170*U170,2)</f>
        <v>36.6</v>
      </c>
      <c r="W170" s="222"/>
      <c r="X170" s="222" t="s">
        <v>385</v>
      </c>
      <c r="Y170" s="212"/>
      <c r="Z170" s="212"/>
      <c r="AA170" s="212"/>
      <c r="AB170" s="212"/>
      <c r="AC170" s="212"/>
      <c r="AD170" s="212"/>
      <c r="AE170" s="212"/>
      <c r="AF170" s="212"/>
      <c r="AG170" s="212" t="s">
        <v>386</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4" t="s">
        <v>666</v>
      </c>
      <c r="D171" s="261"/>
      <c r="E171" s="261"/>
      <c r="F171" s="261"/>
      <c r="G171" s="261"/>
      <c r="H171" s="222"/>
      <c r="I171" s="222"/>
      <c r="J171" s="222"/>
      <c r="K171" s="222"/>
      <c r="L171" s="222"/>
      <c r="M171" s="222"/>
      <c r="N171" s="221"/>
      <c r="O171" s="221"/>
      <c r="P171" s="221"/>
      <c r="Q171" s="221"/>
      <c r="R171" s="222"/>
      <c r="S171" s="222"/>
      <c r="T171" s="222"/>
      <c r="U171" s="222"/>
      <c r="V171" s="222"/>
      <c r="W171" s="222"/>
      <c r="X171" s="222"/>
      <c r="Y171" s="212"/>
      <c r="Z171" s="212"/>
      <c r="AA171" s="212"/>
      <c r="AB171" s="212"/>
      <c r="AC171" s="212"/>
      <c r="AD171" s="212"/>
      <c r="AE171" s="212"/>
      <c r="AF171" s="212"/>
      <c r="AG171" s="212" t="s">
        <v>433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7" t="s">
        <v>847</v>
      </c>
      <c r="D172" s="251"/>
      <c r="E172" s="252">
        <v>298.3</v>
      </c>
      <c r="F172" s="222"/>
      <c r="G172" s="222"/>
      <c r="H172" s="222"/>
      <c r="I172" s="222"/>
      <c r="J172" s="222"/>
      <c r="K172" s="222"/>
      <c r="L172" s="222"/>
      <c r="M172" s="222"/>
      <c r="N172" s="221"/>
      <c r="O172" s="221"/>
      <c r="P172" s="221"/>
      <c r="Q172" s="221"/>
      <c r="R172" s="222"/>
      <c r="S172" s="222"/>
      <c r="T172" s="222"/>
      <c r="U172" s="222"/>
      <c r="V172" s="222"/>
      <c r="W172" s="222"/>
      <c r="X172" s="222"/>
      <c r="Y172" s="212"/>
      <c r="Z172" s="212"/>
      <c r="AA172" s="212"/>
      <c r="AB172" s="212"/>
      <c r="AC172" s="212"/>
      <c r="AD172" s="212"/>
      <c r="AE172" s="212"/>
      <c r="AF172" s="212"/>
      <c r="AG172" s="212" t="s">
        <v>390</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7" t="s">
        <v>848</v>
      </c>
      <c r="D173" s="251"/>
      <c r="E173" s="252">
        <v>16</v>
      </c>
      <c r="F173" s="222"/>
      <c r="G173" s="222"/>
      <c r="H173" s="222"/>
      <c r="I173" s="222"/>
      <c r="J173" s="222"/>
      <c r="K173" s="222"/>
      <c r="L173" s="222"/>
      <c r="M173" s="222"/>
      <c r="N173" s="221"/>
      <c r="O173" s="221"/>
      <c r="P173" s="221"/>
      <c r="Q173" s="221"/>
      <c r="R173" s="222"/>
      <c r="S173" s="222"/>
      <c r="T173" s="222"/>
      <c r="U173" s="222"/>
      <c r="V173" s="222"/>
      <c r="W173" s="222"/>
      <c r="X173" s="222"/>
      <c r="Y173" s="212"/>
      <c r="Z173" s="212"/>
      <c r="AA173" s="212"/>
      <c r="AB173" s="212"/>
      <c r="AC173" s="212"/>
      <c r="AD173" s="212"/>
      <c r="AE173" s="212"/>
      <c r="AF173" s="212"/>
      <c r="AG173" s="212" t="s">
        <v>390</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7" t="s">
        <v>849</v>
      </c>
      <c r="D174" s="251"/>
      <c r="E174" s="252">
        <v>4.03</v>
      </c>
      <c r="F174" s="222"/>
      <c r="G174" s="222"/>
      <c r="H174" s="222"/>
      <c r="I174" s="222"/>
      <c r="J174" s="222"/>
      <c r="K174" s="222"/>
      <c r="L174" s="222"/>
      <c r="M174" s="222"/>
      <c r="N174" s="221"/>
      <c r="O174" s="221"/>
      <c r="P174" s="221"/>
      <c r="Q174" s="221"/>
      <c r="R174" s="222"/>
      <c r="S174" s="222"/>
      <c r="T174" s="222"/>
      <c r="U174" s="222"/>
      <c r="V174" s="222"/>
      <c r="W174" s="222"/>
      <c r="X174" s="222"/>
      <c r="Y174" s="212"/>
      <c r="Z174" s="212"/>
      <c r="AA174" s="212"/>
      <c r="AB174" s="212"/>
      <c r="AC174" s="212"/>
      <c r="AD174" s="212"/>
      <c r="AE174" s="212"/>
      <c r="AF174" s="212"/>
      <c r="AG174" s="212" t="s">
        <v>390</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7" t="s">
        <v>850</v>
      </c>
      <c r="D175" s="251"/>
      <c r="E175" s="252">
        <v>2.71</v>
      </c>
      <c r="F175" s="222"/>
      <c r="G175" s="222"/>
      <c r="H175" s="222"/>
      <c r="I175" s="222"/>
      <c r="J175" s="222"/>
      <c r="K175" s="222"/>
      <c r="L175" s="222"/>
      <c r="M175" s="222"/>
      <c r="N175" s="221"/>
      <c r="O175" s="221"/>
      <c r="P175" s="221"/>
      <c r="Q175" s="221"/>
      <c r="R175" s="222"/>
      <c r="S175" s="222"/>
      <c r="T175" s="222"/>
      <c r="U175" s="222"/>
      <c r="V175" s="222"/>
      <c r="W175" s="222"/>
      <c r="X175" s="222"/>
      <c r="Y175" s="212"/>
      <c r="Z175" s="212"/>
      <c r="AA175" s="212"/>
      <c r="AB175" s="212"/>
      <c r="AC175" s="212"/>
      <c r="AD175" s="212"/>
      <c r="AE175" s="212"/>
      <c r="AF175" s="212"/>
      <c r="AG175" s="212" t="s">
        <v>390</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0">
        <v>59</v>
      </c>
      <c r="B176" s="231" t="s">
        <v>668</v>
      </c>
      <c r="C176" s="247" t="s">
        <v>669</v>
      </c>
      <c r="D176" s="232" t="s">
        <v>382</v>
      </c>
      <c r="E176" s="233">
        <v>321.04250000000002</v>
      </c>
      <c r="F176" s="234"/>
      <c r="G176" s="235">
        <f>ROUND(E176*F176,2)</f>
        <v>0</v>
      </c>
      <c r="H176" s="234"/>
      <c r="I176" s="235">
        <f>ROUND(E176*H176,2)</f>
        <v>0</v>
      </c>
      <c r="J176" s="234"/>
      <c r="K176" s="235">
        <f>ROUND(E176*J176,2)</f>
        <v>0</v>
      </c>
      <c r="L176" s="235">
        <v>21</v>
      </c>
      <c r="M176" s="235">
        <f>G176*(1+L176/100)</f>
        <v>0</v>
      </c>
      <c r="N176" s="233">
        <v>0</v>
      </c>
      <c r="O176" s="233">
        <f>ROUND(E176*N176,2)</f>
        <v>0</v>
      </c>
      <c r="P176" s="233">
        <v>0</v>
      </c>
      <c r="Q176" s="233">
        <f>ROUND(E176*P176,2)</f>
        <v>0</v>
      </c>
      <c r="R176" s="235"/>
      <c r="S176" s="235" t="s">
        <v>384</v>
      </c>
      <c r="T176" s="236" t="s">
        <v>532</v>
      </c>
      <c r="U176" s="222">
        <v>3.5000000000000003E-2</v>
      </c>
      <c r="V176" s="222">
        <f>ROUND(E176*U176,2)</f>
        <v>11.24</v>
      </c>
      <c r="W176" s="222"/>
      <c r="X176" s="222" t="s">
        <v>385</v>
      </c>
      <c r="Y176" s="212"/>
      <c r="Z176" s="212"/>
      <c r="AA176" s="212"/>
      <c r="AB176" s="212"/>
      <c r="AC176" s="212"/>
      <c r="AD176" s="212"/>
      <c r="AE176" s="212"/>
      <c r="AF176" s="212"/>
      <c r="AG176" s="212" t="s">
        <v>386</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4" t="s">
        <v>670</v>
      </c>
      <c r="D177" s="261"/>
      <c r="E177" s="261"/>
      <c r="F177" s="261"/>
      <c r="G177" s="261"/>
      <c r="H177" s="222"/>
      <c r="I177" s="222"/>
      <c r="J177" s="222"/>
      <c r="K177" s="222"/>
      <c r="L177" s="222"/>
      <c r="M177" s="222"/>
      <c r="N177" s="221"/>
      <c r="O177" s="221"/>
      <c r="P177" s="221"/>
      <c r="Q177" s="221"/>
      <c r="R177" s="222"/>
      <c r="S177" s="222"/>
      <c r="T177" s="222"/>
      <c r="U177" s="222"/>
      <c r="V177" s="222"/>
      <c r="W177" s="222"/>
      <c r="X177" s="222"/>
      <c r="Y177" s="212"/>
      <c r="Z177" s="212"/>
      <c r="AA177" s="212"/>
      <c r="AB177" s="212"/>
      <c r="AC177" s="212"/>
      <c r="AD177" s="212"/>
      <c r="AE177" s="212"/>
      <c r="AF177" s="212"/>
      <c r="AG177" s="212" t="s">
        <v>433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0">
        <v>60</v>
      </c>
      <c r="B178" s="231" t="s">
        <v>671</v>
      </c>
      <c r="C178" s="247" t="s">
        <v>672</v>
      </c>
      <c r="D178" s="232" t="s">
        <v>382</v>
      </c>
      <c r="E178" s="233">
        <v>330.67378000000002</v>
      </c>
      <c r="F178" s="234"/>
      <c r="G178" s="235">
        <f>ROUND(E178*F178,2)</f>
        <v>0</v>
      </c>
      <c r="H178" s="234"/>
      <c r="I178" s="235">
        <f>ROUND(E178*H178,2)</f>
        <v>0</v>
      </c>
      <c r="J178" s="234"/>
      <c r="K178" s="235">
        <f>ROUND(E178*J178,2)</f>
        <v>0</v>
      </c>
      <c r="L178" s="235">
        <v>21</v>
      </c>
      <c r="M178" s="235">
        <f>G178*(1+L178/100)</f>
        <v>0</v>
      </c>
      <c r="N178" s="233">
        <v>0</v>
      </c>
      <c r="O178" s="233">
        <f>ROUND(E178*N178,2)</f>
        <v>0</v>
      </c>
      <c r="P178" s="233">
        <v>0</v>
      </c>
      <c r="Q178" s="233">
        <f>ROUND(E178*P178,2)</f>
        <v>0</v>
      </c>
      <c r="R178" s="235" t="s">
        <v>473</v>
      </c>
      <c r="S178" s="235" t="s">
        <v>384</v>
      </c>
      <c r="T178" s="236" t="s">
        <v>673</v>
      </c>
      <c r="U178" s="222">
        <v>0</v>
      </c>
      <c r="V178" s="222">
        <f>ROUND(E178*U178,2)</f>
        <v>0</v>
      </c>
      <c r="W178" s="222"/>
      <c r="X178" s="222" t="s">
        <v>474</v>
      </c>
      <c r="Y178" s="212"/>
      <c r="Z178" s="212"/>
      <c r="AA178" s="212"/>
      <c r="AB178" s="212"/>
      <c r="AC178" s="212"/>
      <c r="AD178" s="212"/>
      <c r="AE178" s="212"/>
      <c r="AF178" s="212"/>
      <c r="AG178" s="212" t="s">
        <v>605</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7" t="s">
        <v>851</v>
      </c>
      <c r="D179" s="251"/>
      <c r="E179" s="252">
        <v>330.67</v>
      </c>
      <c r="F179" s="222"/>
      <c r="G179" s="222"/>
      <c r="H179" s="222"/>
      <c r="I179" s="222"/>
      <c r="J179" s="222"/>
      <c r="K179" s="222"/>
      <c r="L179" s="222"/>
      <c r="M179" s="222"/>
      <c r="N179" s="221"/>
      <c r="O179" s="221"/>
      <c r="P179" s="221"/>
      <c r="Q179" s="221"/>
      <c r="R179" s="222"/>
      <c r="S179" s="222"/>
      <c r="T179" s="222"/>
      <c r="U179" s="222"/>
      <c r="V179" s="222"/>
      <c r="W179" s="222"/>
      <c r="X179" s="222"/>
      <c r="Y179" s="212"/>
      <c r="Z179" s="212"/>
      <c r="AA179" s="212"/>
      <c r="AB179" s="212"/>
      <c r="AC179" s="212"/>
      <c r="AD179" s="212"/>
      <c r="AE179" s="212"/>
      <c r="AF179" s="212"/>
      <c r="AG179" s="212" t="s">
        <v>390</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224" t="s">
        <v>334</v>
      </c>
      <c r="B180" s="225" t="s">
        <v>256</v>
      </c>
      <c r="C180" s="245" t="s">
        <v>257</v>
      </c>
      <c r="D180" s="226"/>
      <c r="E180" s="227"/>
      <c r="F180" s="228"/>
      <c r="G180" s="228">
        <f>SUMIF(AG181:AG184,"&lt;&gt;NOR",G181:G184)</f>
        <v>0</v>
      </c>
      <c r="H180" s="228"/>
      <c r="I180" s="228">
        <f>SUM(I181:I184)</f>
        <v>0</v>
      </c>
      <c r="J180" s="228"/>
      <c r="K180" s="228">
        <f>SUM(K181:K184)</f>
        <v>0</v>
      </c>
      <c r="L180" s="228"/>
      <c r="M180" s="228">
        <f>SUM(M181:M184)</f>
        <v>0</v>
      </c>
      <c r="N180" s="227"/>
      <c r="O180" s="227">
        <f>SUM(O181:O184)</f>
        <v>0</v>
      </c>
      <c r="P180" s="227"/>
      <c r="Q180" s="227">
        <f>SUM(Q181:Q184)</f>
        <v>0</v>
      </c>
      <c r="R180" s="228"/>
      <c r="S180" s="228"/>
      <c r="T180" s="229"/>
      <c r="U180" s="223"/>
      <c r="V180" s="223">
        <f>SUM(V181:V184)</f>
        <v>617.1</v>
      </c>
      <c r="W180" s="223"/>
      <c r="X180" s="223"/>
      <c r="AG180" t="s">
        <v>335</v>
      </c>
    </row>
    <row r="181" spans="1:60" outlineLevel="1" x14ac:dyDescent="0.2">
      <c r="A181" s="230">
        <v>61</v>
      </c>
      <c r="B181" s="231" t="s">
        <v>675</v>
      </c>
      <c r="C181" s="247" t="s">
        <v>676</v>
      </c>
      <c r="D181" s="232" t="s">
        <v>464</v>
      </c>
      <c r="E181" s="233">
        <v>1602.8600100000001</v>
      </c>
      <c r="F181" s="234"/>
      <c r="G181" s="235">
        <f>ROUND(E181*F181,2)</f>
        <v>0</v>
      </c>
      <c r="H181" s="234"/>
      <c r="I181" s="235">
        <f>ROUND(E181*H181,2)</f>
        <v>0</v>
      </c>
      <c r="J181" s="234"/>
      <c r="K181" s="235">
        <f>ROUND(E181*J181,2)</f>
        <v>0</v>
      </c>
      <c r="L181" s="235">
        <v>21</v>
      </c>
      <c r="M181" s="235">
        <f>G181*(1+L181/100)</f>
        <v>0</v>
      </c>
      <c r="N181" s="233">
        <v>0</v>
      </c>
      <c r="O181" s="233">
        <f>ROUND(E181*N181,2)</f>
        <v>0</v>
      </c>
      <c r="P181" s="233">
        <v>0</v>
      </c>
      <c r="Q181" s="233">
        <f>ROUND(E181*P181,2)</f>
        <v>0</v>
      </c>
      <c r="R181" s="235"/>
      <c r="S181" s="235" t="s">
        <v>384</v>
      </c>
      <c r="T181" s="236" t="s">
        <v>532</v>
      </c>
      <c r="U181" s="222">
        <v>0.38500000000000001</v>
      </c>
      <c r="V181" s="222">
        <f>ROUND(E181*U181,2)</f>
        <v>617.1</v>
      </c>
      <c r="W181" s="222"/>
      <c r="X181" s="222" t="s">
        <v>524</v>
      </c>
      <c r="Y181" s="212"/>
      <c r="Z181" s="212"/>
      <c r="AA181" s="212"/>
      <c r="AB181" s="212"/>
      <c r="AC181" s="212"/>
      <c r="AD181" s="212"/>
      <c r="AE181" s="212"/>
      <c r="AF181" s="212"/>
      <c r="AG181" s="212" t="s">
        <v>525</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7" t="s">
        <v>526</v>
      </c>
      <c r="D182" s="251"/>
      <c r="E182" s="252"/>
      <c r="F182" s="222"/>
      <c r="G182" s="222"/>
      <c r="H182" s="222"/>
      <c r="I182" s="222"/>
      <c r="J182" s="222"/>
      <c r="K182" s="222"/>
      <c r="L182" s="222"/>
      <c r="M182" s="222"/>
      <c r="N182" s="221"/>
      <c r="O182" s="221"/>
      <c r="P182" s="221"/>
      <c r="Q182" s="221"/>
      <c r="R182" s="222"/>
      <c r="S182" s="222"/>
      <c r="T182" s="222"/>
      <c r="U182" s="222"/>
      <c r="V182" s="222"/>
      <c r="W182" s="222"/>
      <c r="X182" s="222"/>
      <c r="Y182" s="212"/>
      <c r="Z182" s="212"/>
      <c r="AA182" s="212"/>
      <c r="AB182" s="212"/>
      <c r="AC182" s="212"/>
      <c r="AD182" s="212"/>
      <c r="AE182" s="212"/>
      <c r="AF182" s="212"/>
      <c r="AG182" s="212" t="s">
        <v>390</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7" t="s">
        <v>852</v>
      </c>
      <c r="D183" s="251"/>
      <c r="E183" s="252"/>
      <c r="F183" s="222"/>
      <c r="G183" s="222"/>
      <c r="H183" s="222"/>
      <c r="I183" s="222"/>
      <c r="J183" s="222"/>
      <c r="K183" s="222"/>
      <c r="L183" s="222"/>
      <c r="M183" s="222"/>
      <c r="N183" s="221"/>
      <c r="O183" s="221"/>
      <c r="P183" s="221"/>
      <c r="Q183" s="221"/>
      <c r="R183" s="222"/>
      <c r="S183" s="222"/>
      <c r="T183" s="222"/>
      <c r="U183" s="222"/>
      <c r="V183" s="222"/>
      <c r="W183" s="222"/>
      <c r="X183" s="222"/>
      <c r="Y183" s="212"/>
      <c r="Z183" s="212"/>
      <c r="AA183" s="212"/>
      <c r="AB183" s="212"/>
      <c r="AC183" s="212"/>
      <c r="AD183" s="212"/>
      <c r="AE183" s="212"/>
      <c r="AF183" s="212"/>
      <c r="AG183" s="212" t="s">
        <v>390</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7" t="s">
        <v>853</v>
      </c>
      <c r="D184" s="251"/>
      <c r="E184" s="252">
        <v>1602.8600100000001</v>
      </c>
      <c r="F184" s="222"/>
      <c r="G184" s="222"/>
      <c r="H184" s="222"/>
      <c r="I184" s="222"/>
      <c r="J184" s="222"/>
      <c r="K184" s="222"/>
      <c r="L184" s="222"/>
      <c r="M184" s="222"/>
      <c r="N184" s="221"/>
      <c r="O184" s="221"/>
      <c r="P184" s="221"/>
      <c r="Q184" s="221"/>
      <c r="R184" s="222"/>
      <c r="S184" s="222"/>
      <c r="T184" s="222"/>
      <c r="U184" s="222"/>
      <c r="V184" s="222"/>
      <c r="W184" s="222"/>
      <c r="X184" s="222"/>
      <c r="Y184" s="212"/>
      <c r="Z184" s="212"/>
      <c r="AA184" s="212"/>
      <c r="AB184" s="212"/>
      <c r="AC184" s="212"/>
      <c r="AD184" s="212"/>
      <c r="AE184" s="212"/>
      <c r="AF184" s="212"/>
      <c r="AG184" s="212" t="s">
        <v>390</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x14ac:dyDescent="0.2">
      <c r="A185" s="224" t="s">
        <v>334</v>
      </c>
      <c r="B185" s="225" t="s">
        <v>259</v>
      </c>
      <c r="C185" s="245" t="s">
        <v>260</v>
      </c>
      <c r="D185" s="226"/>
      <c r="E185" s="227"/>
      <c r="F185" s="228"/>
      <c r="G185" s="228">
        <f>SUMIF(AG186:AG216,"&lt;&gt;NOR",G186:G216)</f>
        <v>0</v>
      </c>
      <c r="H185" s="228"/>
      <c r="I185" s="228">
        <f>SUM(I186:I216)</f>
        <v>0</v>
      </c>
      <c r="J185" s="228"/>
      <c r="K185" s="228">
        <f>SUM(K186:K216)</f>
        <v>0</v>
      </c>
      <c r="L185" s="228"/>
      <c r="M185" s="228">
        <f>SUM(M186:M216)</f>
        <v>0</v>
      </c>
      <c r="N185" s="227"/>
      <c r="O185" s="227">
        <f>SUM(O186:O216)</f>
        <v>2.44</v>
      </c>
      <c r="P185" s="227"/>
      <c r="Q185" s="227">
        <f>SUM(Q186:Q216)</f>
        <v>0</v>
      </c>
      <c r="R185" s="228"/>
      <c r="S185" s="228"/>
      <c r="T185" s="229"/>
      <c r="U185" s="223"/>
      <c r="V185" s="223">
        <f>SUM(V186:V216)</f>
        <v>166.54999999999998</v>
      </c>
      <c r="W185" s="223"/>
      <c r="X185" s="223"/>
      <c r="AG185" t="s">
        <v>335</v>
      </c>
    </row>
    <row r="186" spans="1:60" ht="22.5" outlineLevel="1" x14ac:dyDescent="0.2">
      <c r="A186" s="237">
        <v>62</v>
      </c>
      <c r="B186" s="238" t="s">
        <v>854</v>
      </c>
      <c r="C186" s="246" t="s">
        <v>855</v>
      </c>
      <c r="D186" s="239" t="s">
        <v>427</v>
      </c>
      <c r="E186" s="240">
        <v>88.202600000000004</v>
      </c>
      <c r="F186" s="241"/>
      <c r="G186" s="242">
        <f>ROUND(E186*F186,2)</f>
        <v>0</v>
      </c>
      <c r="H186" s="241"/>
      <c r="I186" s="242">
        <f>ROUND(E186*H186,2)</f>
        <v>0</v>
      </c>
      <c r="J186" s="241"/>
      <c r="K186" s="242">
        <f>ROUND(E186*J186,2)</f>
        <v>0</v>
      </c>
      <c r="L186" s="242">
        <v>21</v>
      </c>
      <c r="M186" s="242">
        <f>G186*(1+L186/100)</f>
        <v>0</v>
      </c>
      <c r="N186" s="240">
        <v>3.3E-4</v>
      </c>
      <c r="O186" s="240">
        <f>ROUND(E186*N186,2)</f>
        <v>0.03</v>
      </c>
      <c r="P186" s="240">
        <v>0</v>
      </c>
      <c r="Q186" s="240">
        <f>ROUND(E186*P186,2)</f>
        <v>0</v>
      </c>
      <c r="R186" s="242"/>
      <c r="S186" s="242" t="s">
        <v>384</v>
      </c>
      <c r="T186" s="243" t="s">
        <v>612</v>
      </c>
      <c r="U186" s="222">
        <v>2.75E-2</v>
      </c>
      <c r="V186" s="222">
        <f>ROUND(E186*U186,2)</f>
        <v>2.4300000000000002</v>
      </c>
      <c r="W186" s="222"/>
      <c r="X186" s="222" t="s">
        <v>385</v>
      </c>
      <c r="Y186" s="212"/>
      <c r="Z186" s="212"/>
      <c r="AA186" s="212"/>
      <c r="AB186" s="212"/>
      <c r="AC186" s="212"/>
      <c r="AD186" s="212"/>
      <c r="AE186" s="212"/>
      <c r="AF186" s="212"/>
      <c r="AG186" s="212" t="s">
        <v>386</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33.75" outlineLevel="1" x14ac:dyDescent="0.2">
      <c r="A187" s="237">
        <v>63</v>
      </c>
      <c r="B187" s="238" t="s">
        <v>856</v>
      </c>
      <c r="C187" s="246" t="s">
        <v>857</v>
      </c>
      <c r="D187" s="239" t="s">
        <v>427</v>
      </c>
      <c r="E187" s="240">
        <v>20.702000000000002</v>
      </c>
      <c r="F187" s="241"/>
      <c r="G187" s="242">
        <f>ROUND(E187*F187,2)</f>
        <v>0</v>
      </c>
      <c r="H187" s="241"/>
      <c r="I187" s="242">
        <f>ROUND(E187*H187,2)</f>
        <v>0</v>
      </c>
      <c r="J187" s="241"/>
      <c r="K187" s="242">
        <f>ROUND(E187*J187,2)</f>
        <v>0</v>
      </c>
      <c r="L187" s="242">
        <v>21</v>
      </c>
      <c r="M187" s="242">
        <f>G187*(1+L187/100)</f>
        <v>0</v>
      </c>
      <c r="N187" s="240">
        <v>5.1999999999999995E-4</v>
      </c>
      <c r="O187" s="240">
        <f>ROUND(E187*N187,2)</f>
        <v>0.01</v>
      </c>
      <c r="P187" s="240">
        <v>0</v>
      </c>
      <c r="Q187" s="240">
        <f>ROUND(E187*P187,2)</f>
        <v>0</v>
      </c>
      <c r="R187" s="242"/>
      <c r="S187" s="242" t="s">
        <v>384</v>
      </c>
      <c r="T187" s="243" t="s">
        <v>612</v>
      </c>
      <c r="U187" s="222">
        <v>4.9000000000000002E-2</v>
      </c>
      <c r="V187" s="222">
        <f>ROUND(E187*U187,2)</f>
        <v>1.01</v>
      </c>
      <c r="W187" s="222"/>
      <c r="X187" s="222" t="s">
        <v>385</v>
      </c>
      <c r="Y187" s="212"/>
      <c r="Z187" s="212"/>
      <c r="AA187" s="212"/>
      <c r="AB187" s="212"/>
      <c r="AC187" s="212"/>
      <c r="AD187" s="212"/>
      <c r="AE187" s="212"/>
      <c r="AF187" s="212"/>
      <c r="AG187" s="212" t="s">
        <v>386</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2.5" outlineLevel="1" x14ac:dyDescent="0.2">
      <c r="A188" s="230">
        <v>64</v>
      </c>
      <c r="B188" s="231" t="s">
        <v>679</v>
      </c>
      <c r="C188" s="247" t="s">
        <v>680</v>
      </c>
      <c r="D188" s="232" t="s">
        <v>427</v>
      </c>
      <c r="E188" s="233">
        <v>270.79919999999998</v>
      </c>
      <c r="F188" s="234"/>
      <c r="G188" s="235">
        <f>ROUND(E188*F188,2)</f>
        <v>0</v>
      </c>
      <c r="H188" s="234"/>
      <c r="I188" s="235">
        <f>ROUND(E188*H188,2)</f>
        <v>0</v>
      </c>
      <c r="J188" s="234"/>
      <c r="K188" s="235">
        <f>ROUND(E188*J188,2)</f>
        <v>0</v>
      </c>
      <c r="L188" s="235">
        <v>21</v>
      </c>
      <c r="M188" s="235">
        <f>G188*(1+L188/100)</f>
        <v>0</v>
      </c>
      <c r="N188" s="233">
        <v>0</v>
      </c>
      <c r="O188" s="233">
        <f>ROUND(E188*N188,2)</f>
        <v>0</v>
      </c>
      <c r="P188" s="233">
        <v>0</v>
      </c>
      <c r="Q188" s="233">
        <f>ROUND(E188*P188,2)</f>
        <v>0</v>
      </c>
      <c r="R188" s="235"/>
      <c r="S188" s="235" t="s">
        <v>384</v>
      </c>
      <c r="T188" s="236" t="s">
        <v>532</v>
      </c>
      <c r="U188" s="222">
        <v>2.1000000000000001E-2</v>
      </c>
      <c r="V188" s="222">
        <f>ROUND(E188*U188,2)</f>
        <v>5.69</v>
      </c>
      <c r="W188" s="222"/>
      <c r="X188" s="222" t="s">
        <v>385</v>
      </c>
      <c r="Y188" s="212"/>
      <c r="Z188" s="212"/>
      <c r="AA188" s="212"/>
      <c r="AB188" s="212"/>
      <c r="AC188" s="212"/>
      <c r="AD188" s="212"/>
      <c r="AE188" s="212"/>
      <c r="AF188" s="212"/>
      <c r="AG188" s="212" t="s">
        <v>386</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7" t="s">
        <v>858</v>
      </c>
      <c r="D189" s="251"/>
      <c r="E189" s="252">
        <v>245.28</v>
      </c>
      <c r="F189" s="222"/>
      <c r="G189" s="222"/>
      <c r="H189" s="222"/>
      <c r="I189" s="222"/>
      <c r="J189" s="222"/>
      <c r="K189" s="222"/>
      <c r="L189" s="222"/>
      <c r="M189" s="222"/>
      <c r="N189" s="221"/>
      <c r="O189" s="221"/>
      <c r="P189" s="221"/>
      <c r="Q189" s="221"/>
      <c r="R189" s="222"/>
      <c r="S189" s="222"/>
      <c r="T189" s="222"/>
      <c r="U189" s="222"/>
      <c r="V189" s="222"/>
      <c r="W189" s="222"/>
      <c r="X189" s="222"/>
      <c r="Y189" s="212"/>
      <c r="Z189" s="212"/>
      <c r="AA189" s="212"/>
      <c r="AB189" s="212"/>
      <c r="AC189" s="212"/>
      <c r="AD189" s="212"/>
      <c r="AE189" s="212"/>
      <c r="AF189" s="212"/>
      <c r="AG189" s="212" t="s">
        <v>390</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7" t="s">
        <v>859</v>
      </c>
      <c r="D190" s="251"/>
      <c r="E190" s="252">
        <v>25.52</v>
      </c>
      <c r="F190" s="222"/>
      <c r="G190" s="222"/>
      <c r="H190" s="222"/>
      <c r="I190" s="222"/>
      <c r="J190" s="222"/>
      <c r="K190" s="222"/>
      <c r="L190" s="222"/>
      <c r="M190" s="222"/>
      <c r="N190" s="221"/>
      <c r="O190" s="221"/>
      <c r="P190" s="221"/>
      <c r="Q190" s="221"/>
      <c r="R190" s="222"/>
      <c r="S190" s="222"/>
      <c r="T190" s="222"/>
      <c r="U190" s="222"/>
      <c r="V190" s="222"/>
      <c r="W190" s="222"/>
      <c r="X190" s="222"/>
      <c r="Y190" s="212"/>
      <c r="Z190" s="212"/>
      <c r="AA190" s="212"/>
      <c r="AB190" s="212"/>
      <c r="AC190" s="212"/>
      <c r="AD190" s="212"/>
      <c r="AE190" s="212"/>
      <c r="AF190" s="212"/>
      <c r="AG190" s="212" t="s">
        <v>390</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30">
        <v>65</v>
      </c>
      <c r="B191" s="231" t="s">
        <v>860</v>
      </c>
      <c r="C191" s="247" t="s">
        <v>861</v>
      </c>
      <c r="D191" s="232" t="s">
        <v>427</v>
      </c>
      <c r="E191" s="233">
        <v>88.202600000000004</v>
      </c>
      <c r="F191" s="234"/>
      <c r="G191" s="235">
        <f>ROUND(E191*F191,2)</f>
        <v>0</v>
      </c>
      <c r="H191" s="234"/>
      <c r="I191" s="235">
        <f>ROUND(E191*H191,2)</f>
        <v>0</v>
      </c>
      <c r="J191" s="234"/>
      <c r="K191" s="235">
        <f>ROUND(E191*J191,2)</f>
        <v>0</v>
      </c>
      <c r="L191" s="235">
        <v>21</v>
      </c>
      <c r="M191" s="235">
        <f>G191*(1+L191/100)</f>
        <v>0</v>
      </c>
      <c r="N191" s="233">
        <v>1.1169999999999999E-2</v>
      </c>
      <c r="O191" s="233">
        <f>ROUND(E191*N191,2)</f>
        <v>0.99</v>
      </c>
      <c r="P191" s="233">
        <v>0</v>
      </c>
      <c r="Q191" s="233">
        <f>ROUND(E191*P191,2)</f>
        <v>0</v>
      </c>
      <c r="R191" s="235"/>
      <c r="S191" s="235" t="s">
        <v>384</v>
      </c>
      <c r="T191" s="236" t="s">
        <v>532</v>
      </c>
      <c r="U191" s="222">
        <v>0.45982000000000001</v>
      </c>
      <c r="V191" s="222">
        <f>ROUND(E191*U191,2)</f>
        <v>40.56</v>
      </c>
      <c r="W191" s="222"/>
      <c r="X191" s="222" t="s">
        <v>385</v>
      </c>
      <c r="Y191" s="212"/>
      <c r="Z191" s="212"/>
      <c r="AA191" s="212"/>
      <c r="AB191" s="212"/>
      <c r="AC191" s="212"/>
      <c r="AD191" s="212"/>
      <c r="AE191" s="212"/>
      <c r="AF191" s="212"/>
      <c r="AG191" s="212" t="s">
        <v>386</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7" t="s">
        <v>862</v>
      </c>
      <c r="D192" s="251"/>
      <c r="E192" s="252">
        <v>88.2</v>
      </c>
      <c r="F192" s="222"/>
      <c r="G192" s="222"/>
      <c r="H192" s="222"/>
      <c r="I192" s="222"/>
      <c r="J192" s="222"/>
      <c r="K192" s="222"/>
      <c r="L192" s="222"/>
      <c r="M192" s="222"/>
      <c r="N192" s="221"/>
      <c r="O192" s="221"/>
      <c r="P192" s="221"/>
      <c r="Q192" s="221"/>
      <c r="R192" s="222"/>
      <c r="S192" s="222"/>
      <c r="T192" s="222"/>
      <c r="U192" s="222"/>
      <c r="V192" s="222"/>
      <c r="W192" s="222"/>
      <c r="X192" s="222"/>
      <c r="Y192" s="212"/>
      <c r="Z192" s="212"/>
      <c r="AA192" s="212"/>
      <c r="AB192" s="212"/>
      <c r="AC192" s="212"/>
      <c r="AD192" s="212"/>
      <c r="AE192" s="212"/>
      <c r="AF192" s="212"/>
      <c r="AG192" s="212" t="s">
        <v>390</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0">
        <v>66</v>
      </c>
      <c r="B193" s="231" t="s">
        <v>863</v>
      </c>
      <c r="C193" s="247" t="s">
        <v>864</v>
      </c>
      <c r="D193" s="232" t="s">
        <v>427</v>
      </c>
      <c r="E193" s="233">
        <v>20.702000000000002</v>
      </c>
      <c r="F193" s="234"/>
      <c r="G193" s="235">
        <f>ROUND(E193*F193,2)</f>
        <v>0</v>
      </c>
      <c r="H193" s="234"/>
      <c r="I193" s="235">
        <f>ROUND(E193*H193,2)</f>
        <v>0</v>
      </c>
      <c r="J193" s="234"/>
      <c r="K193" s="235">
        <f>ROUND(E193*J193,2)</f>
        <v>0</v>
      </c>
      <c r="L193" s="235">
        <v>21</v>
      </c>
      <c r="M193" s="235">
        <f>G193*(1+L193/100)</f>
        <v>0</v>
      </c>
      <c r="N193" s="233">
        <v>1.179E-2</v>
      </c>
      <c r="O193" s="233">
        <f>ROUND(E193*N193,2)</f>
        <v>0.24</v>
      </c>
      <c r="P193" s="233">
        <v>0</v>
      </c>
      <c r="Q193" s="233">
        <f>ROUND(E193*P193,2)</f>
        <v>0</v>
      </c>
      <c r="R193" s="235"/>
      <c r="S193" s="235" t="s">
        <v>384</v>
      </c>
      <c r="T193" s="236" t="s">
        <v>532</v>
      </c>
      <c r="U193" s="222">
        <v>0.53200000000000003</v>
      </c>
      <c r="V193" s="222">
        <f>ROUND(E193*U193,2)</f>
        <v>11.01</v>
      </c>
      <c r="W193" s="222"/>
      <c r="X193" s="222" t="s">
        <v>385</v>
      </c>
      <c r="Y193" s="212"/>
      <c r="Z193" s="212"/>
      <c r="AA193" s="212"/>
      <c r="AB193" s="212"/>
      <c r="AC193" s="212"/>
      <c r="AD193" s="212"/>
      <c r="AE193" s="212"/>
      <c r="AF193" s="212"/>
      <c r="AG193" s="212" t="s">
        <v>386</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7" t="s">
        <v>865</v>
      </c>
      <c r="D194" s="251"/>
      <c r="E194" s="252">
        <v>20.7</v>
      </c>
      <c r="F194" s="222"/>
      <c r="G194" s="222"/>
      <c r="H194" s="222"/>
      <c r="I194" s="222"/>
      <c r="J194" s="222"/>
      <c r="K194" s="222"/>
      <c r="L194" s="222"/>
      <c r="M194" s="222"/>
      <c r="N194" s="221"/>
      <c r="O194" s="221"/>
      <c r="P194" s="221"/>
      <c r="Q194" s="221"/>
      <c r="R194" s="222"/>
      <c r="S194" s="222"/>
      <c r="T194" s="222"/>
      <c r="U194" s="222"/>
      <c r="V194" s="222"/>
      <c r="W194" s="222"/>
      <c r="X194" s="222"/>
      <c r="Y194" s="212"/>
      <c r="Z194" s="212"/>
      <c r="AA194" s="212"/>
      <c r="AB194" s="212"/>
      <c r="AC194" s="212"/>
      <c r="AD194" s="212"/>
      <c r="AE194" s="212"/>
      <c r="AF194" s="212"/>
      <c r="AG194" s="212" t="s">
        <v>390</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30">
        <v>67</v>
      </c>
      <c r="B195" s="231" t="s">
        <v>682</v>
      </c>
      <c r="C195" s="247" t="s">
        <v>683</v>
      </c>
      <c r="D195" s="232" t="s">
        <v>427</v>
      </c>
      <c r="E195" s="233">
        <v>218.66540000000001</v>
      </c>
      <c r="F195" s="234"/>
      <c r="G195" s="235">
        <f>ROUND(E195*F195,2)</f>
        <v>0</v>
      </c>
      <c r="H195" s="234"/>
      <c r="I195" s="235">
        <f>ROUND(E195*H195,2)</f>
        <v>0</v>
      </c>
      <c r="J195" s="234"/>
      <c r="K195" s="235">
        <f>ROUND(E195*J195,2)</f>
        <v>0</v>
      </c>
      <c r="L195" s="235">
        <v>21</v>
      </c>
      <c r="M195" s="235">
        <f>G195*(1+L195/100)</f>
        <v>0</v>
      </c>
      <c r="N195" s="233">
        <v>3.6800000000000001E-3</v>
      </c>
      <c r="O195" s="233">
        <f>ROUND(E195*N195,2)</f>
        <v>0.8</v>
      </c>
      <c r="P195" s="233">
        <v>0</v>
      </c>
      <c r="Q195" s="233">
        <f>ROUND(E195*P195,2)</f>
        <v>0</v>
      </c>
      <c r="R195" s="235"/>
      <c r="S195" s="235" t="s">
        <v>339</v>
      </c>
      <c r="T195" s="236" t="s">
        <v>532</v>
      </c>
      <c r="U195" s="222">
        <v>0.38500000000000001</v>
      </c>
      <c r="V195" s="222">
        <f>ROUND(E195*U195,2)</f>
        <v>84.19</v>
      </c>
      <c r="W195" s="222"/>
      <c r="X195" s="222" t="s">
        <v>385</v>
      </c>
      <c r="Y195" s="212"/>
      <c r="Z195" s="212"/>
      <c r="AA195" s="212"/>
      <c r="AB195" s="212"/>
      <c r="AC195" s="212"/>
      <c r="AD195" s="212"/>
      <c r="AE195" s="212"/>
      <c r="AF195" s="212"/>
      <c r="AG195" s="212" t="s">
        <v>386</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4" t="s">
        <v>684</v>
      </c>
      <c r="D196" s="261"/>
      <c r="E196" s="261"/>
      <c r="F196" s="261"/>
      <c r="G196" s="261"/>
      <c r="H196" s="222"/>
      <c r="I196" s="222"/>
      <c r="J196" s="222"/>
      <c r="K196" s="222"/>
      <c r="L196" s="222"/>
      <c r="M196" s="222"/>
      <c r="N196" s="221"/>
      <c r="O196" s="221"/>
      <c r="P196" s="221"/>
      <c r="Q196" s="221"/>
      <c r="R196" s="222"/>
      <c r="S196" s="222"/>
      <c r="T196" s="222"/>
      <c r="U196" s="222"/>
      <c r="V196" s="222"/>
      <c r="W196" s="222"/>
      <c r="X196" s="222"/>
      <c r="Y196" s="212"/>
      <c r="Z196" s="212"/>
      <c r="AA196" s="212"/>
      <c r="AB196" s="212"/>
      <c r="AC196" s="212"/>
      <c r="AD196" s="212"/>
      <c r="AE196" s="212"/>
      <c r="AF196" s="212"/>
      <c r="AG196" s="212" t="s">
        <v>433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7" t="s">
        <v>866</v>
      </c>
      <c r="D197" s="251"/>
      <c r="E197" s="252">
        <v>21</v>
      </c>
      <c r="F197" s="222"/>
      <c r="G197" s="222"/>
      <c r="H197" s="222"/>
      <c r="I197" s="222"/>
      <c r="J197" s="222"/>
      <c r="K197" s="222"/>
      <c r="L197" s="222"/>
      <c r="M197" s="222"/>
      <c r="N197" s="221"/>
      <c r="O197" s="221"/>
      <c r="P197" s="221"/>
      <c r="Q197" s="221"/>
      <c r="R197" s="222"/>
      <c r="S197" s="222"/>
      <c r="T197" s="222"/>
      <c r="U197" s="222"/>
      <c r="V197" s="222"/>
      <c r="W197" s="222"/>
      <c r="X197" s="222"/>
      <c r="Y197" s="212"/>
      <c r="Z197" s="212"/>
      <c r="AA197" s="212"/>
      <c r="AB197" s="212"/>
      <c r="AC197" s="212"/>
      <c r="AD197" s="212"/>
      <c r="AE197" s="212"/>
      <c r="AF197" s="212"/>
      <c r="AG197" s="212" t="s">
        <v>390</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7" t="s">
        <v>867</v>
      </c>
      <c r="D198" s="251"/>
      <c r="E198" s="252">
        <v>197.67</v>
      </c>
      <c r="F198" s="222"/>
      <c r="G198" s="222"/>
      <c r="H198" s="222"/>
      <c r="I198" s="222"/>
      <c r="J198" s="222"/>
      <c r="K198" s="222"/>
      <c r="L198" s="222"/>
      <c r="M198" s="222"/>
      <c r="N198" s="221"/>
      <c r="O198" s="221"/>
      <c r="P198" s="221"/>
      <c r="Q198" s="221"/>
      <c r="R198" s="222"/>
      <c r="S198" s="222"/>
      <c r="T198" s="222"/>
      <c r="U198" s="222"/>
      <c r="V198" s="222"/>
      <c r="W198" s="222"/>
      <c r="X198" s="222"/>
      <c r="Y198" s="212"/>
      <c r="Z198" s="212"/>
      <c r="AA198" s="212"/>
      <c r="AB198" s="212"/>
      <c r="AC198" s="212"/>
      <c r="AD198" s="212"/>
      <c r="AE198" s="212"/>
      <c r="AF198" s="212"/>
      <c r="AG198" s="212" t="s">
        <v>390</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22.5" outlineLevel="1" x14ac:dyDescent="0.2">
      <c r="A199" s="237">
        <v>68</v>
      </c>
      <c r="B199" s="238" t="s">
        <v>868</v>
      </c>
      <c r="C199" s="246" t="s">
        <v>869</v>
      </c>
      <c r="D199" s="239" t="s">
        <v>427</v>
      </c>
      <c r="E199" s="240">
        <v>88.202600000000004</v>
      </c>
      <c r="F199" s="241"/>
      <c r="G199" s="242">
        <f>ROUND(E199*F199,2)</f>
        <v>0</v>
      </c>
      <c r="H199" s="241"/>
      <c r="I199" s="242">
        <f>ROUND(E199*H199,2)</f>
        <v>0</v>
      </c>
      <c r="J199" s="241"/>
      <c r="K199" s="242">
        <f>ROUND(E199*J199,2)</f>
        <v>0</v>
      </c>
      <c r="L199" s="242">
        <v>21</v>
      </c>
      <c r="M199" s="242">
        <f>G199*(1+L199/100)</f>
        <v>0</v>
      </c>
      <c r="N199" s="240">
        <v>0</v>
      </c>
      <c r="O199" s="240">
        <f>ROUND(E199*N199,2)</f>
        <v>0</v>
      </c>
      <c r="P199" s="240">
        <v>0</v>
      </c>
      <c r="Q199" s="240">
        <f>ROUND(E199*P199,2)</f>
        <v>0</v>
      </c>
      <c r="R199" s="242"/>
      <c r="S199" s="242" t="s">
        <v>384</v>
      </c>
      <c r="T199" s="243" t="s">
        <v>612</v>
      </c>
      <c r="U199" s="222">
        <v>0.09</v>
      </c>
      <c r="V199" s="222">
        <f>ROUND(E199*U199,2)</f>
        <v>7.94</v>
      </c>
      <c r="W199" s="222"/>
      <c r="X199" s="222" t="s">
        <v>385</v>
      </c>
      <c r="Y199" s="212"/>
      <c r="Z199" s="212"/>
      <c r="AA199" s="212"/>
      <c r="AB199" s="212"/>
      <c r="AC199" s="212"/>
      <c r="AD199" s="212"/>
      <c r="AE199" s="212"/>
      <c r="AF199" s="212"/>
      <c r="AG199" s="212" t="s">
        <v>386</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22.5" outlineLevel="1" x14ac:dyDescent="0.2">
      <c r="A200" s="237">
        <v>69</v>
      </c>
      <c r="B200" s="238" t="s">
        <v>870</v>
      </c>
      <c r="C200" s="246" t="s">
        <v>871</v>
      </c>
      <c r="D200" s="239" t="s">
        <v>427</v>
      </c>
      <c r="E200" s="240">
        <v>88.202600000000004</v>
      </c>
      <c r="F200" s="241"/>
      <c r="G200" s="242">
        <f>ROUND(E200*F200,2)</f>
        <v>0</v>
      </c>
      <c r="H200" s="241"/>
      <c r="I200" s="242">
        <f>ROUND(E200*H200,2)</f>
        <v>0</v>
      </c>
      <c r="J200" s="241"/>
      <c r="K200" s="242">
        <f>ROUND(E200*J200,2)</f>
        <v>0</v>
      </c>
      <c r="L200" s="242">
        <v>21</v>
      </c>
      <c r="M200" s="242">
        <f>G200*(1+L200/100)</f>
        <v>0</v>
      </c>
      <c r="N200" s="240">
        <v>0</v>
      </c>
      <c r="O200" s="240">
        <f>ROUND(E200*N200,2)</f>
        <v>0</v>
      </c>
      <c r="P200" s="240">
        <v>0</v>
      </c>
      <c r="Q200" s="240">
        <f>ROUND(E200*P200,2)</f>
        <v>0</v>
      </c>
      <c r="R200" s="242"/>
      <c r="S200" s="242" t="s">
        <v>384</v>
      </c>
      <c r="T200" s="243" t="s">
        <v>612</v>
      </c>
      <c r="U200" s="222">
        <v>0.112</v>
      </c>
      <c r="V200" s="222">
        <f>ROUND(E200*U200,2)</f>
        <v>9.8800000000000008</v>
      </c>
      <c r="W200" s="222"/>
      <c r="X200" s="222" t="s">
        <v>385</v>
      </c>
      <c r="Y200" s="212"/>
      <c r="Z200" s="212"/>
      <c r="AA200" s="212"/>
      <c r="AB200" s="212"/>
      <c r="AC200" s="212"/>
      <c r="AD200" s="212"/>
      <c r="AE200" s="212"/>
      <c r="AF200" s="212"/>
      <c r="AG200" s="212" t="s">
        <v>386</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30">
        <v>70</v>
      </c>
      <c r="B201" s="231" t="s">
        <v>872</v>
      </c>
      <c r="C201" s="247" t="s">
        <v>873</v>
      </c>
      <c r="D201" s="232" t="s">
        <v>427</v>
      </c>
      <c r="E201" s="233">
        <v>20.98</v>
      </c>
      <c r="F201" s="234"/>
      <c r="G201" s="235">
        <f>ROUND(E201*F201,2)</f>
        <v>0</v>
      </c>
      <c r="H201" s="234"/>
      <c r="I201" s="235">
        <f>ROUND(E201*H201,2)</f>
        <v>0</v>
      </c>
      <c r="J201" s="234"/>
      <c r="K201" s="235">
        <f>ROUND(E201*J201,2)</f>
        <v>0</v>
      </c>
      <c r="L201" s="235">
        <v>21</v>
      </c>
      <c r="M201" s="235">
        <f>G201*(1+L201/100)</f>
        <v>0</v>
      </c>
      <c r="N201" s="233">
        <v>0</v>
      </c>
      <c r="O201" s="233">
        <f>ROUND(E201*N201,2)</f>
        <v>0</v>
      </c>
      <c r="P201" s="233">
        <v>0</v>
      </c>
      <c r="Q201" s="233">
        <f>ROUND(E201*P201,2)</f>
        <v>0</v>
      </c>
      <c r="R201" s="235"/>
      <c r="S201" s="235" t="s">
        <v>339</v>
      </c>
      <c r="T201" s="236" t="s">
        <v>340</v>
      </c>
      <c r="U201" s="222">
        <v>0</v>
      </c>
      <c r="V201" s="222">
        <f>ROUND(E201*U201,2)</f>
        <v>0</v>
      </c>
      <c r="W201" s="222"/>
      <c r="X201" s="222" t="s">
        <v>385</v>
      </c>
      <c r="Y201" s="212"/>
      <c r="Z201" s="212"/>
      <c r="AA201" s="212"/>
      <c r="AB201" s="212"/>
      <c r="AC201" s="212"/>
      <c r="AD201" s="212"/>
      <c r="AE201" s="212"/>
      <c r="AF201" s="212"/>
      <c r="AG201" s="212" t="s">
        <v>386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7" t="s">
        <v>874</v>
      </c>
      <c r="D202" s="251"/>
      <c r="E202" s="252">
        <v>33.9</v>
      </c>
      <c r="F202" s="222"/>
      <c r="G202" s="222"/>
      <c r="H202" s="222"/>
      <c r="I202" s="222"/>
      <c r="J202" s="222"/>
      <c r="K202" s="222"/>
      <c r="L202" s="222"/>
      <c r="M202" s="222"/>
      <c r="N202" s="221"/>
      <c r="O202" s="221"/>
      <c r="P202" s="221"/>
      <c r="Q202" s="221"/>
      <c r="R202" s="222"/>
      <c r="S202" s="222"/>
      <c r="T202" s="222"/>
      <c r="U202" s="222"/>
      <c r="V202" s="222"/>
      <c r="W202" s="222"/>
      <c r="X202" s="222"/>
      <c r="Y202" s="212"/>
      <c r="Z202" s="212"/>
      <c r="AA202" s="212"/>
      <c r="AB202" s="212"/>
      <c r="AC202" s="212"/>
      <c r="AD202" s="212"/>
      <c r="AE202" s="212"/>
      <c r="AF202" s="212"/>
      <c r="AG202" s="212" t="s">
        <v>390</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7" t="s">
        <v>875</v>
      </c>
      <c r="D203" s="251"/>
      <c r="E203" s="252">
        <v>-12.92</v>
      </c>
      <c r="F203" s="222"/>
      <c r="G203" s="222"/>
      <c r="H203" s="222"/>
      <c r="I203" s="222"/>
      <c r="J203" s="222"/>
      <c r="K203" s="222"/>
      <c r="L203" s="222"/>
      <c r="M203" s="222"/>
      <c r="N203" s="221"/>
      <c r="O203" s="221"/>
      <c r="P203" s="221"/>
      <c r="Q203" s="221"/>
      <c r="R203" s="222"/>
      <c r="S203" s="222"/>
      <c r="T203" s="222"/>
      <c r="U203" s="222"/>
      <c r="V203" s="222"/>
      <c r="W203" s="222"/>
      <c r="X203" s="222"/>
      <c r="Y203" s="212"/>
      <c r="Z203" s="212"/>
      <c r="AA203" s="212"/>
      <c r="AB203" s="212"/>
      <c r="AC203" s="212"/>
      <c r="AD203" s="212"/>
      <c r="AE203" s="212"/>
      <c r="AF203" s="212"/>
      <c r="AG203" s="212" t="s">
        <v>390</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30">
        <v>71</v>
      </c>
      <c r="B204" s="231" t="s">
        <v>876</v>
      </c>
      <c r="C204" s="247" t="s">
        <v>877</v>
      </c>
      <c r="D204" s="232" t="s">
        <v>427</v>
      </c>
      <c r="E204" s="233">
        <v>78.482600000000005</v>
      </c>
      <c r="F204" s="234"/>
      <c r="G204" s="235">
        <f>ROUND(E204*F204,2)</f>
        <v>0</v>
      </c>
      <c r="H204" s="234"/>
      <c r="I204" s="235">
        <f>ROUND(E204*H204,2)</f>
        <v>0</v>
      </c>
      <c r="J204" s="234"/>
      <c r="K204" s="235">
        <f>ROUND(E204*J204,2)</f>
        <v>0</v>
      </c>
      <c r="L204" s="235">
        <v>21</v>
      </c>
      <c r="M204" s="235">
        <f>G204*(1+L204/100)</f>
        <v>0</v>
      </c>
      <c r="N204" s="233">
        <v>0</v>
      </c>
      <c r="O204" s="233">
        <f>ROUND(E204*N204,2)</f>
        <v>0</v>
      </c>
      <c r="P204" s="233">
        <v>0</v>
      </c>
      <c r="Q204" s="233">
        <f>ROUND(E204*P204,2)</f>
        <v>0</v>
      </c>
      <c r="R204" s="235"/>
      <c r="S204" s="235" t="s">
        <v>339</v>
      </c>
      <c r="T204" s="236" t="s">
        <v>340</v>
      </c>
      <c r="U204" s="222">
        <v>0</v>
      </c>
      <c r="V204" s="222">
        <f>ROUND(E204*U204,2)</f>
        <v>0</v>
      </c>
      <c r="W204" s="222"/>
      <c r="X204" s="222" t="s">
        <v>385</v>
      </c>
      <c r="Y204" s="212"/>
      <c r="Z204" s="212"/>
      <c r="AA204" s="212"/>
      <c r="AB204" s="212"/>
      <c r="AC204" s="212"/>
      <c r="AD204" s="212"/>
      <c r="AE204" s="212"/>
      <c r="AF204" s="212"/>
      <c r="AG204" s="212" t="s">
        <v>386</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57" t="s">
        <v>878</v>
      </c>
      <c r="D205" s="251"/>
      <c r="E205" s="252">
        <v>112.38</v>
      </c>
      <c r="F205" s="222"/>
      <c r="G205" s="222"/>
      <c r="H205" s="222"/>
      <c r="I205" s="222"/>
      <c r="J205" s="222"/>
      <c r="K205" s="222"/>
      <c r="L205" s="222"/>
      <c r="M205" s="222"/>
      <c r="N205" s="221"/>
      <c r="O205" s="221"/>
      <c r="P205" s="221"/>
      <c r="Q205" s="221"/>
      <c r="R205" s="222"/>
      <c r="S205" s="222"/>
      <c r="T205" s="222"/>
      <c r="U205" s="222"/>
      <c r="V205" s="222"/>
      <c r="W205" s="222"/>
      <c r="X205" s="222"/>
      <c r="Y205" s="212"/>
      <c r="Z205" s="212"/>
      <c r="AA205" s="212"/>
      <c r="AB205" s="212"/>
      <c r="AC205" s="212"/>
      <c r="AD205" s="212"/>
      <c r="AE205" s="212"/>
      <c r="AF205" s="212"/>
      <c r="AG205" s="212" t="s">
        <v>390</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7" t="s">
        <v>879</v>
      </c>
      <c r="D206" s="251"/>
      <c r="E206" s="252">
        <v>-33.9</v>
      </c>
      <c r="F206" s="222"/>
      <c r="G206" s="222"/>
      <c r="H206" s="222"/>
      <c r="I206" s="222"/>
      <c r="J206" s="222"/>
      <c r="K206" s="222"/>
      <c r="L206" s="222"/>
      <c r="M206" s="222"/>
      <c r="N206" s="221"/>
      <c r="O206" s="221"/>
      <c r="P206" s="221"/>
      <c r="Q206" s="221"/>
      <c r="R206" s="222"/>
      <c r="S206" s="222"/>
      <c r="T206" s="222"/>
      <c r="U206" s="222"/>
      <c r="V206" s="222"/>
      <c r="W206" s="222"/>
      <c r="X206" s="222"/>
      <c r="Y206" s="212"/>
      <c r="Z206" s="212"/>
      <c r="AA206" s="212"/>
      <c r="AB206" s="212"/>
      <c r="AC206" s="212"/>
      <c r="AD206" s="212"/>
      <c r="AE206" s="212"/>
      <c r="AF206" s="212"/>
      <c r="AG206" s="212" t="s">
        <v>390</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ht="22.5" outlineLevel="1" x14ac:dyDescent="0.2">
      <c r="A207" s="230">
        <v>72</v>
      </c>
      <c r="B207" s="231" t="s">
        <v>687</v>
      </c>
      <c r="C207" s="247" t="s">
        <v>688</v>
      </c>
      <c r="D207" s="232" t="s">
        <v>427</v>
      </c>
      <c r="E207" s="233">
        <v>324.95904000000002</v>
      </c>
      <c r="F207" s="234"/>
      <c r="G207" s="235">
        <f>ROUND(E207*F207,2)</f>
        <v>0</v>
      </c>
      <c r="H207" s="234"/>
      <c r="I207" s="235">
        <f>ROUND(E207*H207,2)</f>
        <v>0</v>
      </c>
      <c r="J207" s="234"/>
      <c r="K207" s="235">
        <f>ROUND(E207*J207,2)</f>
        <v>0</v>
      </c>
      <c r="L207" s="235">
        <v>21</v>
      </c>
      <c r="M207" s="235">
        <f>G207*(1+L207/100)</f>
        <v>0</v>
      </c>
      <c r="N207" s="233">
        <v>1E-3</v>
      </c>
      <c r="O207" s="233">
        <f>ROUND(E207*N207,2)</f>
        <v>0.32</v>
      </c>
      <c r="P207" s="233">
        <v>0</v>
      </c>
      <c r="Q207" s="233">
        <f>ROUND(E207*P207,2)</f>
        <v>0</v>
      </c>
      <c r="R207" s="235" t="s">
        <v>473</v>
      </c>
      <c r="S207" s="235" t="s">
        <v>384</v>
      </c>
      <c r="T207" s="236" t="s">
        <v>532</v>
      </c>
      <c r="U207" s="222">
        <v>0</v>
      </c>
      <c r="V207" s="222">
        <f>ROUND(E207*U207,2)</f>
        <v>0</v>
      </c>
      <c r="W207" s="222"/>
      <c r="X207" s="222" t="s">
        <v>474</v>
      </c>
      <c r="Y207" s="212"/>
      <c r="Z207" s="212"/>
      <c r="AA207" s="212"/>
      <c r="AB207" s="212"/>
      <c r="AC207" s="212"/>
      <c r="AD207" s="212"/>
      <c r="AE207" s="212"/>
      <c r="AF207" s="212"/>
      <c r="AG207" s="212" t="s">
        <v>605</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57" t="s">
        <v>880</v>
      </c>
      <c r="D208" s="251"/>
      <c r="E208" s="252">
        <v>324.95999999999998</v>
      </c>
      <c r="F208" s="222"/>
      <c r="G208" s="222"/>
      <c r="H208" s="222"/>
      <c r="I208" s="222"/>
      <c r="J208" s="222"/>
      <c r="K208" s="222"/>
      <c r="L208" s="222"/>
      <c r="M208" s="222"/>
      <c r="N208" s="221"/>
      <c r="O208" s="221"/>
      <c r="P208" s="221"/>
      <c r="Q208" s="221"/>
      <c r="R208" s="222"/>
      <c r="S208" s="222"/>
      <c r="T208" s="222"/>
      <c r="U208" s="222"/>
      <c r="V208" s="222"/>
      <c r="W208" s="222"/>
      <c r="X208" s="222"/>
      <c r="Y208" s="212"/>
      <c r="Z208" s="212"/>
      <c r="AA208" s="212"/>
      <c r="AB208" s="212"/>
      <c r="AC208" s="212"/>
      <c r="AD208" s="212"/>
      <c r="AE208" s="212"/>
      <c r="AF208" s="212"/>
      <c r="AG208" s="212" t="s">
        <v>390</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1" x14ac:dyDescent="0.2">
      <c r="A209" s="230">
        <v>73</v>
      </c>
      <c r="B209" s="231" t="s">
        <v>607</v>
      </c>
      <c r="C209" s="247" t="s">
        <v>608</v>
      </c>
      <c r="D209" s="232" t="s">
        <v>427</v>
      </c>
      <c r="E209" s="233">
        <v>105.84312</v>
      </c>
      <c r="F209" s="234"/>
      <c r="G209" s="235">
        <f>ROUND(E209*F209,2)</f>
        <v>0</v>
      </c>
      <c r="H209" s="234"/>
      <c r="I209" s="235">
        <f>ROUND(E209*H209,2)</f>
        <v>0</v>
      </c>
      <c r="J209" s="234"/>
      <c r="K209" s="235">
        <f>ROUND(E209*J209,2)</f>
        <v>0</v>
      </c>
      <c r="L209" s="235">
        <v>21</v>
      </c>
      <c r="M209" s="235">
        <f>G209*(1+L209/100)</f>
        <v>0</v>
      </c>
      <c r="N209" s="233">
        <v>2.0000000000000001E-4</v>
      </c>
      <c r="O209" s="233">
        <f>ROUND(E209*N209,2)</f>
        <v>0.02</v>
      </c>
      <c r="P209" s="233">
        <v>0</v>
      </c>
      <c r="Q209" s="233">
        <f>ROUND(E209*P209,2)</f>
        <v>0</v>
      </c>
      <c r="R209" s="235" t="s">
        <v>473</v>
      </c>
      <c r="S209" s="235" t="s">
        <v>384</v>
      </c>
      <c r="T209" s="236" t="s">
        <v>532</v>
      </c>
      <c r="U209" s="222">
        <v>0</v>
      </c>
      <c r="V209" s="222">
        <f>ROUND(E209*U209,2)</f>
        <v>0</v>
      </c>
      <c r="W209" s="222"/>
      <c r="X209" s="222" t="s">
        <v>474</v>
      </c>
      <c r="Y209" s="212"/>
      <c r="Z209" s="212"/>
      <c r="AA209" s="212"/>
      <c r="AB209" s="212"/>
      <c r="AC209" s="212"/>
      <c r="AD209" s="212"/>
      <c r="AE209" s="212"/>
      <c r="AF209" s="212"/>
      <c r="AG209" s="212" t="s">
        <v>605</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7" t="s">
        <v>881</v>
      </c>
      <c r="D210" s="251"/>
      <c r="E210" s="252">
        <v>105.84</v>
      </c>
      <c r="F210" s="222"/>
      <c r="G210" s="222"/>
      <c r="H210" s="222"/>
      <c r="I210" s="222"/>
      <c r="J210" s="222"/>
      <c r="K210" s="222"/>
      <c r="L210" s="222"/>
      <c r="M210" s="222"/>
      <c r="N210" s="221"/>
      <c r="O210" s="221"/>
      <c r="P210" s="221"/>
      <c r="Q210" s="221"/>
      <c r="R210" s="222"/>
      <c r="S210" s="222"/>
      <c r="T210" s="222"/>
      <c r="U210" s="222"/>
      <c r="V210" s="222"/>
      <c r="W210" s="222"/>
      <c r="X210" s="222"/>
      <c r="Y210" s="212"/>
      <c r="Z210" s="212"/>
      <c r="AA210" s="212"/>
      <c r="AB210" s="212"/>
      <c r="AC210" s="212"/>
      <c r="AD210" s="212"/>
      <c r="AE210" s="212"/>
      <c r="AF210" s="212"/>
      <c r="AG210" s="212" t="s">
        <v>390</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0">
        <v>74</v>
      </c>
      <c r="B211" s="231" t="s">
        <v>882</v>
      </c>
      <c r="C211" s="247" t="s">
        <v>883</v>
      </c>
      <c r="D211" s="232" t="s">
        <v>427</v>
      </c>
      <c r="E211" s="233">
        <v>105.84312</v>
      </c>
      <c r="F211" s="234"/>
      <c r="G211" s="235">
        <f>ROUND(E211*F211,2)</f>
        <v>0</v>
      </c>
      <c r="H211" s="234"/>
      <c r="I211" s="235">
        <f>ROUND(E211*H211,2)</f>
        <v>0</v>
      </c>
      <c r="J211" s="234"/>
      <c r="K211" s="235">
        <f>ROUND(E211*J211,2)</f>
        <v>0</v>
      </c>
      <c r="L211" s="235">
        <v>21</v>
      </c>
      <c r="M211" s="235">
        <f>G211*(1+L211/100)</f>
        <v>0</v>
      </c>
      <c r="N211" s="233">
        <v>2.9999999999999997E-4</v>
      </c>
      <c r="O211" s="233">
        <f>ROUND(E211*N211,2)</f>
        <v>0.03</v>
      </c>
      <c r="P211" s="233">
        <v>0</v>
      </c>
      <c r="Q211" s="233">
        <f>ROUND(E211*P211,2)</f>
        <v>0</v>
      </c>
      <c r="R211" s="235" t="s">
        <v>473</v>
      </c>
      <c r="S211" s="235" t="s">
        <v>384</v>
      </c>
      <c r="T211" s="236" t="s">
        <v>612</v>
      </c>
      <c r="U211" s="222">
        <v>0</v>
      </c>
      <c r="V211" s="222">
        <f>ROUND(E211*U211,2)</f>
        <v>0</v>
      </c>
      <c r="W211" s="222"/>
      <c r="X211" s="222" t="s">
        <v>474</v>
      </c>
      <c r="Y211" s="212"/>
      <c r="Z211" s="212"/>
      <c r="AA211" s="212"/>
      <c r="AB211" s="212"/>
      <c r="AC211" s="212"/>
      <c r="AD211" s="212"/>
      <c r="AE211" s="212"/>
      <c r="AF211" s="212"/>
      <c r="AG211" s="212" t="s">
        <v>605</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7" t="s">
        <v>881</v>
      </c>
      <c r="D212" s="251"/>
      <c r="E212" s="252">
        <v>105.84</v>
      </c>
      <c r="F212" s="222"/>
      <c r="G212" s="222"/>
      <c r="H212" s="222"/>
      <c r="I212" s="222"/>
      <c r="J212" s="222"/>
      <c r="K212" s="222"/>
      <c r="L212" s="222"/>
      <c r="M212" s="222"/>
      <c r="N212" s="221"/>
      <c r="O212" s="221"/>
      <c r="P212" s="221"/>
      <c r="Q212" s="221"/>
      <c r="R212" s="222"/>
      <c r="S212" s="222"/>
      <c r="T212" s="222"/>
      <c r="U212" s="222"/>
      <c r="V212" s="222"/>
      <c r="W212" s="222"/>
      <c r="X212" s="222"/>
      <c r="Y212" s="212"/>
      <c r="Z212" s="212"/>
      <c r="AA212" s="212"/>
      <c r="AB212" s="212"/>
      <c r="AC212" s="212"/>
      <c r="AD212" s="212"/>
      <c r="AE212" s="212"/>
      <c r="AF212" s="212"/>
      <c r="AG212" s="212" t="s">
        <v>390</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30">
        <v>75</v>
      </c>
      <c r="B213" s="231" t="s">
        <v>690</v>
      </c>
      <c r="C213" s="247" t="s">
        <v>691</v>
      </c>
      <c r="D213" s="232" t="s">
        <v>464</v>
      </c>
      <c r="E213" s="233">
        <v>2.45174</v>
      </c>
      <c r="F213" s="234"/>
      <c r="G213" s="235">
        <f>ROUND(E213*F213,2)</f>
        <v>0</v>
      </c>
      <c r="H213" s="234"/>
      <c r="I213" s="235">
        <f>ROUND(E213*H213,2)</f>
        <v>0</v>
      </c>
      <c r="J213" s="234"/>
      <c r="K213" s="235">
        <f>ROUND(E213*J213,2)</f>
        <v>0</v>
      </c>
      <c r="L213" s="235">
        <v>21</v>
      </c>
      <c r="M213" s="235">
        <f>G213*(1+L213/100)</f>
        <v>0</v>
      </c>
      <c r="N213" s="233">
        <v>0</v>
      </c>
      <c r="O213" s="233">
        <f>ROUND(E213*N213,2)</f>
        <v>0</v>
      </c>
      <c r="P213" s="233">
        <v>0</v>
      </c>
      <c r="Q213" s="233">
        <f>ROUND(E213*P213,2)</f>
        <v>0</v>
      </c>
      <c r="R213" s="235"/>
      <c r="S213" s="235" t="s">
        <v>384</v>
      </c>
      <c r="T213" s="236" t="s">
        <v>532</v>
      </c>
      <c r="U213" s="222">
        <v>1.5669999999999999</v>
      </c>
      <c r="V213" s="222">
        <f>ROUND(E213*U213,2)</f>
        <v>3.84</v>
      </c>
      <c r="W213" s="222"/>
      <c r="X213" s="222" t="s">
        <v>524</v>
      </c>
      <c r="Y213" s="212"/>
      <c r="Z213" s="212"/>
      <c r="AA213" s="212"/>
      <c r="AB213" s="212"/>
      <c r="AC213" s="212"/>
      <c r="AD213" s="212"/>
      <c r="AE213" s="212"/>
      <c r="AF213" s="212"/>
      <c r="AG213" s="212" t="s">
        <v>525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7" t="s">
        <v>526</v>
      </c>
      <c r="D214" s="251"/>
      <c r="E214" s="252"/>
      <c r="F214" s="222"/>
      <c r="G214" s="222"/>
      <c r="H214" s="222"/>
      <c r="I214" s="222"/>
      <c r="J214" s="222"/>
      <c r="K214" s="222"/>
      <c r="L214" s="222"/>
      <c r="M214" s="222"/>
      <c r="N214" s="221"/>
      <c r="O214" s="221"/>
      <c r="P214" s="221"/>
      <c r="Q214" s="221"/>
      <c r="R214" s="222"/>
      <c r="S214" s="222"/>
      <c r="T214" s="222"/>
      <c r="U214" s="222"/>
      <c r="V214" s="222"/>
      <c r="W214" s="222"/>
      <c r="X214" s="222"/>
      <c r="Y214" s="212"/>
      <c r="Z214" s="212"/>
      <c r="AA214" s="212"/>
      <c r="AB214" s="212"/>
      <c r="AC214" s="212"/>
      <c r="AD214" s="212"/>
      <c r="AE214" s="212"/>
      <c r="AF214" s="212"/>
      <c r="AG214" s="212" t="s">
        <v>390</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57" t="s">
        <v>884</v>
      </c>
      <c r="D215" s="251"/>
      <c r="E215" s="252"/>
      <c r="F215" s="222"/>
      <c r="G215" s="222"/>
      <c r="H215" s="222"/>
      <c r="I215" s="222"/>
      <c r="J215" s="222"/>
      <c r="K215" s="222"/>
      <c r="L215" s="222"/>
      <c r="M215" s="222"/>
      <c r="N215" s="221"/>
      <c r="O215" s="221"/>
      <c r="P215" s="221"/>
      <c r="Q215" s="221"/>
      <c r="R215" s="222"/>
      <c r="S215" s="222"/>
      <c r="T215" s="222"/>
      <c r="U215" s="222"/>
      <c r="V215" s="222"/>
      <c r="W215" s="222"/>
      <c r="X215" s="222"/>
      <c r="Y215" s="212"/>
      <c r="Z215" s="212"/>
      <c r="AA215" s="212"/>
      <c r="AB215" s="212"/>
      <c r="AC215" s="212"/>
      <c r="AD215" s="212"/>
      <c r="AE215" s="212"/>
      <c r="AF215" s="212"/>
      <c r="AG215" s="212" t="s">
        <v>390</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7" t="s">
        <v>885</v>
      </c>
      <c r="D216" s="251"/>
      <c r="E216" s="252">
        <v>2.45174</v>
      </c>
      <c r="F216" s="222"/>
      <c r="G216" s="222"/>
      <c r="H216" s="222"/>
      <c r="I216" s="222"/>
      <c r="J216" s="222"/>
      <c r="K216" s="222"/>
      <c r="L216" s="222"/>
      <c r="M216" s="222"/>
      <c r="N216" s="221"/>
      <c r="O216" s="221"/>
      <c r="P216" s="221"/>
      <c r="Q216" s="221"/>
      <c r="R216" s="222"/>
      <c r="S216" s="222"/>
      <c r="T216" s="222"/>
      <c r="U216" s="222"/>
      <c r="V216" s="222"/>
      <c r="W216" s="222"/>
      <c r="X216" s="222"/>
      <c r="Y216" s="212"/>
      <c r="Z216" s="212"/>
      <c r="AA216" s="212"/>
      <c r="AB216" s="212"/>
      <c r="AC216" s="212"/>
      <c r="AD216" s="212"/>
      <c r="AE216" s="212"/>
      <c r="AF216" s="212"/>
      <c r="AG216" s="212" t="s">
        <v>390</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x14ac:dyDescent="0.2">
      <c r="A217" s="224" t="s">
        <v>334</v>
      </c>
      <c r="B217" s="225" t="s">
        <v>261</v>
      </c>
      <c r="C217" s="245" t="s">
        <v>262</v>
      </c>
      <c r="D217" s="226"/>
      <c r="E217" s="227"/>
      <c r="F217" s="228"/>
      <c r="G217" s="228">
        <f>SUMIF(AG218:AG218,"&lt;&gt;NOR",G218:G218)</f>
        <v>0</v>
      </c>
      <c r="H217" s="228"/>
      <c r="I217" s="228">
        <f>SUM(I218:I218)</f>
        <v>0</v>
      </c>
      <c r="J217" s="228"/>
      <c r="K217" s="228">
        <f>SUM(K218:K218)</f>
        <v>0</v>
      </c>
      <c r="L217" s="228"/>
      <c r="M217" s="228">
        <f>SUM(M218:M218)</f>
        <v>0</v>
      </c>
      <c r="N217" s="227"/>
      <c r="O217" s="227">
        <f>SUM(O218:O218)</f>
        <v>0</v>
      </c>
      <c r="P217" s="227"/>
      <c r="Q217" s="227">
        <f>SUM(Q218:Q218)</f>
        <v>0</v>
      </c>
      <c r="R217" s="228"/>
      <c r="S217" s="228"/>
      <c r="T217" s="229"/>
      <c r="U217" s="223"/>
      <c r="V217" s="223">
        <f>SUM(V218:V218)</f>
        <v>0</v>
      </c>
      <c r="W217" s="223"/>
      <c r="X217" s="223"/>
      <c r="AG217" t="s">
        <v>335</v>
      </c>
    </row>
    <row r="218" spans="1:60" outlineLevel="1" x14ac:dyDescent="0.2">
      <c r="A218" s="237">
        <v>76</v>
      </c>
      <c r="B218" s="238" t="s">
        <v>886</v>
      </c>
      <c r="C218" s="246" t="s">
        <v>887</v>
      </c>
      <c r="D218" s="239" t="s">
        <v>338</v>
      </c>
      <c r="E218" s="240">
        <v>1</v>
      </c>
      <c r="F218" s="241"/>
      <c r="G218" s="242">
        <f>ROUND(E218*F218,2)</f>
        <v>0</v>
      </c>
      <c r="H218" s="241"/>
      <c r="I218" s="242">
        <f>ROUND(E218*H218,2)</f>
        <v>0</v>
      </c>
      <c r="J218" s="241"/>
      <c r="K218" s="242">
        <f>ROUND(E218*J218,2)</f>
        <v>0</v>
      </c>
      <c r="L218" s="242">
        <v>21</v>
      </c>
      <c r="M218" s="242">
        <f>G218*(1+L218/100)</f>
        <v>0</v>
      </c>
      <c r="N218" s="240">
        <v>0</v>
      </c>
      <c r="O218" s="240">
        <f>ROUND(E218*N218,2)</f>
        <v>0</v>
      </c>
      <c r="P218" s="240">
        <v>0</v>
      </c>
      <c r="Q218" s="240">
        <f>ROUND(E218*P218,2)</f>
        <v>0</v>
      </c>
      <c r="R218" s="242"/>
      <c r="S218" s="242" t="s">
        <v>339</v>
      </c>
      <c r="T218" s="243" t="s">
        <v>340</v>
      </c>
      <c r="U218" s="222">
        <v>0</v>
      </c>
      <c r="V218" s="222">
        <f>ROUND(E218*U218,2)</f>
        <v>0</v>
      </c>
      <c r="W218" s="222"/>
      <c r="X218" s="222" t="s">
        <v>385</v>
      </c>
      <c r="Y218" s="212"/>
      <c r="Z218" s="212"/>
      <c r="AA218" s="212"/>
      <c r="AB218" s="212"/>
      <c r="AC218" s="212"/>
      <c r="AD218" s="212"/>
      <c r="AE218" s="212"/>
      <c r="AF218" s="212"/>
      <c r="AG218" s="212" t="s">
        <v>386</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x14ac:dyDescent="0.2">
      <c r="A219" s="224" t="s">
        <v>334</v>
      </c>
      <c r="B219" s="225" t="s">
        <v>263</v>
      </c>
      <c r="C219" s="245" t="s">
        <v>264</v>
      </c>
      <c r="D219" s="226"/>
      <c r="E219" s="227"/>
      <c r="F219" s="228"/>
      <c r="G219" s="228">
        <f>SUMIF(AG220:AG234,"&lt;&gt;NOR",G220:G234)</f>
        <v>0</v>
      </c>
      <c r="H219" s="228"/>
      <c r="I219" s="228">
        <f>SUM(I220:I234)</f>
        <v>0</v>
      </c>
      <c r="J219" s="228"/>
      <c r="K219" s="228">
        <f>SUM(K220:K234)</f>
        <v>0</v>
      </c>
      <c r="L219" s="228"/>
      <c r="M219" s="228">
        <f>SUM(M220:M234)</f>
        <v>0</v>
      </c>
      <c r="N219" s="227"/>
      <c r="O219" s="227">
        <f>SUM(O220:O234)</f>
        <v>0.32999999999999996</v>
      </c>
      <c r="P219" s="227"/>
      <c r="Q219" s="227">
        <f>SUM(Q220:Q234)</f>
        <v>0</v>
      </c>
      <c r="R219" s="228"/>
      <c r="S219" s="228"/>
      <c r="T219" s="229"/>
      <c r="U219" s="223"/>
      <c r="V219" s="223">
        <f>SUM(V220:V234)</f>
        <v>15.26</v>
      </c>
      <c r="W219" s="223"/>
      <c r="X219" s="223"/>
      <c r="AG219" t="s">
        <v>335</v>
      </c>
    </row>
    <row r="220" spans="1:60" ht="22.5" outlineLevel="1" x14ac:dyDescent="0.2">
      <c r="A220" s="230">
        <v>77</v>
      </c>
      <c r="B220" s="231" t="s">
        <v>888</v>
      </c>
      <c r="C220" s="247" t="s">
        <v>889</v>
      </c>
      <c r="D220" s="232" t="s">
        <v>427</v>
      </c>
      <c r="E220" s="233">
        <v>40.435000000000002</v>
      </c>
      <c r="F220" s="234"/>
      <c r="G220" s="235">
        <f>ROUND(E220*F220,2)</f>
        <v>0</v>
      </c>
      <c r="H220" s="234"/>
      <c r="I220" s="235">
        <f>ROUND(E220*H220,2)</f>
        <v>0</v>
      </c>
      <c r="J220" s="234"/>
      <c r="K220" s="235">
        <f>ROUND(E220*J220,2)</f>
        <v>0</v>
      </c>
      <c r="L220" s="235">
        <v>21</v>
      </c>
      <c r="M220" s="235">
        <f>G220*(1+L220/100)</f>
        <v>0</v>
      </c>
      <c r="N220" s="233">
        <v>4.7600000000000003E-3</v>
      </c>
      <c r="O220" s="233">
        <f>ROUND(E220*N220,2)</f>
        <v>0.19</v>
      </c>
      <c r="P220" s="233">
        <v>0</v>
      </c>
      <c r="Q220" s="233">
        <f>ROUND(E220*P220,2)</f>
        <v>0</v>
      </c>
      <c r="R220" s="235"/>
      <c r="S220" s="235" t="s">
        <v>339</v>
      </c>
      <c r="T220" s="236" t="s">
        <v>532</v>
      </c>
      <c r="U220" s="222">
        <v>0.36299999999999999</v>
      </c>
      <c r="V220" s="222">
        <f>ROUND(E220*U220,2)</f>
        <v>14.68</v>
      </c>
      <c r="W220" s="222"/>
      <c r="X220" s="222" t="s">
        <v>385</v>
      </c>
      <c r="Y220" s="212"/>
      <c r="Z220" s="212"/>
      <c r="AA220" s="212"/>
      <c r="AB220" s="212"/>
      <c r="AC220" s="212"/>
      <c r="AD220" s="212"/>
      <c r="AE220" s="212"/>
      <c r="AF220" s="212"/>
      <c r="AG220" s="212" t="s">
        <v>386</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7" t="s">
        <v>890</v>
      </c>
      <c r="D221" s="251"/>
      <c r="E221" s="252">
        <v>8.01</v>
      </c>
      <c r="F221" s="222"/>
      <c r="G221" s="222"/>
      <c r="H221" s="222"/>
      <c r="I221" s="222"/>
      <c r="J221" s="222"/>
      <c r="K221" s="222"/>
      <c r="L221" s="222"/>
      <c r="M221" s="222"/>
      <c r="N221" s="221"/>
      <c r="O221" s="221"/>
      <c r="P221" s="221"/>
      <c r="Q221" s="221"/>
      <c r="R221" s="222"/>
      <c r="S221" s="222"/>
      <c r="T221" s="222"/>
      <c r="U221" s="222"/>
      <c r="V221" s="222"/>
      <c r="W221" s="222"/>
      <c r="X221" s="222"/>
      <c r="Y221" s="212"/>
      <c r="Z221" s="212"/>
      <c r="AA221" s="212"/>
      <c r="AB221" s="212"/>
      <c r="AC221" s="212"/>
      <c r="AD221" s="212"/>
      <c r="AE221" s="212"/>
      <c r="AF221" s="212"/>
      <c r="AG221" s="212" t="s">
        <v>390</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7" t="s">
        <v>891</v>
      </c>
      <c r="D222" s="251"/>
      <c r="E222" s="252">
        <v>32.43</v>
      </c>
      <c r="F222" s="222"/>
      <c r="G222" s="222"/>
      <c r="H222" s="222"/>
      <c r="I222" s="222"/>
      <c r="J222" s="222"/>
      <c r="K222" s="222"/>
      <c r="L222" s="222"/>
      <c r="M222" s="222"/>
      <c r="N222" s="221"/>
      <c r="O222" s="221"/>
      <c r="P222" s="221"/>
      <c r="Q222" s="221"/>
      <c r="R222" s="222"/>
      <c r="S222" s="222"/>
      <c r="T222" s="222"/>
      <c r="U222" s="222"/>
      <c r="V222" s="222"/>
      <c r="W222" s="222"/>
      <c r="X222" s="222"/>
      <c r="Y222" s="212"/>
      <c r="Z222" s="212"/>
      <c r="AA222" s="212"/>
      <c r="AB222" s="212"/>
      <c r="AC222" s="212"/>
      <c r="AD222" s="212"/>
      <c r="AE222" s="212"/>
      <c r="AF222" s="212"/>
      <c r="AG222" s="212" t="s">
        <v>390</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0">
        <v>78</v>
      </c>
      <c r="B223" s="231" t="s">
        <v>892</v>
      </c>
      <c r="C223" s="247" t="s">
        <v>893</v>
      </c>
      <c r="D223" s="232" t="s">
        <v>427</v>
      </c>
      <c r="E223" s="233">
        <v>3.72</v>
      </c>
      <c r="F223" s="234"/>
      <c r="G223" s="235">
        <f>ROUND(E223*F223,2)</f>
        <v>0</v>
      </c>
      <c r="H223" s="234"/>
      <c r="I223" s="235">
        <f>ROUND(E223*H223,2)</f>
        <v>0</v>
      </c>
      <c r="J223" s="234"/>
      <c r="K223" s="235">
        <f>ROUND(E223*J223,2)</f>
        <v>0</v>
      </c>
      <c r="L223" s="235">
        <v>21</v>
      </c>
      <c r="M223" s="235">
        <f>G223*(1+L223/100)</f>
        <v>0</v>
      </c>
      <c r="N223" s="233">
        <v>0</v>
      </c>
      <c r="O223" s="233">
        <f>ROUND(E223*N223,2)</f>
        <v>0</v>
      </c>
      <c r="P223" s="233">
        <v>0</v>
      </c>
      <c r="Q223" s="233">
        <f>ROUND(E223*P223,2)</f>
        <v>0</v>
      </c>
      <c r="R223" s="235"/>
      <c r="S223" s="235" t="s">
        <v>339</v>
      </c>
      <c r="T223" s="236" t="s">
        <v>340</v>
      </c>
      <c r="U223" s="222">
        <v>0</v>
      </c>
      <c r="V223" s="222">
        <f>ROUND(E223*U223,2)</f>
        <v>0</v>
      </c>
      <c r="W223" s="222"/>
      <c r="X223" s="222" t="s">
        <v>385</v>
      </c>
      <c r="Y223" s="212"/>
      <c r="Z223" s="212"/>
      <c r="AA223" s="212"/>
      <c r="AB223" s="212"/>
      <c r="AC223" s="212"/>
      <c r="AD223" s="212"/>
      <c r="AE223" s="212"/>
      <c r="AF223" s="212"/>
      <c r="AG223" s="212" t="s">
        <v>386</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57" t="s">
        <v>894</v>
      </c>
      <c r="D224" s="251"/>
      <c r="E224" s="252">
        <v>3.72</v>
      </c>
      <c r="F224" s="222"/>
      <c r="G224" s="222"/>
      <c r="H224" s="222"/>
      <c r="I224" s="222"/>
      <c r="J224" s="222"/>
      <c r="K224" s="222"/>
      <c r="L224" s="222"/>
      <c r="M224" s="222"/>
      <c r="N224" s="221"/>
      <c r="O224" s="221"/>
      <c r="P224" s="221"/>
      <c r="Q224" s="221"/>
      <c r="R224" s="222"/>
      <c r="S224" s="222"/>
      <c r="T224" s="222"/>
      <c r="U224" s="222"/>
      <c r="V224" s="222"/>
      <c r="W224" s="222"/>
      <c r="X224" s="222"/>
      <c r="Y224" s="212"/>
      <c r="Z224" s="212"/>
      <c r="AA224" s="212"/>
      <c r="AB224" s="212"/>
      <c r="AC224" s="212"/>
      <c r="AD224" s="212"/>
      <c r="AE224" s="212"/>
      <c r="AF224" s="212"/>
      <c r="AG224" s="212" t="s">
        <v>390</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30">
        <v>79</v>
      </c>
      <c r="B225" s="231" t="s">
        <v>895</v>
      </c>
      <c r="C225" s="247" t="s">
        <v>896</v>
      </c>
      <c r="D225" s="232" t="s">
        <v>427</v>
      </c>
      <c r="E225" s="233">
        <v>88.202600000000004</v>
      </c>
      <c r="F225" s="234"/>
      <c r="G225" s="235">
        <f>ROUND(E225*F225,2)</f>
        <v>0</v>
      </c>
      <c r="H225" s="234"/>
      <c r="I225" s="235">
        <f>ROUND(E225*H225,2)</f>
        <v>0</v>
      </c>
      <c r="J225" s="234"/>
      <c r="K225" s="235">
        <f>ROUND(E225*J225,2)</f>
        <v>0</v>
      </c>
      <c r="L225" s="235">
        <v>21</v>
      </c>
      <c r="M225" s="235">
        <f>G225*(1+L225/100)</f>
        <v>0</v>
      </c>
      <c r="N225" s="233">
        <v>0</v>
      </c>
      <c r="O225" s="233">
        <f>ROUND(E225*N225,2)</f>
        <v>0</v>
      </c>
      <c r="P225" s="233">
        <v>0</v>
      </c>
      <c r="Q225" s="233">
        <f>ROUND(E225*P225,2)</f>
        <v>0</v>
      </c>
      <c r="R225" s="235"/>
      <c r="S225" s="235" t="s">
        <v>339</v>
      </c>
      <c r="T225" s="236" t="s">
        <v>340</v>
      </c>
      <c r="U225" s="222">
        <v>0</v>
      </c>
      <c r="V225" s="222">
        <f>ROUND(E225*U225,2)</f>
        <v>0</v>
      </c>
      <c r="W225" s="222"/>
      <c r="X225" s="222" t="s">
        <v>385</v>
      </c>
      <c r="Y225" s="212"/>
      <c r="Z225" s="212"/>
      <c r="AA225" s="212"/>
      <c r="AB225" s="212"/>
      <c r="AC225" s="212"/>
      <c r="AD225" s="212"/>
      <c r="AE225" s="212"/>
      <c r="AF225" s="212"/>
      <c r="AG225" s="212" t="s">
        <v>386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57" t="s">
        <v>897</v>
      </c>
      <c r="D226" s="251"/>
      <c r="E226" s="252">
        <v>88.2</v>
      </c>
      <c r="F226" s="222"/>
      <c r="G226" s="222"/>
      <c r="H226" s="222"/>
      <c r="I226" s="222"/>
      <c r="J226" s="222"/>
      <c r="K226" s="222"/>
      <c r="L226" s="222"/>
      <c r="M226" s="222"/>
      <c r="N226" s="221"/>
      <c r="O226" s="221"/>
      <c r="P226" s="221"/>
      <c r="Q226" s="221"/>
      <c r="R226" s="222"/>
      <c r="S226" s="222"/>
      <c r="T226" s="222"/>
      <c r="U226" s="222"/>
      <c r="V226" s="222"/>
      <c r="W226" s="222"/>
      <c r="X226" s="222"/>
      <c r="Y226" s="212"/>
      <c r="Z226" s="212"/>
      <c r="AA226" s="212"/>
      <c r="AB226" s="212"/>
      <c r="AC226" s="212"/>
      <c r="AD226" s="212"/>
      <c r="AE226" s="212"/>
      <c r="AF226" s="212"/>
      <c r="AG226" s="212" t="s">
        <v>390</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33.75" outlineLevel="1" x14ac:dyDescent="0.2">
      <c r="A227" s="230">
        <v>80</v>
      </c>
      <c r="B227" s="231" t="s">
        <v>898</v>
      </c>
      <c r="C227" s="247" t="s">
        <v>899</v>
      </c>
      <c r="D227" s="232" t="s">
        <v>427</v>
      </c>
      <c r="E227" s="233">
        <v>8.4052500000000006</v>
      </c>
      <c r="F227" s="234"/>
      <c r="G227" s="235">
        <f>ROUND(E227*F227,2)</f>
        <v>0</v>
      </c>
      <c r="H227" s="234"/>
      <c r="I227" s="235">
        <f>ROUND(E227*H227,2)</f>
        <v>0</v>
      </c>
      <c r="J227" s="234"/>
      <c r="K227" s="235">
        <f>ROUND(E227*J227,2)</f>
        <v>0</v>
      </c>
      <c r="L227" s="235">
        <v>21</v>
      </c>
      <c r="M227" s="235">
        <f>G227*(1+L227/100)</f>
        <v>0</v>
      </c>
      <c r="N227" s="233">
        <v>2.8E-3</v>
      </c>
      <c r="O227" s="233">
        <f>ROUND(E227*N227,2)</f>
        <v>0.02</v>
      </c>
      <c r="P227" s="233">
        <v>0</v>
      </c>
      <c r="Q227" s="233">
        <f>ROUND(E227*P227,2)</f>
        <v>0</v>
      </c>
      <c r="R227" s="235" t="s">
        <v>473</v>
      </c>
      <c r="S227" s="235" t="s">
        <v>384</v>
      </c>
      <c r="T227" s="236" t="s">
        <v>673</v>
      </c>
      <c r="U227" s="222">
        <v>0</v>
      </c>
      <c r="V227" s="222">
        <f>ROUND(E227*U227,2)</f>
        <v>0</v>
      </c>
      <c r="W227" s="222"/>
      <c r="X227" s="222" t="s">
        <v>474</v>
      </c>
      <c r="Y227" s="212"/>
      <c r="Z227" s="212"/>
      <c r="AA227" s="212"/>
      <c r="AB227" s="212"/>
      <c r="AC227" s="212"/>
      <c r="AD227" s="212"/>
      <c r="AE227" s="212"/>
      <c r="AF227" s="212"/>
      <c r="AG227" s="212" t="s">
        <v>605</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57" t="s">
        <v>900</v>
      </c>
      <c r="D228" s="251"/>
      <c r="E228" s="252">
        <v>8.41</v>
      </c>
      <c r="F228" s="222"/>
      <c r="G228" s="222"/>
      <c r="H228" s="222"/>
      <c r="I228" s="222"/>
      <c r="J228" s="222"/>
      <c r="K228" s="222"/>
      <c r="L228" s="222"/>
      <c r="M228" s="222"/>
      <c r="N228" s="221"/>
      <c r="O228" s="221"/>
      <c r="P228" s="221"/>
      <c r="Q228" s="221"/>
      <c r="R228" s="222"/>
      <c r="S228" s="222"/>
      <c r="T228" s="222"/>
      <c r="U228" s="222"/>
      <c r="V228" s="222"/>
      <c r="W228" s="222"/>
      <c r="X228" s="222"/>
      <c r="Y228" s="212"/>
      <c r="Z228" s="212"/>
      <c r="AA228" s="212"/>
      <c r="AB228" s="212"/>
      <c r="AC228" s="212"/>
      <c r="AD228" s="212"/>
      <c r="AE228" s="212"/>
      <c r="AF228" s="212"/>
      <c r="AG228" s="212" t="s">
        <v>390</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ht="33.75" outlineLevel="1" x14ac:dyDescent="0.2">
      <c r="A229" s="230">
        <v>81</v>
      </c>
      <c r="B229" s="231" t="s">
        <v>901</v>
      </c>
      <c r="C229" s="247" t="s">
        <v>902</v>
      </c>
      <c r="D229" s="232" t="s">
        <v>427</v>
      </c>
      <c r="E229" s="233">
        <v>34.051499999999997</v>
      </c>
      <c r="F229" s="234"/>
      <c r="G229" s="235">
        <f>ROUND(E229*F229,2)</f>
        <v>0</v>
      </c>
      <c r="H229" s="234"/>
      <c r="I229" s="235">
        <f>ROUND(E229*H229,2)</f>
        <v>0</v>
      </c>
      <c r="J229" s="234"/>
      <c r="K229" s="235">
        <f>ROUND(E229*J229,2)</f>
        <v>0</v>
      </c>
      <c r="L229" s="235">
        <v>21</v>
      </c>
      <c r="M229" s="235">
        <f>G229*(1+L229/100)</f>
        <v>0</v>
      </c>
      <c r="N229" s="233">
        <v>3.5000000000000001E-3</v>
      </c>
      <c r="O229" s="233">
        <f>ROUND(E229*N229,2)</f>
        <v>0.12</v>
      </c>
      <c r="P229" s="233">
        <v>0</v>
      </c>
      <c r="Q229" s="233">
        <f>ROUND(E229*P229,2)</f>
        <v>0</v>
      </c>
      <c r="R229" s="235" t="s">
        <v>473</v>
      </c>
      <c r="S229" s="235" t="s">
        <v>384</v>
      </c>
      <c r="T229" s="236" t="s">
        <v>673</v>
      </c>
      <c r="U229" s="222">
        <v>0</v>
      </c>
      <c r="V229" s="222">
        <f>ROUND(E229*U229,2)</f>
        <v>0</v>
      </c>
      <c r="W229" s="222"/>
      <c r="X229" s="222" t="s">
        <v>474</v>
      </c>
      <c r="Y229" s="212"/>
      <c r="Z229" s="212"/>
      <c r="AA229" s="212"/>
      <c r="AB229" s="212"/>
      <c r="AC229" s="212"/>
      <c r="AD229" s="212"/>
      <c r="AE229" s="212"/>
      <c r="AF229" s="212"/>
      <c r="AG229" s="212" t="s">
        <v>605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57" t="s">
        <v>903</v>
      </c>
      <c r="D230" s="251"/>
      <c r="E230" s="252">
        <v>34.049999999999997</v>
      </c>
      <c r="F230" s="222"/>
      <c r="G230" s="222"/>
      <c r="H230" s="222"/>
      <c r="I230" s="222"/>
      <c r="J230" s="222"/>
      <c r="K230" s="222"/>
      <c r="L230" s="222"/>
      <c r="M230" s="222"/>
      <c r="N230" s="221"/>
      <c r="O230" s="221"/>
      <c r="P230" s="221"/>
      <c r="Q230" s="221"/>
      <c r="R230" s="222"/>
      <c r="S230" s="222"/>
      <c r="T230" s="222"/>
      <c r="U230" s="222"/>
      <c r="V230" s="222"/>
      <c r="W230" s="222"/>
      <c r="X230" s="222"/>
      <c r="Y230" s="212"/>
      <c r="Z230" s="212"/>
      <c r="AA230" s="212"/>
      <c r="AB230" s="212"/>
      <c r="AC230" s="212"/>
      <c r="AD230" s="212"/>
      <c r="AE230" s="212"/>
      <c r="AF230" s="212"/>
      <c r="AG230" s="212" t="s">
        <v>390</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30">
        <v>82</v>
      </c>
      <c r="B231" s="231" t="s">
        <v>904</v>
      </c>
      <c r="C231" s="247" t="s">
        <v>905</v>
      </c>
      <c r="D231" s="232" t="s">
        <v>464</v>
      </c>
      <c r="E231" s="233">
        <v>0.33518999999999999</v>
      </c>
      <c r="F231" s="234"/>
      <c r="G231" s="235">
        <f>ROUND(E231*F231,2)</f>
        <v>0</v>
      </c>
      <c r="H231" s="234"/>
      <c r="I231" s="235">
        <f>ROUND(E231*H231,2)</f>
        <v>0</v>
      </c>
      <c r="J231" s="234"/>
      <c r="K231" s="235">
        <f>ROUND(E231*J231,2)</f>
        <v>0</v>
      </c>
      <c r="L231" s="235">
        <v>21</v>
      </c>
      <c r="M231" s="235">
        <f>G231*(1+L231/100)</f>
        <v>0</v>
      </c>
      <c r="N231" s="233">
        <v>0</v>
      </c>
      <c r="O231" s="233">
        <f>ROUND(E231*N231,2)</f>
        <v>0</v>
      </c>
      <c r="P231" s="233">
        <v>0</v>
      </c>
      <c r="Q231" s="233">
        <f>ROUND(E231*P231,2)</f>
        <v>0</v>
      </c>
      <c r="R231" s="235"/>
      <c r="S231" s="235" t="s">
        <v>384</v>
      </c>
      <c r="T231" s="236" t="s">
        <v>532</v>
      </c>
      <c r="U231" s="222">
        <v>1.74</v>
      </c>
      <c r="V231" s="222">
        <f>ROUND(E231*U231,2)</f>
        <v>0.57999999999999996</v>
      </c>
      <c r="W231" s="222"/>
      <c r="X231" s="222" t="s">
        <v>524</v>
      </c>
      <c r="Y231" s="212"/>
      <c r="Z231" s="212"/>
      <c r="AA231" s="212"/>
      <c r="AB231" s="212"/>
      <c r="AC231" s="212"/>
      <c r="AD231" s="212"/>
      <c r="AE231" s="212"/>
      <c r="AF231" s="212"/>
      <c r="AG231" s="212" t="s">
        <v>525</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57" t="s">
        <v>526</v>
      </c>
      <c r="D232" s="251"/>
      <c r="E232" s="252"/>
      <c r="F232" s="222"/>
      <c r="G232" s="222"/>
      <c r="H232" s="222"/>
      <c r="I232" s="222"/>
      <c r="J232" s="222"/>
      <c r="K232" s="222"/>
      <c r="L232" s="222"/>
      <c r="M232" s="222"/>
      <c r="N232" s="221"/>
      <c r="O232" s="221"/>
      <c r="P232" s="221"/>
      <c r="Q232" s="221"/>
      <c r="R232" s="222"/>
      <c r="S232" s="222"/>
      <c r="T232" s="222"/>
      <c r="U232" s="222"/>
      <c r="V232" s="222"/>
      <c r="W232" s="222"/>
      <c r="X232" s="222"/>
      <c r="Y232" s="212"/>
      <c r="Z232" s="212"/>
      <c r="AA232" s="212"/>
      <c r="AB232" s="212"/>
      <c r="AC232" s="212"/>
      <c r="AD232" s="212"/>
      <c r="AE232" s="212"/>
      <c r="AF232" s="212"/>
      <c r="AG232" s="212" t="s">
        <v>390</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57" t="s">
        <v>906</v>
      </c>
      <c r="D233" s="251"/>
      <c r="E233" s="252"/>
      <c r="F233" s="222"/>
      <c r="G233" s="222"/>
      <c r="H233" s="222"/>
      <c r="I233" s="222"/>
      <c r="J233" s="222"/>
      <c r="K233" s="222"/>
      <c r="L233" s="222"/>
      <c r="M233" s="222"/>
      <c r="N233" s="221"/>
      <c r="O233" s="221"/>
      <c r="P233" s="221"/>
      <c r="Q233" s="221"/>
      <c r="R233" s="222"/>
      <c r="S233" s="222"/>
      <c r="T233" s="222"/>
      <c r="U233" s="222"/>
      <c r="V233" s="222"/>
      <c r="W233" s="222"/>
      <c r="X233" s="222"/>
      <c r="Y233" s="212"/>
      <c r="Z233" s="212"/>
      <c r="AA233" s="212"/>
      <c r="AB233" s="212"/>
      <c r="AC233" s="212"/>
      <c r="AD233" s="212"/>
      <c r="AE233" s="212"/>
      <c r="AF233" s="212"/>
      <c r="AG233" s="212" t="s">
        <v>390</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57" t="s">
        <v>907</v>
      </c>
      <c r="D234" s="251"/>
      <c r="E234" s="252">
        <v>0.33518999999999999</v>
      </c>
      <c r="F234" s="222"/>
      <c r="G234" s="222"/>
      <c r="H234" s="222"/>
      <c r="I234" s="222"/>
      <c r="J234" s="222"/>
      <c r="K234" s="222"/>
      <c r="L234" s="222"/>
      <c r="M234" s="222"/>
      <c r="N234" s="221"/>
      <c r="O234" s="221"/>
      <c r="P234" s="221"/>
      <c r="Q234" s="221"/>
      <c r="R234" s="222"/>
      <c r="S234" s="222"/>
      <c r="T234" s="222"/>
      <c r="U234" s="222"/>
      <c r="V234" s="222"/>
      <c r="W234" s="222"/>
      <c r="X234" s="222"/>
      <c r="Y234" s="212"/>
      <c r="Z234" s="212"/>
      <c r="AA234" s="212"/>
      <c r="AB234" s="212"/>
      <c r="AC234" s="212"/>
      <c r="AD234" s="212"/>
      <c r="AE234" s="212"/>
      <c r="AF234" s="212"/>
      <c r="AG234" s="212" t="s">
        <v>390</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x14ac:dyDescent="0.2">
      <c r="A235" s="224" t="s">
        <v>334</v>
      </c>
      <c r="B235" s="225" t="s">
        <v>265</v>
      </c>
      <c r="C235" s="245" t="s">
        <v>266</v>
      </c>
      <c r="D235" s="226"/>
      <c r="E235" s="227"/>
      <c r="F235" s="228"/>
      <c r="G235" s="228">
        <f>SUMIF(AG236:AG237,"&lt;&gt;NOR",G236:G237)</f>
        <v>0</v>
      </c>
      <c r="H235" s="228"/>
      <c r="I235" s="228">
        <f>SUM(I236:I237)</f>
        <v>0</v>
      </c>
      <c r="J235" s="228"/>
      <c r="K235" s="228">
        <f>SUM(K236:K237)</f>
        <v>0</v>
      </c>
      <c r="L235" s="228"/>
      <c r="M235" s="228">
        <f>SUM(M236:M237)</f>
        <v>0</v>
      </c>
      <c r="N235" s="227"/>
      <c r="O235" s="227">
        <f>SUM(O236:O237)</f>
        <v>0</v>
      </c>
      <c r="P235" s="227"/>
      <c r="Q235" s="227">
        <f>SUM(Q236:Q237)</f>
        <v>0</v>
      </c>
      <c r="R235" s="228"/>
      <c r="S235" s="228"/>
      <c r="T235" s="229"/>
      <c r="U235" s="223"/>
      <c r="V235" s="223">
        <f>SUM(V236:V237)</f>
        <v>0</v>
      </c>
      <c r="W235" s="223"/>
      <c r="X235" s="223"/>
      <c r="AG235" t="s">
        <v>335</v>
      </c>
    </row>
    <row r="236" spans="1:60" outlineLevel="1" x14ac:dyDescent="0.2">
      <c r="A236" s="237">
        <v>83</v>
      </c>
      <c r="B236" s="238" t="s">
        <v>908</v>
      </c>
      <c r="C236" s="246" t="s">
        <v>909</v>
      </c>
      <c r="D236" s="239" t="s">
        <v>513</v>
      </c>
      <c r="E236" s="240">
        <v>3.1</v>
      </c>
      <c r="F236" s="241"/>
      <c r="G236" s="242">
        <f>ROUND(E236*F236,2)</f>
        <v>0</v>
      </c>
      <c r="H236" s="241"/>
      <c r="I236" s="242">
        <f>ROUND(E236*H236,2)</f>
        <v>0</v>
      </c>
      <c r="J236" s="241"/>
      <c r="K236" s="242">
        <f>ROUND(E236*J236,2)</f>
        <v>0</v>
      </c>
      <c r="L236" s="242">
        <v>21</v>
      </c>
      <c r="M236" s="242">
        <f>G236*(1+L236/100)</f>
        <v>0</v>
      </c>
      <c r="N236" s="240">
        <v>0</v>
      </c>
      <c r="O236" s="240">
        <f>ROUND(E236*N236,2)</f>
        <v>0</v>
      </c>
      <c r="P236" s="240">
        <v>0</v>
      </c>
      <c r="Q236" s="240">
        <f>ROUND(E236*P236,2)</f>
        <v>0</v>
      </c>
      <c r="R236" s="242"/>
      <c r="S236" s="242" t="s">
        <v>339</v>
      </c>
      <c r="T236" s="243" t="s">
        <v>340</v>
      </c>
      <c r="U236" s="222">
        <v>0</v>
      </c>
      <c r="V236" s="222">
        <f>ROUND(E236*U236,2)</f>
        <v>0</v>
      </c>
      <c r="W236" s="222"/>
      <c r="X236" s="222" t="s">
        <v>385</v>
      </c>
      <c r="Y236" s="212"/>
      <c r="Z236" s="212"/>
      <c r="AA236" s="212"/>
      <c r="AB236" s="212"/>
      <c r="AC236" s="212"/>
      <c r="AD236" s="212"/>
      <c r="AE236" s="212"/>
      <c r="AF236" s="212"/>
      <c r="AG236" s="212" t="s">
        <v>386</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37">
        <v>84</v>
      </c>
      <c r="B237" s="238" t="s">
        <v>910</v>
      </c>
      <c r="C237" s="246" t="s">
        <v>911</v>
      </c>
      <c r="D237" s="239" t="s">
        <v>657</v>
      </c>
      <c r="E237" s="240">
        <v>1</v>
      </c>
      <c r="F237" s="241"/>
      <c r="G237" s="242">
        <f>ROUND(E237*F237,2)</f>
        <v>0</v>
      </c>
      <c r="H237" s="241"/>
      <c r="I237" s="242">
        <f>ROUND(E237*H237,2)</f>
        <v>0</v>
      </c>
      <c r="J237" s="241"/>
      <c r="K237" s="242">
        <f>ROUND(E237*J237,2)</f>
        <v>0</v>
      </c>
      <c r="L237" s="242">
        <v>21</v>
      </c>
      <c r="M237" s="242">
        <f>G237*(1+L237/100)</f>
        <v>0</v>
      </c>
      <c r="N237" s="240">
        <v>0</v>
      </c>
      <c r="O237" s="240">
        <f>ROUND(E237*N237,2)</f>
        <v>0</v>
      </c>
      <c r="P237" s="240">
        <v>0</v>
      </c>
      <c r="Q237" s="240">
        <f>ROUND(E237*P237,2)</f>
        <v>0</v>
      </c>
      <c r="R237" s="242"/>
      <c r="S237" s="242" t="s">
        <v>339</v>
      </c>
      <c r="T237" s="243" t="s">
        <v>340</v>
      </c>
      <c r="U237" s="222">
        <v>0</v>
      </c>
      <c r="V237" s="222">
        <f>ROUND(E237*U237,2)</f>
        <v>0</v>
      </c>
      <c r="W237" s="222"/>
      <c r="X237" s="222" t="s">
        <v>385</v>
      </c>
      <c r="Y237" s="212"/>
      <c r="Z237" s="212"/>
      <c r="AA237" s="212"/>
      <c r="AB237" s="212"/>
      <c r="AC237" s="212"/>
      <c r="AD237" s="212"/>
      <c r="AE237" s="212"/>
      <c r="AF237" s="212"/>
      <c r="AG237" s="212" t="s">
        <v>386</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x14ac:dyDescent="0.2">
      <c r="A238" s="224" t="s">
        <v>334</v>
      </c>
      <c r="B238" s="225" t="s">
        <v>267</v>
      </c>
      <c r="C238" s="245" t="s">
        <v>268</v>
      </c>
      <c r="D238" s="226"/>
      <c r="E238" s="227"/>
      <c r="F238" s="228"/>
      <c r="G238" s="228">
        <f>SUMIF(AG239:AG250,"&lt;&gt;NOR",G239:G250)</f>
        <v>0</v>
      </c>
      <c r="H238" s="228"/>
      <c r="I238" s="228">
        <f>SUM(I239:I250)</f>
        <v>0</v>
      </c>
      <c r="J238" s="228"/>
      <c r="K238" s="228">
        <f>SUM(K239:K250)</f>
        <v>0</v>
      </c>
      <c r="L238" s="228"/>
      <c r="M238" s="228">
        <f>SUM(M239:M250)</f>
        <v>0</v>
      </c>
      <c r="N238" s="227"/>
      <c r="O238" s="227">
        <f>SUM(O239:O250)</f>
        <v>0</v>
      </c>
      <c r="P238" s="227"/>
      <c r="Q238" s="227">
        <f>SUM(Q239:Q250)</f>
        <v>0</v>
      </c>
      <c r="R238" s="228"/>
      <c r="S238" s="228"/>
      <c r="T238" s="229"/>
      <c r="U238" s="223"/>
      <c r="V238" s="223">
        <f>SUM(V239:V250)</f>
        <v>0</v>
      </c>
      <c r="W238" s="223"/>
      <c r="X238" s="223"/>
      <c r="AG238" t="s">
        <v>335</v>
      </c>
    </row>
    <row r="239" spans="1:60" outlineLevel="1" x14ac:dyDescent="0.2">
      <c r="A239" s="237">
        <v>85</v>
      </c>
      <c r="B239" s="238" t="s">
        <v>912</v>
      </c>
      <c r="C239" s="246" t="s">
        <v>913</v>
      </c>
      <c r="D239" s="239" t="s">
        <v>657</v>
      </c>
      <c r="E239" s="240">
        <v>3</v>
      </c>
      <c r="F239" s="241"/>
      <c r="G239" s="242">
        <f>ROUND(E239*F239,2)</f>
        <v>0</v>
      </c>
      <c r="H239" s="241"/>
      <c r="I239" s="242">
        <f>ROUND(E239*H239,2)</f>
        <v>0</v>
      </c>
      <c r="J239" s="241"/>
      <c r="K239" s="242">
        <f>ROUND(E239*J239,2)</f>
        <v>0</v>
      </c>
      <c r="L239" s="242">
        <v>21</v>
      </c>
      <c r="M239" s="242">
        <f>G239*(1+L239/100)</f>
        <v>0</v>
      </c>
      <c r="N239" s="240">
        <v>0</v>
      </c>
      <c r="O239" s="240">
        <f>ROUND(E239*N239,2)</f>
        <v>0</v>
      </c>
      <c r="P239" s="240">
        <v>0</v>
      </c>
      <c r="Q239" s="240">
        <f>ROUND(E239*P239,2)</f>
        <v>0</v>
      </c>
      <c r="R239" s="242"/>
      <c r="S239" s="242" t="s">
        <v>339</v>
      </c>
      <c r="T239" s="243" t="s">
        <v>340</v>
      </c>
      <c r="U239" s="222">
        <v>0</v>
      </c>
      <c r="V239" s="222">
        <f>ROUND(E239*U239,2)</f>
        <v>0</v>
      </c>
      <c r="W239" s="222"/>
      <c r="X239" s="222" t="s">
        <v>385</v>
      </c>
      <c r="Y239" s="212"/>
      <c r="Z239" s="212"/>
      <c r="AA239" s="212"/>
      <c r="AB239" s="212"/>
      <c r="AC239" s="212"/>
      <c r="AD239" s="212"/>
      <c r="AE239" s="212"/>
      <c r="AF239" s="212"/>
      <c r="AG239" s="212" t="s">
        <v>386</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7">
        <v>86</v>
      </c>
      <c r="B240" s="238" t="s">
        <v>914</v>
      </c>
      <c r="C240" s="246" t="s">
        <v>915</v>
      </c>
      <c r="D240" s="239" t="s">
        <v>657</v>
      </c>
      <c r="E240" s="240">
        <v>2</v>
      </c>
      <c r="F240" s="241"/>
      <c r="G240" s="242">
        <f>ROUND(E240*F240,2)</f>
        <v>0</v>
      </c>
      <c r="H240" s="241"/>
      <c r="I240" s="242">
        <f>ROUND(E240*H240,2)</f>
        <v>0</v>
      </c>
      <c r="J240" s="241"/>
      <c r="K240" s="242">
        <f>ROUND(E240*J240,2)</f>
        <v>0</v>
      </c>
      <c r="L240" s="242">
        <v>21</v>
      </c>
      <c r="M240" s="242">
        <f>G240*(1+L240/100)</f>
        <v>0</v>
      </c>
      <c r="N240" s="240">
        <v>0</v>
      </c>
      <c r="O240" s="240">
        <f>ROUND(E240*N240,2)</f>
        <v>0</v>
      </c>
      <c r="P240" s="240">
        <v>0</v>
      </c>
      <c r="Q240" s="240">
        <f>ROUND(E240*P240,2)</f>
        <v>0</v>
      </c>
      <c r="R240" s="242"/>
      <c r="S240" s="242" t="s">
        <v>339</v>
      </c>
      <c r="T240" s="243" t="s">
        <v>340</v>
      </c>
      <c r="U240" s="222">
        <v>0</v>
      </c>
      <c r="V240" s="222">
        <f>ROUND(E240*U240,2)</f>
        <v>0</v>
      </c>
      <c r="W240" s="222"/>
      <c r="X240" s="222" t="s">
        <v>385</v>
      </c>
      <c r="Y240" s="212"/>
      <c r="Z240" s="212"/>
      <c r="AA240" s="212"/>
      <c r="AB240" s="212"/>
      <c r="AC240" s="212"/>
      <c r="AD240" s="212"/>
      <c r="AE240" s="212"/>
      <c r="AF240" s="212"/>
      <c r="AG240" s="212" t="s">
        <v>386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7">
        <v>87</v>
      </c>
      <c r="B241" s="238" t="s">
        <v>916</v>
      </c>
      <c r="C241" s="246" t="s">
        <v>917</v>
      </c>
      <c r="D241" s="239" t="s">
        <v>657</v>
      </c>
      <c r="E241" s="240">
        <v>1</v>
      </c>
      <c r="F241" s="241"/>
      <c r="G241" s="242">
        <f>ROUND(E241*F241,2)</f>
        <v>0</v>
      </c>
      <c r="H241" s="241"/>
      <c r="I241" s="242">
        <f>ROUND(E241*H241,2)</f>
        <v>0</v>
      </c>
      <c r="J241" s="241"/>
      <c r="K241" s="242">
        <f>ROUND(E241*J241,2)</f>
        <v>0</v>
      </c>
      <c r="L241" s="242">
        <v>21</v>
      </c>
      <c r="M241" s="242">
        <f>G241*(1+L241/100)</f>
        <v>0</v>
      </c>
      <c r="N241" s="240">
        <v>0</v>
      </c>
      <c r="O241" s="240">
        <f>ROUND(E241*N241,2)</f>
        <v>0</v>
      </c>
      <c r="P241" s="240">
        <v>0</v>
      </c>
      <c r="Q241" s="240">
        <f>ROUND(E241*P241,2)</f>
        <v>0</v>
      </c>
      <c r="R241" s="242"/>
      <c r="S241" s="242" t="s">
        <v>339</v>
      </c>
      <c r="T241" s="243" t="s">
        <v>340</v>
      </c>
      <c r="U241" s="222">
        <v>0</v>
      </c>
      <c r="V241" s="222">
        <f>ROUND(E241*U241,2)</f>
        <v>0</v>
      </c>
      <c r="W241" s="222"/>
      <c r="X241" s="222" t="s">
        <v>385</v>
      </c>
      <c r="Y241" s="212"/>
      <c r="Z241" s="212"/>
      <c r="AA241" s="212"/>
      <c r="AB241" s="212"/>
      <c r="AC241" s="212"/>
      <c r="AD241" s="212"/>
      <c r="AE241" s="212"/>
      <c r="AF241" s="212"/>
      <c r="AG241" s="212" t="s">
        <v>386</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7">
        <v>88</v>
      </c>
      <c r="B242" s="238" t="s">
        <v>918</v>
      </c>
      <c r="C242" s="246" t="s">
        <v>919</v>
      </c>
      <c r="D242" s="239" t="s">
        <v>657</v>
      </c>
      <c r="E242" s="240">
        <v>1</v>
      </c>
      <c r="F242" s="241"/>
      <c r="G242" s="242">
        <f>ROUND(E242*F242,2)</f>
        <v>0</v>
      </c>
      <c r="H242" s="241"/>
      <c r="I242" s="242">
        <f>ROUND(E242*H242,2)</f>
        <v>0</v>
      </c>
      <c r="J242" s="241"/>
      <c r="K242" s="242">
        <f>ROUND(E242*J242,2)</f>
        <v>0</v>
      </c>
      <c r="L242" s="242">
        <v>21</v>
      </c>
      <c r="M242" s="242">
        <f>G242*(1+L242/100)</f>
        <v>0</v>
      </c>
      <c r="N242" s="240">
        <v>0</v>
      </c>
      <c r="O242" s="240">
        <f>ROUND(E242*N242,2)</f>
        <v>0</v>
      </c>
      <c r="P242" s="240">
        <v>0</v>
      </c>
      <c r="Q242" s="240">
        <f>ROUND(E242*P242,2)</f>
        <v>0</v>
      </c>
      <c r="R242" s="242"/>
      <c r="S242" s="242" t="s">
        <v>339</v>
      </c>
      <c r="T242" s="243" t="s">
        <v>340</v>
      </c>
      <c r="U242" s="222">
        <v>0</v>
      </c>
      <c r="V242" s="222">
        <f>ROUND(E242*U242,2)</f>
        <v>0</v>
      </c>
      <c r="W242" s="222"/>
      <c r="X242" s="222" t="s">
        <v>385</v>
      </c>
      <c r="Y242" s="212"/>
      <c r="Z242" s="212"/>
      <c r="AA242" s="212"/>
      <c r="AB242" s="212"/>
      <c r="AC242" s="212"/>
      <c r="AD242" s="212"/>
      <c r="AE242" s="212"/>
      <c r="AF242" s="212"/>
      <c r="AG242" s="212" t="s">
        <v>386</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ht="22.5" outlineLevel="1" x14ac:dyDescent="0.2">
      <c r="A243" s="237">
        <v>89</v>
      </c>
      <c r="B243" s="238" t="s">
        <v>920</v>
      </c>
      <c r="C243" s="246" t="s">
        <v>921</v>
      </c>
      <c r="D243" s="239" t="s">
        <v>657</v>
      </c>
      <c r="E243" s="240">
        <v>1</v>
      </c>
      <c r="F243" s="241"/>
      <c r="G243" s="242">
        <f>ROUND(E243*F243,2)</f>
        <v>0</v>
      </c>
      <c r="H243" s="241"/>
      <c r="I243" s="242">
        <f>ROUND(E243*H243,2)</f>
        <v>0</v>
      </c>
      <c r="J243" s="241"/>
      <c r="K243" s="242">
        <f>ROUND(E243*J243,2)</f>
        <v>0</v>
      </c>
      <c r="L243" s="242">
        <v>21</v>
      </c>
      <c r="M243" s="242">
        <f>G243*(1+L243/100)</f>
        <v>0</v>
      </c>
      <c r="N243" s="240">
        <v>0</v>
      </c>
      <c r="O243" s="240">
        <f>ROUND(E243*N243,2)</f>
        <v>0</v>
      </c>
      <c r="P243" s="240">
        <v>0</v>
      </c>
      <c r="Q243" s="240">
        <f>ROUND(E243*P243,2)</f>
        <v>0</v>
      </c>
      <c r="R243" s="242"/>
      <c r="S243" s="242" t="s">
        <v>339</v>
      </c>
      <c r="T243" s="243" t="s">
        <v>340</v>
      </c>
      <c r="U243" s="222">
        <v>0</v>
      </c>
      <c r="V243" s="222">
        <f>ROUND(E243*U243,2)</f>
        <v>0</v>
      </c>
      <c r="W243" s="222"/>
      <c r="X243" s="222" t="s">
        <v>385</v>
      </c>
      <c r="Y243" s="212"/>
      <c r="Z243" s="212"/>
      <c r="AA243" s="212"/>
      <c r="AB243" s="212"/>
      <c r="AC243" s="212"/>
      <c r="AD243" s="212"/>
      <c r="AE243" s="212"/>
      <c r="AF243" s="212"/>
      <c r="AG243" s="212" t="s">
        <v>386</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7">
        <v>90</v>
      </c>
      <c r="B244" s="238" t="s">
        <v>922</v>
      </c>
      <c r="C244" s="246" t="s">
        <v>923</v>
      </c>
      <c r="D244" s="239" t="s">
        <v>657</v>
      </c>
      <c r="E244" s="240">
        <v>1</v>
      </c>
      <c r="F244" s="241"/>
      <c r="G244" s="242">
        <f>ROUND(E244*F244,2)</f>
        <v>0</v>
      </c>
      <c r="H244" s="241"/>
      <c r="I244" s="242">
        <f>ROUND(E244*H244,2)</f>
        <v>0</v>
      </c>
      <c r="J244" s="241"/>
      <c r="K244" s="242">
        <f>ROUND(E244*J244,2)</f>
        <v>0</v>
      </c>
      <c r="L244" s="242">
        <v>21</v>
      </c>
      <c r="M244" s="242">
        <f>G244*(1+L244/100)</f>
        <v>0</v>
      </c>
      <c r="N244" s="240">
        <v>0</v>
      </c>
      <c r="O244" s="240">
        <f>ROUND(E244*N244,2)</f>
        <v>0</v>
      </c>
      <c r="P244" s="240">
        <v>0</v>
      </c>
      <c r="Q244" s="240">
        <f>ROUND(E244*P244,2)</f>
        <v>0</v>
      </c>
      <c r="R244" s="242"/>
      <c r="S244" s="242" t="s">
        <v>339</v>
      </c>
      <c r="T244" s="243" t="s">
        <v>340</v>
      </c>
      <c r="U244" s="222">
        <v>0</v>
      </c>
      <c r="V244" s="222">
        <f>ROUND(E244*U244,2)</f>
        <v>0</v>
      </c>
      <c r="W244" s="222"/>
      <c r="X244" s="222" t="s">
        <v>385</v>
      </c>
      <c r="Y244" s="212"/>
      <c r="Z244" s="212"/>
      <c r="AA244" s="212"/>
      <c r="AB244" s="212"/>
      <c r="AC244" s="212"/>
      <c r="AD244" s="212"/>
      <c r="AE244" s="212"/>
      <c r="AF244" s="212"/>
      <c r="AG244" s="212" t="s">
        <v>386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37">
        <v>91</v>
      </c>
      <c r="B245" s="238" t="s">
        <v>924</v>
      </c>
      <c r="C245" s="246" t="s">
        <v>925</v>
      </c>
      <c r="D245" s="239" t="s">
        <v>657</v>
      </c>
      <c r="E245" s="240">
        <v>1</v>
      </c>
      <c r="F245" s="241"/>
      <c r="G245" s="242">
        <f>ROUND(E245*F245,2)</f>
        <v>0</v>
      </c>
      <c r="H245" s="241"/>
      <c r="I245" s="242">
        <f>ROUND(E245*H245,2)</f>
        <v>0</v>
      </c>
      <c r="J245" s="241"/>
      <c r="K245" s="242">
        <f>ROUND(E245*J245,2)</f>
        <v>0</v>
      </c>
      <c r="L245" s="242">
        <v>21</v>
      </c>
      <c r="M245" s="242">
        <f>G245*(1+L245/100)</f>
        <v>0</v>
      </c>
      <c r="N245" s="240">
        <v>0</v>
      </c>
      <c r="O245" s="240">
        <f>ROUND(E245*N245,2)</f>
        <v>0</v>
      </c>
      <c r="P245" s="240">
        <v>0</v>
      </c>
      <c r="Q245" s="240">
        <f>ROUND(E245*P245,2)</f>
        <v>0</v>
      </c>
      <c r="R245" s="242"/>
      <c r="S245" s="242" t="s">
        <v>339</v>
      </c>
      <c r="T245" s="243" t="s">
        <v>340</v>
      </c>
      <c r="U245" s="222">
        <v>0</v>
      </c>
      <c r="V245" s="222">
        <f>ROUND(E245*U245,2)</f>
        <v>0</v>
      </c>
      <c r="W245" s="222"/>
      <c r="X245" s="222" t="s">
        <v>385</v>
      </c>
      <c r="Y245" s="212"/>
      <c r="Z245" s="212"/>
      <c r="AA245" s="212"/>
      <c r="AB245" s="212"/>
      <c r="AC245" s="212"/>
      <c r="AD245" s="212"/>
      <c r="AE245" s="212"/>
      <c r="AF245" s="212"/>
      <c r="AG245" s="212" t="s">
        <v>386</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37">
        <v>92</v>
      </c>
      <c r="B246" s="238" t="s">
        <v>926</v>
      </c>
      <c r="C246" s="246" t="s">
        <v>927</v>
      </c>
      <c r="D246" s="239" t="s">
        <v>657</v>
      </c>
      <c r="E246" s="240">
        <v>1</v>
      </c>
      <c r="F246" s="241"/>
      <c r="G246" s="242">
        <f>ROUND(E246*F246,2)</f>
        <v>0</v>
      </c>
      <c r="H246" s="241"/>
      <c r="I246" s="242">
        <f>ROUND(E246*H246,2)</f>
        <v>0</v>
      </c>
      <c r="J246" s="241"/>
      <c r="K246" s="242">
        <f>ROUND(E246*J246,2)</f>
        <v>0</v>
      </c>
      <c r="L246" s="242">
        <v>21</v>
      </c>
      <c r="M246" s="242">
        <f>G246*(1+L246/100)</f>
        <v>0</v>
      </c>
      <c r="N246" s="240">
        <v>0</v>
      </c>
      <c r="O246" s="240">
        <f>ROUND(E246*N246,2)</f>
        <v>0</v>
      </c>
      <c r="P246" s="240">
        <v>0</v>
      </c>
      <c r="Q246" s="240">
        <f>ROUND(E246*P246,2)</f>
        <v>0</v>
      </c>
      <c r="R246" s="242"/>
      <c r="S246" s="242" t="s">
        <v>339</v>
      </c>
      <c r="T246" s="243" t="s">
        <v>340</v>
      </c>
      <c r="U246" s="222">
        <v>0</v>
      </c>
      <c r="V246" s="222">
        <f>ROUND(E246*U246,2)</f>
        <v>0</v>
      </c>
      <c r="W246" s="222"/>
      <c r="X246" s="222" t="s">
        <v>385</v>
      </c>
      <c r="Y246" s="212"/>
      <c r="Z246" s="212"/>
      <c r="AA246" s="212"/>
      <c r="AB246" s="212"/>
      <c r="AC246" s="212"/>
      <c r="AD246" s="212"/>
      <c r="AE246" s="212"/>
      <c r="AF246" s="212"/>
      <c r="AG246" s="212" t="s">
        <v>386</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7">
        <v>93</v>
      </c>
      <c r="B247" s="238" t="s">
        <v>928</v>
      </c>
      <c r="C247" s="246" t="s">
        <v>929</v>
      </c>
      <c r="D247" s="239" t="s">
        <v>657</v>
      </c>
      <c r="E247" s="240">
        <v>1</v>
      </c>
      <c r="F247" s="241"/>
      <c r="G247" s="242">
        <f>ROUND(E247*F247,2)</f>
        <v>0</v>
      </c>
      <c r="H247" s="241"/>
      <c r="I247" s="242">
        <f>ROUND(E247*H247,2)</f>
        <v>0</v>
      </c>
      <c r="J247" s="241"/>
      <c r="K247" s="242">
        <f>ROUND(E247*J247,2)</f>
        <v>0</v>
      </c>
      <c r="L247" s="242">
        <v>21</v>
      </c>
      <c r="M247" s="242">
        <f>G247*(1+L247/100)</f>
        <v>0</v>
      </c>
      <c r="N247" s="240">
        <v>0</v>
      </c>
      <c r="O247" s="240">
        <f>ROUND(E247*N247,2)</f>
        <v>0</v>
      </c>
      <c r="P247" s="240">
        <v>0</v>
      </c>
      <c r="Q247" s="240">
        <f>ROUND(E247*P247,2)</f>
        <v>0</v>
      </c>
      <c r="R247" s="242"/>
      <c r="S247" s="242" t="s">
        <v>339</v>
      </c>
      <c r="T247" s="243" t="s">
        <v>340</v>
      </c>
      <c r="U247" s="222">
        <v>0</v>
      </c>
      <c r="V247" s="222">
        <f>ROUND(E247*U247,2)</f>
        <v>0</v>
      </c>
      <c r="W247" s="222"/>
      <c r="X247" s="222" t="s">
        <v>385</v>
      </c>
      <c r="Y247" s="212"/>
      <c r="Z247" s="212"/>
      <c r="AA247" s="212"/>
      <c r="AB247" s="212"/>
      <c r="AC247" s="212"/>
      <c r="AD247" s="212"/>
      <c r="AE247" s="212"/>
      <c r="AF247" s="212"/>
      <c r="AG247" s="212" t="s">
        <v>386</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7">
        <v>94</v>
      </c>
      <c r="B248" s="238" t="s">
        <v>930</v>
      </c>
      <c r="C248" s="246" t="s">
        <v>931</v>
      </c>
      <c r="D248" s="239" t="s">
        <v>338</v>
      </c>
      <c r="E248" s="240">
        <v>1</v>
      </c>
      <c r="F248" s="241"/>
      <c r="G248" s="242">
        <f>ROUND(E248*F248,2)</f>
        <v>0</v>
      </c>
      <c r="H248" s="241"/>
      <c r="I248" s="242">
        <f>ROUND(E248*H248,2)</f>
        <v>0</v>
      </c>
      <c r="J248" s="241"/>
      <c r="K248" s="242">
        <f>ROUND(E248*J248,2)</f>
        <v>0</v>
      </c>
      <c r="L248" s="242">
        <v>21</v>
      </c>
      <c r="M248" s="242">
        <f>G248*(1+L248/100)</f>
        <v>0</v>
      </c>
      <c r="N248" s="240">
        <v>0</v>
      </c>
      <c r="O248" s="240">
        <f>ROUND(E248*N248,2)</f>
        <v>0</v>
      </c>
      <c r="P248" s="240">
        <v>0</v>
      </c>
      <c r="Q248" s="240">
        <f>ROUND(E248*P248,2)</f>
        <v>0</v>
      </c>
      <c r="R248" s="242"/>
      <c r="S248" s="242" t="s">
        <v>339</v>
      </c>
      <c r="T248" s="243" t="s">
        <v>340</v>
      </c>
      <c r="U248" s="222">
        <v>0</v>
      </c>
      <c r="V248" s="222">
        <f>ROUND(E248*U248,2)</f>
        <v>0</v>
      </c>
      <c r="W248" s="222"/>
      <c r="X248" s="222" t="s">
        <v>385</v>
      </c>
      <c r="Y248" s="212"/>
      <c r="Z248" s="212"/>
      <c r="AA248" s="212"/>
      <c r="AB248" s="212"/>
      <c r="AC248" s="212"/>
      <c r="AD248" s="212"/>
      <c r="AE248" s="212"/>
      <c r="AF248" s="212"/>
      <c r="AG248" s="212" t="s">
        <v>386</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22.5" outlineLevel="1" x14ac:dyDescent="0.2">
      <c r="A249" s="237">
        <v>95</v>
      </c>
      <c r="B249" s="238" t="s">
        <v>932</v>
      </c>
      <c r="C249" s="246" t="s">
        <v>933</v>
      </c>
      <c r="D249" s="239" t="s">
        <v>657</v>
      </c>
      <c r="E249" s="240">
        <v>1</v>
      </c>
      <c r="F249" s="241"/>
      <c r="G249" s="242">
        <f>ROUND(E249*F249,2)</f>
        <v>0</v>
      </c>
      <c r="H249" s="241"/>
      <c r="I249" s="242">
        <f>ROUND(E249*H249,2)</f>
        <v>0</v>
      </c>
      <c r="J249" s="241"/>
      <c r="K249" s="242">
        <f>ROUND(E249*J249,2)</f>
        <v>0</v>
      </c>
      <c r="L249" s="242">
        <v>21</v>
      </c>
      <c r="M249" s="242">
        <f>G249*(1+L249/100)</f>
        <v>0</v>
      </c>
      <c r="N249" s="240">
        <v>0</v>
      </c>
      <c r="O249" s="240">
        <f>ROUND(E249*N249,2)</f>
        <v>0</v>
      </c>
      <c r="P249" s="240">
        <v>0</v>
      </c>
      <c r="Q249" s="240">
        <f>ROUND(E249*P249,2)</f>
        <v>0</v>
      </c>
      <c r="R249" s="242"/>
      <c r="S249" s="242" t="s">
        <v>339</v>
      </c>
      <c r="T249" s="243" t="s">
        <v>340</v>
      </c>
      <c r="U249" s="222">
        <v>0</v>
      </c>
      <c r="V249" s="222">
        <f>ROUND(E249*U249,2)</f>
        <v>0</v>
      </c>
      <c r="W249" s="222"/>
      <c r="X249" s="222" t="s">
        <v>385</v>
      </c>
      <c r="Y249" s="212"/>
      <c r="Z249" s="212"/>
      <c r="AA249" s="212"/>
      <c r="AB249" s="212"/>
      <c r="AC249" s="212"/>
      <c r="AD249" s="212"/>
      <c r="AE249" s="212"/>
      <c r="AF249" s="212"/>
      <c r="AG249" s="212" t="s">
        <v>386</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7">
        <v>96</v>
      </c>
      <c r="B250" s="238" t="s">
        <v>934</v>
      </c>
      <c r="C250" s="246" t="s">
        <v>935</v>
      </c>
      <c r="D250" s="239" t="s">
        <v>657</v>
      </c>
      <c r="E250" s="240">
        <v>4</v>
      </c>
      <c r="F250" s="241"/>
      <c r="G250" s="242">
        <f>ROUND(E250*F250,2)</f>
        <v>0</v>
      </c>
      <c r="H250" s="241"/>
      <c r="I250" s="242">
        <f>ROUND(E250*H250,2)</f>
        <v>0</v>
      </c>
      <c r="J250" s="241"/>
      <c r="K250" s="242">
        <f>ROUND(E250*J250,2)</f>
        <v>0</v>
      </c>
      <c r="L250" s="242">
        <v>21</v>
      </c>
      <c r="M250" s="242">
        <f>G250*(1+L250/100)</f>
        <v>0</v>
      </c>
      <c r="N250" s="240">
        <v>0</v>
      </c>
      <c r="O250" s="240">
        <f>ROUND(E250*N250,2)</f>
        <v>0</v>
      </c>
      <c r="P250" s="240">
        <v>0</v>
      </c>
      <c r="Q250" s="240">
        <f>ROUND(E250*P250,2)</f>
        <v>0</v>
      </c>
      <c r="R250" s="242"/>
      <c r="S250" s="242" t="s">
        <v>339</v>
      </c>
      <c r="T250" s="243" t="s">
        <v>340</v>
      </c>
      <c r="U250" s="222">
        <v>0</v>
      </c>
      <c r="V250" s="222">
        <f>ROUND(E250*U250,2)</f>
        <v>0</v>
      </c>
      <c r="W250" s="222"/>
      <c r="X250" s="222" t="s">
        <v>385</v>
      </c>
      <c r="Y250" s="212"/>
      <c r="Z250" s="212"/>
      <c r="AA250" s="212"/>
      <c r="AB250" s="212"/>
      <c r="AC250" s="212"/>
      <c r="AD250" s="212"/>
      <c r="AE250" s="212"/>
      <c r="AF250" s="212"/>
      <c r="AG250" s="212" t="s">
        <v>386</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x14ac:dyDescent="0.2">
      <c r="A251" s="224" t="s">
        <v>334</v>
      </c>
      <c r="B251" s="225" t="s">
        <v>269</v>
      </c>
      <c r="C251" s="245" t="s">
        <v>270</v>
      </c>
      <c r="D251" s="226"/>
      <c r="E251" s="227"/>
      <c r="F251" s="228"/>
      <c r="G251" s="228">
        <f>SUMIF(AG252:AG252,"&lt;&gt;NOR",G252:G252)</f>
        <v>0</v>
      </c>
      <c r="H251" s="228"/>
      <c r="I251" s="228">
        <f>SUM(I252:I252)</f>
        <v>0</v>
      </c>
      <c r="J251" s="228"/>
      <c r="K251" s="228">
        <f>SUM(K252:K252)</f>
        <v>0</v>
      </c>
      <c r="L251" s="228"/>
      <c r="M251" s="228">
        <f>SUM(M252:M252)</f>
        <v>0</v>
      </c>
      <c r="N251" s="227"/>
      <c r="O251" s="227">
        <f>SUM(O252:O252)</f>
        <v>0</v>
      </c>
      <c r="P251" s="227"/>
      <c r="Q251" s="227">
        <f>SUM(Q252:Q252)</f>
        <v>0</v>
      </c>
      <c r="R251" s="228"/>
      <c r="S251" s="228"/>
      <c r="T251" s="229"/>
      <c r="U251" s="223"/>
      <c r="V251" s="223">
        <f>SUM(V252:V252)</f>
        <v>0</v>
      </c>
      <c r="W251" s="223"/>
      <c r="X251" s="223"/>
      <c r="AG251" t="s">
        <v>335</v>
      </c>
    </row>
    <row r="252" spans="1:60" outlineLevel="1" x14ac:dyDescent="0.2">
      <c r="A252" s="237">
        <v>97</v>
      </c>
      <c r="B252" s="238" t="s">
        <v>936</v>
      </c>
      <c r="C252" s="246" t="s">
        <v>937</v>
      </c>
      <c r="D252" s="239" t="s">
        <v>657</v>
      </c>
      <c r="E252" s="240">
        <v>1</v>
      </c>
      <c r="F252" s="241"/>
      <c r="G252" s="242">
        <f>ROUND(E252*F252,2)</f>
        <v>0</v>
      </c>
      <c r="H252" s="241"/>
      <c r="I252" s="242">
        <f>ROUND(E252*H252,2)</f>
        <v>0</v>
      </c>
      <c r="J252" s="241"/>
      <c r="K252" s="242">
        <f>ROUND(E252*J252,2)</f>
        <v>0</v>
      </c>
      <c r="L252" s="242">
        <v>21</v>
      </c>
      <c r="M252" s="242">
        <f>G252*(1+L252/100)</f>
        <v>0</v>
      </c>
      <c r="N252" s="240">
        <v>0</v>
      </c>
      <c r="O252" s="240">
        <f>ROUND(E252*N252,2)</f>
        <v>0</v>
      </c>
      <c r="P252" s="240">
        <v>0</v>
      </c>
      <c r="Q252" s="240">
        <f>ROUND(E252*P252,2)</f>
        <v>0</v>
      </c>
      <c r="R252" s="242"/>
      <c r="S252" s="242" t="s">
        <v>339</v>
      </c>
      <c r="T252" s="243" t="s">
        <v>340</v>
      </c>
      <c r="U252" s="222">
        <v>0</v>
      </c>
      <c r="V252" s="222">
        <f>ROUND(E252*U252,2)</f>
        <v>0</v>
      </c>
      <c r="W252" s="222"/>
      <c r="X252" s="222" t="s">
        <v>385</v>
      </c>
      <c r="Y252" s="212"/>
      <c r="Z252" s="212"/>
      <c r="AA252" s="212"/>
      <c r="AB252" s="212"/>
      <c r="AC252" s="212"/>
      <c r="AD252" s="212"/>
      <c r="AE252" s="212"/>
      <c r="AF252" s="212"/>
      <c r="AG252" s="212" t="s">
        <v>386</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x14ac:dyDescent="0.2">
      <c r="A253" s="224" t="s">
        <v>334</v>
      </c>
      <c r="B253" s="225" t="s">
        <v>271</v>
      </c>
      <c r="C253" s="245" t="s">
        <v>272</v>
      </c>
      <c r="D253" s="226"/>
      <c r="E253" s="227"/>
      <c r="F253" s="228"/>
      <c r="G253" s="228">
        <f>SUMIF(AG254:AG255,"&lt;&gt;NOR",G254:G255)</f>
        <v>0</v>
      </c>
      <c r="H253" s="228"/>
      <c r="I253" s="228">
        <f>SUM(I254:I255)</f>
        <v>0</v>
      </c>
      <c r="J253" s="228"/>
      <c r="K253" s="228">
        <f>SUM(K254:K255)</f>
        <v>0</v>
      </c>
      <c r="L253" s="228"/>
      <c r="M253" s="228">
        <f>SUM(M254:M255)</f>
        <v>0</v>
      </c>
      <c r="N253" s="227"/>
      <c r="O253" s="227">
        <f>SUM(O254:O255)</f>
        <v>0.02</v>
      </c>
      <c r="P253" s="227"/>
      <c r="Q253" s="227">
        <f>SUM(Q254:Q255)</f>
        <v>0</v>
      </c>
      <c r="R253" s="228"/>
      <c r="S253" s="228"/>
      <c r="T253" s="229"/>
      <c r="U253" s="223"/>
      <c r="V253" s="223">
        <f>SUM(V254:V255)</f>
        <v>6.67</v>
      </c>
      <c r="W253" s="223"/>
      <c r="X253" s="223"/>
      <c r="AG253" t="s">
        <v>335</v>
      </c>
    </row>
    <row r="254" spans="1:60" ht="22.5" outlineLevel="1" x14ac:dyDescent="0.2">
      <c r="A254" s="230">
        <v>98</v>
      </c>
      <c r="B254" s="231" t="s">
        <v>708</v>
      </c>
      <c r="C254" s="247" t="s">
        <v>709</v>
      </c>
      <c r="D254" s="232" t="s">
        <v>427</v>
      </c>
      <c r="E254" s="233">
        <v>78.5</v>
      </c>
      <c r="F254" s="234"/>
      <c r="G254" s="235">
        <f>ROUND(E254*F254,2)</f>
        <v>0</v>
      </c>
      <c r="H254" s="234"/>
      <c r="I254" s="235">
        <f>ROUND(E254*H254,2)</f>
        <v>0</v>
      </c>
      <c r="J254" s="234"/>
      <c r="K254" s="235">
        <f>ROUND(E254*J254,2)</f>
        <v>0</v>
      </c>
      <c r="L254" s="235">
        <v>21</v>
      </c>
      <c r="M254" s="235">
        <f>G254*(1+L254/100)</f>
        <v>0</v>
      </c>
      <c r="N254" s="233">
        <v>2.0000000000000001E-4</v>
      </c>
      <c r="O254" s="233">
        <f>ROUND(E254*N254,2)</f>
        <v>0.02</v>
      </c>
      <c r="P254" s="233">
        <v>0</v>
      </c>
      <c r="Q254" s="233">
        <f>ROUND(E254*P254,2)</f>
        <v>0</v>
      </c>
      <c r="R254" s="235"/>
      <c r="S254" s="235" t="s">
        <v>384</v>
      </c>
      <c r="T254" s="236" t="s">
        <v>612</v>
      </c>
      <c r="U254" s="222">
        <v>8.5000000000000006E-2</v>
      </c>
      <c r="V254" s="222">
        <f>ROUND(E254*U254,2)</f>
        <v>6.67</v>
      </c>
      <c r="W254" s="222"/>
      <c r="X254" s="222" t="s">
        <v>385</v>
      </c>
      <c r="Y254" s="212"/>
      <c r="Z254" s="212"/>
      <c r="AA254" s="212"/>
      <c r="AB254" s="212"/>
      <c r="AC254" s="212"/>
      <c r="AD254" s="212"/>
      <c r="AE254" s="212"/>
      <c r="AF254" s="212"/>
      <c r="AG254" s="212" t="s">
        <v>386</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57" t="s">
        <v>938</v>
      </c>
      <c r="D255" s="251"/>
      <c r="E255" s="252">
        <v>78.5</v>
      </c>
      <c r="F255" s="222"/>
      <c r="G255" s="222"/>
      <c r="H255" s="222"/>
      <c r="I255" s="222"/>
      <c r="J255" s="222"/>
      <c r="K255" s="222"/>
      <c r="L255" s="222"/>
      <c r="M255" s="222"/>
      <c r="N255" s="221"/>
      <c r="O255" s="221"/>
      <c r="P255" s="221"/>
      <c r="Q255" s="221"/>
      <c r="R255" s="222"/>
      <c r="S255" s="222"/>
      <c r="T255" s="222"/>
      <c r="U255" s="222"/>
      <c r="V255" s="222"/>
      <c r="W255" s="222"/>
      <c r="X255" s="222"/>
      <c r="Y255" s="212"/>
      <c r="Z255" s="212"/>
      <c r="AA255" s="212"/>
      <c r="AB255" s="212"/>
      <c r="AC255" s="212"/>
      <c r="AD255" s="212"/>
      <c r="AE255" s="212"/>
      <c r="AF255" s="212"/>
      <c r="AG255" s="212" t="s">
        <v>390</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24" t="s">
        <v>334</v>
      </c>
      <c r="B256" s="225" t="s">
        <v>273</v>
      </c>
      <c r="C256" s="245" t="s">
        <v>274</v>
      </c>
      <c r="D256" s="226"/>
      <c r="E256" s="227"/>
      <c r="F256" s="228"/>
      <c r="G256" s="228">
        <f>SUMIF(AG257:AG264,"&lt;&gt;NOR",G257:G264)</f>
        <v>0</v>
      </c>
      <c r="H256" s="228"/>
      <c r="I256" s="228">
        <f>SUM(I257:I264)</f>
        <v>0</v>
      </c>
      <c r="J256" s="228"/>
      <c r="K256" s="228">
        <f>SUM(K257:K264)</f>
        <v>0</v>
      </c>
      <c r="L256" s="228"/>
      <c r="M256" s="228">
        <f>SUM(M257:M264)</f>
        <v>0</v>
      </c>
      <c r="N256" s="227"/>
      <c r="O256" s="227">
        <f>SUM(O257:O264)</f>
        <v>0.08</v>
      </c>
      <c r="P256" s="227"/>
      <c r="Q256" s="227">
        <f>SUM(Q257:Q264)</f>
        <v>0</v>
      </c>
      <c r="R256" s="228"/>
      <c r="S256" s="228"/>
      <c r="T256" s="229"/>
      <c r="U256" s="223"/>
      <c r="V256" s="223">
        <f>SUM(V257:V264)</f>
        <v>6.16</v>
      </c>
      <c r="W256" s="223"/>
      <c r="X256" s="223"/>
      <c r="AG256" t="s">
        <v>335</v>
      </c>
    </row>
    <row r="257" spans="1:60" outlineLevel="1" x14ac:dyDescent="0.2">
      <c r="A257" s="230">
        <v>99</v>
      </c>
      <c r="B257" s="231" t="s">
        <v>939</v>
      </c>
      <c r="C257" s="247" t="s">
        <v>940</v>
      </c>
      <c r="D257" s="232" t="s">
        <v>427</v>
      </c>
      <c r="E257" s="233">
        <v>5.58</v>
      </c>
      <c r="F257" s="234"/>
      <c r="G257" s="235">
        <f>ROUND(E257*F257,2)</f>
        <v>0</v>
      </c>
      <c r="H257" s="234"/>
      <c r="I257" s="235">
        <f>ROUND(E257*H257,2)</f>
        <v>0</v>
      </c>
      <c r="J257" s="234"/>
      <c r="K257" s="235">
        <f>ROUND(E257*J257,2)</f>
        <v>0</v>
      </c>
      <c r="L257" s="235">
        <v>21</v>
      </c>
      <c r="M257" s="235">
        <f>G257*(1+L257/100)</f>
        <v>0</v>
      </c>
      <c r="N257" s="233">
        <v>0</v>
      </c>
      <c r="O257" s="233">
        <f>ROUND(E257*N257,2)</f>
        <v>0</v>
      </c>
      <c r="P257" s="233">
        <v>0</v>
      </c>
      <c r="Q257" s="233">
        <f>ROUND(E257*P257,2)</f>
        <v>0</v>
      </c>
      <c r="R257" s="235"/>
      <c r="S257" s="235" t="s">
        <v>384</v>
      </c>
      <c r="T257" s="236" t="s">
        <v>532</v>
      </c>
      <c r="U257" s="222">
        <v>1.08</v>
      </c>
      <c r="V257" s="222">
        <f>ROUND(E257*U257,2)</f>
        <v>6.03</v>
      </c>
      <c r="W257" s="222"/>
      <c r="X257" s="222" t="s">
        <v>385</v>
      </c>
      <c r="Y257" s="212"/>
      <c r="Z257" s="212"/>
      <c r="AA257" s="212"/>
      <c r="AB257" s="212"/>
      <c r="AC257" s="212"/>
      <c r="AD257" s="212"/>
      <c r="AE257" s="212"/>
      <c r="AF257" s="212"/>
      <c r="AG257" s="212" t="s">
        <v>386</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57" t="s">
        <v>941</v>
      </c>
      <c r="D258" s="251"/>
      <c r="E258" s="252">
        <v>5.58</v>
      </c>
      <c r="F258" s="222"/>
      <c r="G258" s="222"/>
      <c r="H258" s="222"/>
      <c r="I258" s="222"/>
      <c r="J258" s="222"/>
      <c r="K258" s="222"/>
      <c r="L258" s="222"/>
      <c r="M258" s="222"/>
      <c r="N258" s="221"/>
      <c r="O258" s="221"/>
      <c r="P258" s="221"/>
      <c r="Q258" s="221"/>
      <c r="R258" s="222"/>
      <c r="S258" s="222"/>
      <c r="T258" s="222"/>
      <c r="U258" s="222"/>
      <c r="V258" s="222"/>
      <c r="W258" s="222"/>
      <c r="X258" s="222"/>
      <c r="Y258" s="212"/>
      <c r="Z258" s="212"/>
      <c r="AA258" s="212"/>
      <c r="AB258" s="212"/>
      <c r="AC258" s="212"/>
      <c r="AD258" s="212"/>
      <c r="AE258" s="212"/>
      <c r="AF258" s="212"/>
      <c r="AG258" s="212" t="s">
        <v>390</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30">
        <v>100</v>
      </c>
      <c r="B259" s="231" t="s">
        <v>942</v>
      </c>
      <c r="C259" s="247" t="s">
        <v>943</v>
      </c>
      <c r="D259" s="232" t="s">
        <v>427</v>
      </c>
      <c r="E259" s="233">
        <v>5.859</v>
      </c>
      <c r="F259" s="234"/>
      <c r="G259" s="235">
        <f>ROUND(E259*F259,2)</f>
        <v>0</v>
      </c>
      <c r="H259" s="234"/>
      <c r="I259" s="235">
        <f>ROUND(E259*H259,2)</f>
        <v>0</v>
      </c>
      <c r="J259" s="234"/>
      <c r="K259" s="235">
        <f>ROUND(E259*J259,2)</f>
        <v>0</v>
      </c>
      <c r="L259" s="235">
        <v>21</v>
      </c>
      <c r="M259" s="235">
        <f>G259*(1+L259/100)</f>
        <v>0</v>
      </c>
      <c r="N259" s="233">
        <v>1.3599999999999999E-2</v>
      </c>
      <c r="O259" s="233">
        <f>ROUND(E259*N259,2)</f>
        <v>0.08</v>
      </c>
      <c r="P259" s="233">
        <v>0</v>
      </c>
      <c r="Q259" s="233">
        <f>ROUND(E259*P259,2)</f>
        <v>0</v>
      </c>
      <c r="R259" s="235"/>
      <c r="S259" s="235" t="s">
        <v>339</v>
      </c>
      <c r="T259" s="236" t="s">
        <v>340</v>
      </c>
      <c r="U259" s="222">
        <v>0</v>
      </c>
      <c r="V259" s="222">
        <f>ROUND(E259*U259,2)</f>
        <v>0</v>
      </c>
      <c r="W259" s="222"/>
      <c r="X259" s="222" t="s">
        <v>474</v>
      </c>
      <c r="Y259" s="212"/>
      <c r="Z259" s="212"/>
      <c r="AA259" s="212"/>
      <c r="AB259" s="212"/>
      <c r="AC259" s="212"/>
      <c r="AD259" s="212"/>
      <c r="AE259" s="212"/>
      <c r="AF259" s="212"/>
      <c r="AG259" s="212" t="s">
        <v>605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57" t="s">
        <v>944</v>
      </c>
      <c r="D260" s="251"/>
      <c r="E260" s="252">
        <v>5.86</v>
      </c>
      <c r="F260" s="222"/>
      <c r="G260" s="222"/>
      <c r="H260" s="222"/>
      <c r="I260" s="222"/>
      <c r="J260" s="222"/>
      <c r="K260" s="222"/>
      <c r="L260" s="222"/>
      <c r="M260" s="222"/>
      <c r="N260" s="221"/>
      <c r="O260" s="221"/>
      <c r="P260" s="221"/>
      <c r="Q260" s="221"/>
      <c r="R260" s="222"/>
      <c r="S260" s="222"/>
      <c r="T260" s="222"/>
      <c r="U260" s="222"/>
      <c r="V260" s="222"/>
      <c r="W260" s="222"/>
      <c r="X260" s="222"/>
      <c r="Y260" s="212"/>
      <c r="Z260" s="212"/>
      <c r="AA260" s="212"/>
      <c r="AB260" s="212"/>
      <c r="AC260" s="212"/>
      <c r="AD260" s="212"/>
      <c r="AE260" s="212"/>
      <c r="AF260" s="212"/>
      <c r="AG260" s="212" t="s">
        <v>390</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30">
        <v>101</v>
      </c>
      <c r="B261" s="231" t="s">
        <v>945</v>
      </c>
      <c r="C261" s="247" t="s">
        <v>946</v>
      </c>
      <c r="D261" s="232" t="s">
        <v>464</v>
      </c>
      <c r="E261" s="233">
        <v>7.9680000000000001E-2</v>
      </c>
      <c r="F261" s="234"/>
      <c r="G261" s="235">
        <f>ROUND(E261*F261,2)</f>
        <v>0</v>
      </c>
      <c r="H261" s="234"/>
      <c r="I261" s="235">
        <f>ROUND(E261*H261,2)</f>
        <v>0</v>
      </c>
      <c r="J261" s="234"/>
      <c r="K261" s="235">
        <f>ROUND(E261*J261,2)</f>
        <v>0</v>
      </c>
      <c r="L261" s="235">
        <v>21</v>
      </c>
      <c r="M261" s="235">
        <f>G261*(1+L261/100)</f>
        <v>0</v>
      </c>
      <c r="N261" s="233">
        <v>0</v>
      </c>
      <c r="O261" s="233">
        <f>ROUND(E261*N261,2)</f>
        <v>0</v>
      </c>
      <c r="P261" s="233">
        <v>0</v>
      </c>
      <c r="Q261" s="233">
        <f>ROUND(E261*P261,2)</f>
        <v>0</v>
      </c>
      <c r="R261" s="235"/>
      <c r="S261" s="235" t="s">
        <v>384</v>
      </c>
      <c r="T261" s="236" t="s">
        <v>532</v>
      </c>
      <c r="U261" s="222">
        <v>1.5980000000000001</v>
      </c>
      <c r="V261" s="222">
        <f>ROUND(E261*U261,2)</f>
        <v>0.13</v>
      </c>
      <c r="W261" s="222"/>
      <c r="X261" s="222" t="s">
        <v>524</v>
      </c>
      <c r="Y261" s="212"/>
      <c r="Z261" s="212"/>
      <c r="AA261" s="212"/>
      <c r="AB261" s="212"/>
      <c r="AC261" s="212"/>
      <c r="AD261" s="212"/>
      <c r="AE261" s="212"/>
      <c r="AF261" s="212"/>
      <c r="AG261" s="212" t="s">
        <v>525</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57" t="s">
        <v>526</v>
      </c>
      <c r="D262" s="251"/>
      <c r="E262" s="252"/>
      <c r="F262" s="222"/>
      <c r="G262" s="222"/>
      <c r="H262" s="222"/>
      <c r="I262" s="222"/>
      <c r="J262" s="222"/>
      <c r="K262" s="222"/>
      <c r="L262" s="222"/>
      <c r="M262" s="222"/>
      <c r="N262" s="221"/>
      <c r="O262" s="221"/>
      <c r="P262" s="221"/>
      <c r="Q262" s="221"/>
      <c r="R262" s="222"/>
      <c r="S262" s="222"/>
      <c r="T262" s="222"/>
      <c r="U262" s="222"/>
      <c r="V262" s="222"/>
      <c r="W262" s="222"/>
      <c r="X262" s="222"/>
      <c r="Y262" s="212"/>
      <c r="Z262" s="212"/>
      <c r="AA262" s="212"/>
      <c r="AB262" s="212"/>
      <c r="AC262" s="212"/>
      <c r="AD262" s="212"/>
      <c r="AE262" s="212"/>
      <c r="AF262" s="212"/>
      <c r="AG262" s="212" t="s">
        <v>390</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57" t="s">
        <v>947</v>
      </c>
      <c r="D263" s="251"/>
      <c r="E263" s="252"/>
      <c r="F263" s="222"/>
      <c r="G263" s="222"/>
      <c r="H263" s="222"/>
      <c r="I263" s="222"/>
      <c r="J263" s="222"/>
      <c r="K263" s="222"/>
      <c r="L263" s="222"/>
      <c r="M263" s="222"/>
      <c r="N263" s="221"/>
      <c r="O263" s="221"/>
      <c r="P263" s="221"/>
      <c r="Q263" s="221"/>
      <c r="R263" s="222"/>
      <c r="S263" s="222"/>
      <c r="T263" s="222"/>
      <c r="U263" s="222"/>
      <c r="V263" s="222"/>
      <c r="W263" s="222"/>
      <c r="X263" s="222"/>
      <c r="Y263" s="212"/>
      <c r="Z263" s="212"/>
      <c r="AA263" s="212"/>
      <c r="AB263" s="212"/>
      <c r="AC263" s="212"/>
      <c r="AD263" s="212"/>
      <c r="AE263" s="212"/>
      <c r="AF263" s="212"/>
      <c r="AG263" s="212" t="s">
        <v>390</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57" t="s">
        <v>948</v>
      </c>
      <c r="D264" s="251"/>
      <c r="E264" s="252">
        <v>7.9680000000000001E-2</v>
      </c>
      <c r="F264" s="222"/>
      <c r="G264" s="222"/>
      <c r="H264" s="222"/>
      <c r="I264" s="222"/>
      <c r="J264" s="222"/>
      <c r="K264" s="222"/>
      <c r="L264" s="222"/>
      <c r="M264" s="222"/>
      <c r="N264" s="221"/>
      <c r="O264" s="221"/>
      <c r="P264" s="221"/>
      <c r="Q264" s="221"/>
      <c r="R264" s="222"/>
      <c r="S264" s="222"/>
      <c r="T264" s="222"/>
      <c r="U264" s="222"/>
      <c r="V264" s="222"/>
      <c r="W264" s="222"/>
      <c r="X264" s="222"/>
      <c r="Y264" s="212"/>
      <c r="Z264" s="212"/>
      <c r="AA264" s="212"/>
      <c r="AB264" s="212"/>
      <c r="AC264" s="212"/>
      <c r="AD264" s="212"/>
      <c r="AE264" s="212"/>
      <c r="AF264" s="212"/>
      <c r="AG264" s="212" t="s">
        <v>390</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x14ac:dyDescent="0.2">
      <c r="A265" s="3"/>
      <c r="B265" s="4"/>
      <c r="C265" s="248"/>
      <c r="D265" s="6"/>
      <c r="E265" s="3"/>
      <c r="F265" s="3"/>
      <c r="G265" s="3"/>
      <c r="H265" s="3"/>
      <c r="I265" s="3"/>
      <c r="J265" s="3"/>
      <c r="K265" s="3"/>
      <c r="L265" s="3"/>
      <c r="M265" s="3"/>
      <c r="N265" s="3"/>
      <c r="O265" s="3"/>
      <c r="P265" s="3"/>
      <c r="Q265" s="3"/>
      <c r="R265" s="3"/>
      <c r="S265" s="3"/>
      <c r="T265" s="3"/>
      <c r="U265" s="3"/>
      <c r="V265" s="3"/>
      <c r="W265" s="3"/>
      <c r="X265" s="3"/>
      <c r="AE265">
        <v>15</v>
      </c>
      <c r="AF265">
        <v>21</v>
      </c>
      <c r="AG265" t="s">
        <v>321</v>
      </c>
    </row>
    <row r="266" spans="1:60" x14ac:dyDescent="0.2">
      <c r="A266" s="215"/>
      <c r="B266" s="216" t="s">
        <v>29</v>
      </c>
      <c r="C266" s="249"/>
      <c r="D266" s="217"/>
      <c r="E266" s="218"/>
      <c r="F266" s="218"/>
      <c r="G266" s="244">
        <f>G8+G70+G84+G95+G130+G135+G142+G157+G164+G180+G185+G217+G219+G235+G238+G251+G253+G256</f>
        <v>0</v>
      </c>
      <c r="H266" s="3"/>
      <c r="I266" s="3"/>
      <c r="J266" s="3"/>
      <c r="K266" s="3"/>
      <c r="L266" s="3"/>
      <c r="M266" s="3"/>
      <c r="N266" s="3"/>
      <c r="O266" s="3"/>
      <c r="P266" s="3"/>
      <c r="Q266" s="3"/>
      <c r="R266" s="3"/>
      <c r="S266" s="3"/>
      <c r="T266" s="3"/>
      <c r="U266" s="3"/>
      <c r="V266" s="3"/>
      <c r="W266" s="3"/>
      <c r="X266" s="3"/>
      <c r="AE266">
        <f>SUMIF(L7:L264,AE265,G7:G264)</f>
        <v>0</v>
      </c>
      <c r="AF266">
        <f>SUMIF(L7:L264,AF265,G7:G264)</f>
        <v>0</v>
      </c>
      <c r="AG266" t="s">
        <v>377</v>
      </c>
    </row>
    <row r="267" spans="1:60" x14ac:dyDescent="0.2">
      <c r="C267" s="250"/>
      <c r="D267" s="10"/>
      <c r="AG267" t="s">
        <v>378</v>
      </c>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pyqAaE7SeB0EtMvFLWD4n21fuy+ulAC+CMHGK0IwncHNSwTE+MWruiwfEGw7ElIoQR5nh6aNocwQVe2Rni8zg==" saltValue="xjabMjcJoSss495akYk0DA==" spinCount="100000" sheet="1"/>
  <mergeCells count="14">
    <mergeCell ref="C177:G177"/>
    <mergeCell ref="C196:G196"/>
    <mergeCell ref="C88:G88"/>
    <mergeCell ref="C139:G139"/>
    <mergeCell ref="C140:G140"/>
    <mergeCell ref="C144:G144"/>
    <mergeCell ref="C149:G149"/>
    <mergeCell ref="C171:G171"/>
    <mergeCell ref="A1:G1"/>
    <mergeCell ref="C2:G2"/>
    <mergeCell ref="C3:G3"/>
    <mergeCell ref="C4:G4"/>
    <mergeCell ref="C43:G43"/>
    <mergeCell ref="C52:G52"/>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70</v>
      </c>
      <c r="C3" s="201" t="s">
        <v>71</v>
      </c>
      <c r="D3" s="199"/>
      <c r="E3" s="199"/>
      <c r="F3" s="199"/>
      <c r="G3" s="200"/>
      <c r="AC3" s="177" t="s">
        <v>308</v>
      </c>
      <c r="AG3" t="s">
        <v>311</v>
      </c>
    </row>
    <row r="4" spans="1:60" ht="24.95" customHeight="1" x14ac:dyDescent="0.2">
      <c r="A4" s="202" t="s">
        <v>9</v>
      </c>
      <c r="B4" s="203" t="s">
        <v>72</v>
      </c>
      <c r="C4" s="204" t="s">
        <v>73</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218</v>
      </c>
      <c r="C8" s="245" t="s">
        <v>219</v>
      </c>
      <c r="D8" s="226"/>
      <c r="E8" s="227"/>
      <c r="F8" s="228"/>
      <c r="G8" s="228">
        <f>SUMIF(AG9:AG23,"&lt;&gt;NOR",G9:G23)</f>
        <v>0</v>
      </c>
      <c r="H8" s="228"/>
      <c r="I8" s="228">
        <f>SUM(I9:I23)</f>
        <v>0</v>
      </c>
      <c r="J8" s="228"/>
      <c r="K8" s="228">
        <f>SUM(K9:K23)</f>
        <v>0</v>
      </c>
      <c r="L8" s="228"/>
      <c r="M8" s="228">
        <f>SUM(M9:M23)</f>
        <v>0</v>
      </c>
      <c r="N8" s="227"/>
      <c r="O8" s="227">
        <f>SUM(O9:O23)</f>
        <v>0</v>
      </c>
      <c r="P8" s="227"/>
      <c r="Q8" s="227">
        <f>SUM(Q9:Q23)</f>
        <v>0</v>
      </c>
      <c r="R8" s="228"/>
      <c r="S8" s="228"/>
      <c r="T8" s="229"/>
      <c r="U8" s="223"/>
      <c r="V8" s="223">
        <f>SUM(V9:V23)</f>
        <v>0</v>
      </c>
      <c r="W8" s="223"/>
      <c r="X8" s="223"/>
      <c r="AG8" t="s">
        <v>335</v>
      </c>
    </row>
    <row r="9" spans="1:60" outlineLevel="1" x14ac:dyDescent="0.2">
      <c r="A9" s="237">
        <v>1</v>
      </c>
      <c r="B9" s="238" t="s">
        <v>950</v>
      </c>
      <c r="C9" s="246" t="s">
        <v>951</v>
      </c>
      <c r="D9" s="239" t="s">
        <v>952</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339</v>
      </c>
      <c r="T9" s="243" t="s">
        <v>340</v>
      </c>
      <c r="U9" s="222">
        <v>0</v>
      </c>
      <c r="V9" s="222">
        <f>ROUND(E9*U9,2)</f>
        <v>0</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37">
        <v>2</v>
      </c>
      <c r="B10" s="238" t="s">
        <v>953</v>
      </c>
      <c r="C10" s="246" t="s">
        <v>954</v>
      </c>
      <c r="D10" s="239" t="s">
        <v>955</v>
      </c>
      <c r="E10" s="240">
        <v>1</v>
      </c>
      <c r="F10" s="241"/>
      <c r="G10" s="242">
        <f>ROUND(E10*F10,2)</f>
        <v>0</v>
      </c>
      <c r="H10" s="241"/>
      <c r="I10" s="242">
        <f>ROUND(E10*H10,2)</f>
        <v>0</v>
      </c>
      <c r="J10" s="241"/>
      <c r="K10" s="242">
        <f>ROUND(E10*J10,2)</f>
        <v>0</v>
      </c>
      <c r="L10" s="242">
        <v>21</v>
      </c>
      <c r="M10" s="242">
        <f>G10*(1+L10/100)</f>
        <v>0</v>
      </c>
      <c r="N10" s="240">
        <v>0</v>
      </c>
      <c r="O10" s="240">
        <f>ROUND(E10*N10,2)</f>
        <v>0</v>
      </c>
      <c r="P10" s="240">
        <v>0</v>
      </c>
      <c r="Q10" s="240">
        <f>ROUND(E10*P10,2)</f>
        <v>0</v>
      </c>
      <c r="R10" s="242"/>
      <c r="S10" s="242" t="s">
        <v>339</v>
      </c>
      <c r="T10" s="243" t="s">
        <v>340</v>
      </c>
      <c r="U10" s="222">
        <v>0</v>
      </c>
      <c r="V10" s="222">
        <f>ROUND(E10*U10,2)</f>
        <v>0</v>
      </c>
      <c r="W10" s="222"/>
      <c r="X10" s="222" t="s">
        <v>385</v>
      </c>
      <c r="Y10" s="212"/>
      <c r="Z10" s="212"/>
      <c r="AA10" s="212"/>
      <c r="AB10" s="212"/>
      <c r="AC10" s="212"/>
      <c r="AD10" s="212"/>
      <c r="AE10" s="212"/>
      <c r="AF10" s="212"/>
      <c r="AG10" s="212" t="s">
        <v>386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7">
        <v>3</v>
      </c>
      <c r="B11" s="238" t="s">
        <v>956</v>
      </c>
      <c r="C11" s="246" t="s">
        <v>957</v>
      </c>
      <c r="D11" s="239" t="s">
        <v>952</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339</v>
      </c>
      <c r="T11" s="243" t="s">
        <v>340</v>
      </c>
      <c r="U11" s="222">
        <v>0</v>
      </c>
      <c r="V11" s="222">
        <f>ROUND(E11*U11,2)</f>
        <v>0</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7">
        <v>4</v>
      </c>
      <c r="B12" s="238" t="s">
        <v>958</v>
      </c>
      <c r="C12" s="246" t="s">
        <v>959</v>
      </c>
      <c r="D12" s="239" t="s">
        <v>657</v>
      </c>
      <c r="E12" s="240">
        <v>1</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339</v>
      </c>
      <c r="T12" s="243" t="s">
        <v>340</v>
      </c>
      <c r="U12" s="222">
        <v>0</v>
      </c>
      <c r="V12" s="222">
        <f>ROUND(E12*U12,2)</f>
        <v>0</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7">
        <v>5</v>
      </c>
      <c r="B13" s="238" t="s">
        <v>960</v>
      </c>
      <c r="C13" s="246" t="s">
        <v>961</v>
      </c>
      <c r="D13" s="239" t="s">
        <v>657</v>
      </c>
      <c r="E13" s="240">
        <v>1</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c r="S13" s="242" t="s">
        <v>339</v>
      </c>
      <c r="T13" s="243" t="s">
        <v>340</v>
      </c>
      <c r="U13" s="222">
        <v>0</v>
      </c>
      <c r="V13" s="222">
        <f>ROUND(E13*U13,2)</f>
        <v>0</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7">
        <v>6</v>
      </c>
      <c r="B14" s="238" t="s">
        <v>962</v>
      </c>
      <c r="C14" s="246" t="s">
        <v>963</v>
      </c>
      <c r="D14" s="239" t="s">
        <v>657</v>
      </c>
      <c r="E14" s="240">
        <v>1</v>
      </c>
      <c r="F14" s="241"/>
      <c r="G14" s="242">
        <f>ROUND(E14*F14,2)</f>
        <v>0</v>
      </c>
      <c r="H14" s="241"/>
      <c r="I14" s="242">
        <f>ROUND(E14*H14,2)</f>
        <v>0</v>
      </c>
      <c r="J14" s="241"/>
      <c r="K14" s="242">
        <f>ROUND(E14*J14,2)</f>
        <v>0</v>
      </c>
      <c r="L14" s="242">
        <v>21</v>
      </c>
      <c r="M14" s="242">
        <f>G14*(1+L14/100)</f>
        <v>0</v>
      </c>
      <c r="N14" s="240">
        <v>0</v>
      </c>
      <c r="O14" s="240">
        <f>ROUND(E14*N14,2)</f>
        <v>0</v>
      </c>
      <c r="P14" s="240">
        <v>0</v>
      </c>
      <c r="Q14" s="240">
        <f>ROUND(E14*P14,2)</f>
        <v>0</v>
      </c>
      <c r="R14" s="242"/>
      <c r="S14" s="242" t="s">
        <v>339</v>
      </c>
      <c r="T14" s="243" t="s">
        <v>340</v>
      </c>
      <c r="U14" s="222">
        <v>0</v>
      </c>
      <c r="V14" s="222">
        <f>ROUND(E14*U14,2)</f>
        <v>0</v>
      </c>
      <c r="W14" s="222"/>
      <c r="X14" s="222" t="s">
        <v>385</v>
      </c>
      <c r="Y14" s="212"/>
      <c r="Z14" s="212"/>
      <c r="AA14" s="212"/>
      <c r="AB14" s="212"/>
      <c r="AC14" s="212"/>
      <c r="AD14" s="212"/>
      <c r="AE14" s="212"/>
      <c r="AF14" s="212"/>
      <c r="AG14" s="212" t="s">
        <v>386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7">
        <v>7</v>
      </c>
      <c r="B15" s="238" t="s">
        <v>964</v>
      </c>
      <c r="C15" s="246" t="s">
        <v>965</v>
      </c>
      <c r="D15" s="239" t="s">
        <v>657</v>
      </c>
      <c r="E15" s="240">
        <v>1</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c r="S15" s="242" t="s">
        <v>339</v>
      </c>
      <c r="T15" s="243" t="s">
        <v>340</v>
      </c>
      <c r="U15" s="222">
        <v>0</v>
      </c>
      <c r="V15" s="222">
        <f>ROUND(E15*U15,2)</f>
        <v>0</v>
      </c>
      <c r="W15" s="222"/>
      <c r="X15" s="222" t="s">
        <v>385</v>
      </c>
      <c r="Y15" s="212"/>
      <c r="Z15" s="212"/>
      <c r="AA15" s="212"/>
      <c r="AB15" s="212"/>
      <c r="AC15" s="212"/>
      <c r="AD15" s="212"/>
      <c r="AE15" s="212"/>
      <c r="AF15" s="212"/>
      <c r="AG15" s="212" t="s">
        <v>386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7">
        <v>8</v>
      </c>
      <c r="B16" s="238" t="s">
        <v>966</v>
      </c>
      <c r="C16" s="246" t="s">
        <v>967</v>
      </c>
      <c r="D16" s="239" t="s">
        <v>657</v>
      </c>
      <c r="E16" s="240">
        <v>1</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c r="S16" s="242" t="s">
        <v>339</v>
      </c>
      <c r="T16" s="243" t="s">
        <v>340</v>
      </c>
      <c r="U16" s="222">
        <v>0</v>
      </c>
      <c r="V16" s="222">
        <f>ROUND(E16*U16,2)</f>
        <v>0</v>
      </c>
      <c r="W16" s="222"/>
      <c r="X16" s="222" t="s">
        <v>385</v>
      </c>
      <c r="Y16" s="212"/>
      <c r="Z16" s="212"/>
      <c r="AA16" s="212"/>
      <c r="AB16" s="212"/>
      <c r="AC16" s="212"/>
      <c r="AD16" s="212"/>
      <c r="AE16" s="212"/>
      <c r="AF16" s="212"/>
      <c r="AG16" s="212" t="s">
        <v>386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9</v>
      </c>
      <c r="B17" s="238" t="s">
        <v>968</v>
      </c>
      <c r="C17" s="246" t="s">
        <v>969</v>
      </c>
      <c r="D17" s="239" t="s">
        <v>970</v>
      </c>
      <c r="E17" s="240">
        <v>2</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c r="S17" s="242" t="s">
        <v>339</v>
      </c>
      <c r="T17" s="243" t="s">
        <v>340</v>
      </c>
      <c r="U17" s="222">
        <v>0</v>
      </c>
      <c r="V17" s="222">
        <f>ROUND(E17*U17,2)</f>
        <v>0</v>
      </c>
      <c r="W17" s="222"/>
      <c r="X17" s="222" t="s">
        <v>385</v>
      </c>
      <c r="Y17" s="212"/>
      <c r="Z17" s="212"/>
      <c r="AA17" s="212"/>
      <c r="AB17" s="212"/>
      <c r="AC17" s="212"/>
      <c r="AD17" s="212"/>
      <c r="AE17" s="212"/>
      <c r="AF17" s="212"/>
      <c r="AG17" s="212" t="s">
        <v>386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7">
        <v>10</v>
      </c>
      <c r="B18" s="238" t="s">
        <v>971</v>
      </c>
      <c r="C18" s="246" t="s">
        <v>972</v>
      </c>
      <c r="D18" s="239" t="s">
        <v>427</v>
      </c>
      <c r="E18" s="240">
        <v>1</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c r="S18" s="242" t="s">
        <v>339</v>
      </c>
      <c r="T18" s="243" t="s">
        <v>340</v>
      </c>
      <c r="U18" s="222">
        <v>0</v>
      </c>
      <c r="V18" s="222">
        <f>ROUND(E18*U18,2)</f>
        <v>0</v>
      </c>
      <c r="W18" s="222"/>
      <c r="X18" s="222" t="s">
        <v>385</v>
      </c>
      <c r="Y18" s="212"/>
      <c r="Z18" s="212"/>
      <c r="AA18" s="212"/>
      <c r="AB18" s="212"/>
      <c r="AC18" s="212"/>
      <c r="AD18" s="212"/>
      <c r="AE18" s="212"/>
      <c r="AF18" s="212"/>
      <c r="AG18" s="212" t="s">
        <v>386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7">
        <v>11</v>
      </c>
      <c r="B19" s="238" t="s">
        <v>973</v>
      </c>
      <c r="C19" s="246" t="s">
        <v>974</v>
      </c>
      <c r="D19" s="239" t="s">
        <v>472</v>
      </c>
      <c r="E19" s="240">
        <v>4</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c r="S19" s="242" t="s">
        <v>339</v>
      </c>
      <c r="T19" s="243" t="s">
        <v>340</v>
      </c>
      <c r="U19" s="222">
        <v>0</v>
      </c>
      <c r="V19" s="222">
        <f>ROUND(E19*U19,2)</f>
        <v>0</v>
      </c>
      <c r="W19" s="222"/>
      <c r="X19" s="222" t="s">
        <v>385</v>
      </c>
      <c r="Y19" s="212"/>
      <c r="Z19" s="212"/>
      <c r="AA19" s="212"/>
      <c r="AB19" s="212"/>
      <c r="AC19" s="212"/>
      <c r="AD19" s="212"/>
      <c r="AE19" s="212"/>
      <c r="AF19" s="212"/>
      <c r="AG19" s="212" t="s">
        <v>386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7">
        <v>12</v>
      </c>
      <c r="B20" s="238" t="s">
        <v>975</v>
      </c>
      <c r="C20" s="246" t="s">
        <v>976</v>
      </c>
      <c r="D20" s="239" t="s">
        <v>472</v>
      </c>
      <c r="E20" s="240">
        <v>7</v>
      </c>
      <c r="F20" s="241"/>
      <c r="G20" s="242">
        <f>ROUND(E20*F20,2)</f>
        <v>0</v>
      </c>
      <c r="H20" s="241"/>
      <c r="I20" s="242">
        <f>ROUND(E20*H20,2)</f>
        <v>0</v>
      </c>
      <c r="J20" s="241"/>
      <c r="K20" s="242">
        <f>ROUND(E20*J20,2)</f>
        <v>0</v>
      </c>
      <c r="L20" s="242">
        <v>21</v>
      </c>
      <c r="M20" s="242">
        <f>G20*(1+L20/100)</f>
        <v>0</v>
      </c>
      <c r="N20" s="240">
        <v>0</v>
      </c>
      <c r="O20" s="240">
        <f>ROUND(E20*N20,2)</f>
        <v>0</v>
      </c>
      <c r="P20" s="240">
        <v>0</v>
      </c>
      <c r="Q20" s="240">
        <f>ROUND(E20*P20,2)</f>
        <v>0</v>
      </c>
      <c r="R20" s="242"/>
      <c r="S20" s="242" t="s">
        <v>339</v>
      </c>
      <c r="T20" s="243" t="s">
        <v>340</v>
      </c>
      <c r="U20" s="222">
        <v>0</v>
      </c>
      <c r="V20" s="222">
        <f>ROUND(E20*U20,2)</f>
        <v>0</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7">
        <v>13</v>
      </c>
      <c r="B21" s="238" t="s">
        <v>977</v>
      </c>
      <c r="C21" s="246" t="s">
        <v>978</v>
      </c>
      <c r="D21" s="239" t="s">
        <v>979</v>
      </c>
      <c r="E21" s="240">
        <v>1</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339</v>
      </c>
      <c r="T21" s="243" t="s">
        <v>340</v>
      </c>
      <c r="U21" s="222">
        <v>0</v>
      </c>
      <c r="V21" s="222">
        <f>ROUND(E21*U21,2)</f>
        <v>0</v>
      </c>
      <c r="W21" s="222"/>
      <c r="X21" s="222" t="s">
        <v>385</v>
      </c>
      <c r="Y21" s="212"/>
      <c r="Z21" s="212"/>
      <c r="AA21" s="212"/>
      <c r="AB21" s="212"/>
      <c r="AC21" s="212"/>
      <c r="AD21" s="212"/>
      <c r="AE21" s="212"/>
      <c r="AF21" s="212"/>
      <c r="AG21" s="212" t="s">
        <v>386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7">
        <v>14</v>
      </c>
      <c r="B22" s="238" t="s">
        <v>980</v>
      </c>
      <c r="C22" s="246" t="s">
        <v>981</v>
      </c>
      <c r="D22" s="239" t="s">
        <v>979</v>
      </c>
      <c r="E22" s="240">
        <v>1</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c r="S22" s="242" t="s">
        <v>339</v>
      </c>
      <c r="T22" s="243" t="s">
        <v>340</v>
      </c>
      <c r="U22" s="222">
        <v>0</v>
      </c>
      <c r="V22" s="222">
        <f>ROUND(E22*U22,2)</f>
        <v>0</v>
      </c>
      <c r="W22" s="222"/>
      <c r="X22" s="222" t="s">
        <v>385</v>
      </c>
      <c r="Y22" s="212"/>
      <c r="Z22" s="212"/>
      <c r="AA22" s="212"/>
      <c r="AB22" s="212"/>
      <c r="AC22" s="212"/>
      <c r="AD22" s="212"/>
      <c r="AE22" s="212"/>
      <c r="AF22" s="212"/>
      <c r="AG22" s="212" t="s">
        <v>386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0">
        <v>15</v>
      </c>
      <c r="B23" s="231" t="s">
        <v>982</v>
      </c>
      <c r="C23" s="247" t="s">
        <v>983</v>
      </c>
      <c r="D23" s="232" t="s">
        <v>979</v>
      </c>
      <c r="E23" s="233">
        <v>1</v>
      </c>
      <c r="F23" s="234"/>
      <c r="G23" s="235">
        <f>ROUND(E23*F23,2)</f>
        <v>0</v>
      </c>
      <c r="H23" s="234"/>
      <c r="I23" s="235">
        <f>ROUND(E23*H23,2)</f>
        <v>0</v>
      </c>
      <c r="J23" s="234"/>
      <c r="K23" s="235">
        <f>ROUND(E23*J23,2)</f>
        <v>0</v>
      </c>
      <c r="L23" s="235">
        <v>21</v>
      </c>
      <c r="M23" s="235">
        <f>G23*(1+L23/100)</f>
        <v>0</v>
      </c>
      <c r="N23" s="233">
        <v>0</v>
      </c>
      <c r="O23" s="233">
        <f>ROUND(E23*N23,2)</f>
        <v>0</v>
      </c>
      <c r="P23" s="233">
        <v>0</v>
      </c>
      <c r="Q23" s="233">
        <f>ROUND(E23*P23,2)</f>
        <v>0</v>
      </c>
      <c r="R23" s="235"/>
      <c r="S23" s="235" t="s">
        <v>339</v>
      </c>
      <c r="T23" s="236" t="s">
        <v>340</v>
      </c>
      <c r="U23" s="222">
        <v>0</v>
      </c>
      <c r="V23" s="222">
        <f>ROUND(E23*U23,2)</f>
        <v>0</v>
      </c>
      <c r="W23" s="222"/>
      <c r="X23" s="222" t="s">
        <v>385</v>
      </c>
      <c r="Y23" s="212"/>
      <c r="Z23" s="212"/>
      <c r="AA23" s="212"/>
      <c r="AB23" s="212"/>
      <c r="AC23" s="212"/>
      <c r="AD23" s="212"/>
      <c r="AE23" s="212"/>
      <c r="AF23" s="212"/>
      <c r="AG23" s="212" t="s">
        <v>386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3"/>
      <c r="B24" s="4"/>
      <c r="C24" s="248"/>
      <c r="D24" s="6"/>
      <c r="E24" s="3"/>
      <c r="F24" s="3"/>
      <c r="G24" s="3"/>
      <c r="H24" s="3"/>
      <c r="I24" s="3"/>
      <c r="J24" s="3"/>
      <c r="K24" s="3"/>
      <c r="L24" s="3"/>
      <c r="M24" s="3"/>
      <c r="N24" s="3"/>
      <c r="O24" s="3"/>
      <c r="P24" s="3"/>
      <c r="Q24" s="3"/>
      <c r="R24" s="3"/>
      <c r="S24" s="3"/>
      <c r="T24" s="3"/>
      <c r="U24" s="3"/>
      <c r="V24" s="3"/>
      <c r="W24" s="3"/>
      <c r="X24" s="3"/>
      <c r="AE24">
        <v>15</v>
      </c>
      <c r="AF24">
        <v>21</v>
      </c>
      <c r="AG24" t="s">
        <v>321</v>
      </c>
    </row>
    <row r="25" spans="1:60" x14ac:dyDescent="0.2">
      <c r="A25" s="215"/>
      <c r="B25" s="216" t="s">
        <v>29</v>
      </c>
      <c r="C25" s="249"/>
      <c r="D25" s="217"/>
      <c r="E25" s="218"/>
      <c r="F25" s="218"/>
      <c r="G25" s="244">
        <f>G8</f>
        <v>0</v>
      </c>
      <c r="H25" s="3"/>
      <c r="I25" s="3"/>
      <c r="J25" s="3"/>
      <c r="K25" s="3"/>
      <c r="L25" s="3"/>
      <c r="M25" s="3"/>
      <c r="N25" s="3"/>
      <c r="O25" s="3"/>
      <c r="P25" s="3"/>
      <c r="Q25" s="3"/>
      <c r="R25" s="3"/>
      <c r="S25" s="3"/>
      <c r="T25" s="3"/>
      <c r="U25" s="3"/>
      <c r="V25" s="3"/>
      <c r="W25" s="3"/>
      <c r="X25" s="3"/>
      <c r="AE25">
        <f>SUMIF(L7:L23,AE24,G7:G23)</f>
        <v>0</v>
      </c>
      <c r="AF25">
        <f>SUMIF(L7:L23,AF24,G7:G23)</f>
        <v>0</v>
      </c>
      <c r="AG25" t="s">
        <v>377</v>
      </c>
    </row>
    <row r="26" spans="1:60" x14ac:dyDescent="0.2">
      <c r="C26" s="250"/>
      <c r="D26" s="10"/>
      <c r="AG26" t="s">
        <v>378</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BKnx5A2GkNUWFgiKQp4mdUjORAvHCS4GGr3R+Qj7xbZQ26ZHI/W8u7KRf1AwJYMckEawFhyzQJN0ndnm1xU5g==" saltValue="r6UrIyoRvDhFH51XNdog7g==" spinCount="100000" sheet="1"/>
  <mergeCells count="4">
    <mergeCell ref="A1:G1"/>
    <mergeCell ref="C2:G2"/>
    <mergeCell ref="C3:G3"/>
    <mergeCell ref="C4:G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74</v>
      </c>
      <c r="C3" s="201" t="s">
        <v>75</v>
      </c>
      <c r="D3" s="199"/>
      <c r="E3" s="199"/>
      <c r="F3" s="199"/>
      <c r="G3" s="200"/>
      <c r="AC3" s="177" t="s">
        <v>308</v>
      </c>
      <c r="AG3" t="s">
        <v>311</v>
      </c>
    </row>
    <row r="4" spans="1:60" ht="24.95" customHeight="1" x14ac:dyDescent="0.2">
      <c r="A4" s="202" t="s">
        <v>9</v>
      </c>
      <c r="B4" s="203" t="s">
        <v>61</v>
      </c>
      <c r="C4" s="204" t="s">
        <v>75</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SUMIF(AG9:AG76,"&lt;&gt;NOR",G9:G76)</f>
        <v>0</v>
      </c>
      <c r="H8" s="228"/>
      <c r="I8" s="228">
        <f>SUM(I9:I76)</f>
        <v>0</v>
      </c>
      <c r="J8" s="228"/>
      <c r="K8" s="228">
        <f>SUM(K9:K76)</f>
        <v>0</v>
      </c>
      <c r="L8" s="228"/>
      <c r="M8" s="228">
        <f>SUM(M9:M76)</f>
        <v>0</v>
      </c>
      <c r="N8" s="227"/>
      <c r="O8" s="227">
        <f>SUM(O9:O76)</f>
        <v>542.65</v>
      </c>
      <c r="P8" s="227"/>
      <c r="Q8" s="227">
        <f>SUM(Q9:Q76)</f>
        <v>0</v>
      </c>
      <c r="R8" s="228"/>
      <c r="S8" s="228"/>
      <c r="T8" s="229"/>
      <c r="U8" s="223"/>
      <c r="V8" s="223">
        <f>SUM(V9:V76)</f>
        <v>611.49</v>
      </c>
      <c r="W8" s="223"/>
      <c r="X8" s="223"/>
      <c r="AG8" t="s">
        <v>335</v>
      </c>
    </row>
    <row r="9" spans="1:60" outlineLevel="1" x14ac:dyDescent="0.2">
      <c r="A9" s="230">
        <v>1</v>
      </c>
      <c r="B9" s="231" t="s">
        <v>984</v>
      </c>
      <c r="C9" s="247" t="s">
        <v>985</v>
      </c>
      <c r="D9" s="232" t="s">
        <v>382</v>
      </c>
      <c r="E9" s="233">
        <v>19.95</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612</v>
      </c>
      <c r="U9" s="222">
        <v>1.7629999999999999</v>
      </c>
      <c r="V9" s="222">
        <f>ROUND(E9*U9,2)</f>
        <v>35.17</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986</v>
      </c>
      <c r="D10" s="251"/>
      <c r="E10" s="252">
        <v>7.75</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7" t="s">
        <v>987</v>
      </c>
      <c r="D11" s="251"/>
      <c r="E11" s="252">
        <v>2.75</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390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988</v>
      </c>
      <c r="D12" s="251"/>
      <c r="E12" s="252">
        <v>9.4499999999999993</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390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0">
        <v>2</v>
      </c>
      <c r="B13" s="231" t="s">
        <v>989</v>
      </c>
      <c r="C13" s="247" t="s">
        <v>990</v>
      </c>
      <c r="D13" s="232" t="s">
        <v>382</v>
      </c>
      <c r="E13" s="233">
        <v>270.86619000000002</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c r="S13" s="235" t="s">
        <v>384</v>
      </c>
      <c r="T13" s="236" t="s">
        <v>612</v>
      </c>
      <c r="U13" s="222">
        <v>0.2</v>
      </c>
      <c r="V13" s="222">
        <f>ROUND(E13*U13,2)</f>
        <v>54.17</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19"/>
      <c r="B14" s="220"/>
      <c r="C14" s="257" t="s">
        <v>991</v>
      </c>
      <c r="D14" s="251"/>
      <c r="E14" s="252">
        <v>65.92</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19"/>
      <c r="B15" s="220"/>
      <c r="C15" s="257" t="s">
        <v>992</v>
      </c>
      <c r="D15" s="251"/>
      <c r="E15" s="252">
        <v>77.099999999999994</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390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7" t="s">
        <v>993</v>
      </c>
      <c r="D16" s="251"/>
      <c r="E16" s="252">
        <v>15.31</v>
      </c>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390</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7" t="s">
        <v>994</v>
      </c>
      <c r="D17" s="251"/>
      <c r="E17" s="252">
        <v>23.24</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390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7" t="s">
        <v>995</v>
      </c>
      <c r="D18" s="251"/>
      <c r="E18" s="252">
        <v>21.36</v>
      </c>
      <c r="F18" s="222"/>
      <c r="G18" s="222"/>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390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19"/>
      <c r="B19" s="220"/>
      <c r="C19" s="257" t="s">
        <v>996</v>
      </c>
      <c r="D19" s="251"/>
      <c r="E19" s="252">
        <v>12.44</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7" t="s">
        <v>997</v>
      </c>
      <c r="D20" s="251"/>
      <c r="E20" s="252">
        <v>8.25</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390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998</v>
      </c>
      <c r="D21" s="251"/>
      <c r="E21" s="252">
        <v>47.25</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0">
        <v>3</v>
      </c>
      <c r="B22" s="231" t="s">
        <v>999</v>
      </c>
      <c r="C22" s="247" t="s">
        <v>1000</v>
      </c>
      <c r="D22" s="232" t="s">
        <v>382</v>
      </c>
      <c r="E22" s="233">
        <v>135.4331</v>
      </c>
      <c r="F22" s="234"/>
      <c r="G22" s="235">
        <f>ROUND(E22*F22,2)</f>
        <v>0</v>
      </c>
      <c r="H22" s="234"/>
      <c r="I22" s="235">
        <f>ROUND(E22*H22,2)</f>
        <v>0</v>
      </c>
      <c r="J22" s="234"/>
      <c r="K22" s="235">
        <f>ROUND(E22*J22,2)</f>
        <v>0</v>
      </c>
      <c r="L22" s="235">
        <v>21</v>
      </c>
      <c r="M22" s="235">
        <f>G22*(1+L22/100)</f>
        <v>0</v>
      </c>
      <c r="N22" s="233">
        <v>0</v>
      </c>
      <c r="O22" s="233">
        <f>ROUND(E22*N22,2)</f>
        <v>0</v>
      </c>
      <c r="P22" s="233">
        <v>0</v>
      </c>
      <c r="Q22" s="233">
        <f>ROUND(E22*P22,2)</f>
        <v>0</v>
      </c>
      <c r="R22" s="235"/>
      <c r="S22" s="235" t="s">
        <v>384</v>
      </c>
      <c r="T22" s="236" t="s">
        <v>612</v>
      </c>
      <c r="U22" s="222">
        <v>8.4000000000000005E-2</v>
      </c>
      <c r="V22" s="222">
        <f>ROUND(E22*U22,2)</f>
        <v>11.38</v>
      </c>
      <c r="W22" s="222"/>
      <c r="X22" s="222" t="s">
        <v>385</v>
      </c>
      <c r="Y22" s="212"/>
      <c r="Z22" s="212"/>
      <c r="AA22" s="212"/>
      <c r="AB22" s="212"/>
      <c r="AC22" s="212"/>
      <c r="AD22" s="212"/>
      <c r="AE22" s="212"/>
      <c r="AF22" s="212"/>
      <c r="AG22" s="212" t="s">
        <v>386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1001</v>
      </c>
      <c r="D23" s="251"/>
      <c r="E23" s="252">
        <v>135.43</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390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0">
        <v>4</v>
      </c>
      <c r="B24" s="231" t="s">
        <v>1002</v>
      </c>
      <c r="C24" s="247" t="s">
        <v>1003</v>
      </c>
      <c r="D24" s="232" t="s">
        <v>427</v>
      </c>
      <c r="E24" s="233">
        <v>124.7025</v>
      </c>
      <c r="F24" s="234"/>
      <c r="G24" s="235">
        <f>ROUND(E24*F24,2)</f>
        <v>0</v>
      </c>
      <c r="H24" s="234"/>
      <c r="I24" s="235">
        <f>ROUND(E24*H24,2)</f>
        <v>0</v>
      </c>
      <c r="J24" s="234"/>
      <c r="K24" s="235">
        <f>ROUND(E24*J24,2)</f>
        <v>0</v>
      </c>
      <c r="L24" s="235">
        <v>21</v>
      </c>
      <c r="M24" s="235">
        <f>G24*(1+L24/100)</f>
        <v>0</v>
      </c>
      <c r="N24" s="233">
        <v>9.8999999999999999E-4</v>
      </c>
      <c r="O24" s="233">
        <f>ROUND(E24*N24,2)</f>
        <v>0.12</v>
      </c>
      <c r="P24" s="233">
        <v>0</v>
      </c>
      <c r="Q24" s="233">
        <f>ROUND(E24*P24,2)</f>
        <v>0</v>
      </c>
      <c r="R24" s="235"/>
      <c r="S24" s="235" t="s">
        <v>384</v>
      </c>
      <c r="T24" s="236" t="s">
        <v>612</v>
      </c>
      <c r="U24" s="222">
        <v>0.23599999999999999</v>
      </c>
      <c r="V24" s="222">
        <f>ROUND(E24*U24,2)</f>
        <v>29.43</v>
      </c>
      <c r="W24" s="222"/>
      <c r="X24" s="222" t="s">
        <v>385</v>
      </c>
      <c r="Y24" s="212"/>
      <c r="Z24" s="212"/>
      <c r="AA24" s="212"/>
      <c r="AB24" s="212"/>
      <c r="AC24" s="212"/>
      <c r="AD24" s="212"/>
      <c r="AE24" s="212"/>
      <c r="AF24" s="212"/>
      <c r="AG24" s="212" t="s">
        <v>386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1004</v>
      </c>
      <c r="D25" s="251"/>
      <c r="E25" s="252">
        <v>19.7</v>
      </c>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7" t="s">
        <v>1005</v>
      </c>
      <c r="D26" s="251"/>
      <c r="E26" s="252">
        <v>105</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390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0">
        <v>5</v>
      </c>
      <c r="B27" s="231" t="s">
        <v>1006</v>
      </c>
      <c r="C27" s="247" t="s">
        <v>1007</v>
      </c>
      <c r="D27" s="232" t="s">
        <v>427</v>
      </c>
      <c r="E27" s="233">
        <v>295.40870000000001</v>
      </c>
      <c r="F27" s="234"/>
      <c r="G27" s="235">
        <f>ROUND(E27*F27,2)</f>
        <v>0</v>
      </c>
      <c r="H27" s="234"/>
      <c r="I27" s="235">
        <f>ROUND(E27*H27,2)</f>
        <v>0</v>
      </c>
      <c r="J27" s="234"/>
      <c r="K27" s="235">
        <f>ROUND(E27*J27,2)</f>
        <v>0</v>
      </c>
      <c r="L27" s="235">
        <v>21</v>
      </c>
      <c r="M27" s="235">
        <f>G27*(1+L27/100)</f>
        <v>0</v>
      </c>
      <c r="N27" s="233">
        <v>8.5999999999999998E-4</v>
      </c>
      <c r="O27" s="233">
        <f>ROUND(E27*N27,2)</f>
        <v>0.25</v>
      </c>
      <c r="P27" s="233">
        <v>0</v>
      </c>
      <c r="Q27" s="233">
        <f>ROUND(E27*P27,2)</f>
        <v>0</v>
      </c>
      <c r="R27" s="235"/>
      <c r="S27" s="235" t="s">
        <v>384</v>
      </c>
      <c r="T27" s="236" t="s">
        <v>612</v>
      </c>
      <c r="U27" s="222">
        <v>0.47899999999999998</v>
      </c>
      <c r="V27" s="222">
        <f>ROUND(E27*U27,2)</f>
        <v>141.5</v>
      </c>
      <c r="W27" s="222"/>
      <c r="X27" s="222" t="s">
        <v>385</v>
      </c>
      <c r="Y27" s="212"/>
      <c r="Z27" s="212"/>
      <c r="AA27" s="212"/>
      <c r="AB27" s="212"/>
      <c r="AC27" s="212"/>
      <c r="AD27" s="212"/>
      <c r="AE27" s="212"/>
      <c r="AF27" s="212"/>
      <c r="AG27" s="212" t="s">
        <v>386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19"/>
      <c r="B28" s="220"/>
      <c r="C28" s="257" t="s">
        <v>1008</v>
      </c>
      <c r="D28" s="251"/>
      <c r="E28" s="252">
        <v>109.82</v>
      </c>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19"/>
      <c r="B29" s="220"/>
      <c r="C29" s="257" t="s">
        <v>1009</v>
      </c>
      <c r="D29" s="251"/>
      <c r="E29" s="252">
        <v>115.77</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1010</v>
      </c>
      <c r="D30" s="251"/>
      <c r="E30" s="252">
        <v>42.25</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390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1011</v>
      </c>
      <c r="D31" s="251"/>
      <c r="E31" s="252">
        <v>27.56</v>
      </c>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390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7">
        <v>6</v>
      </c>
      <c r="B32" s="238" t="s">
        <v>1012</v>
      </c>
      <c r="C32" s="246" t="s">
        <v>1013</v>
      </c>
      <c r="D32" s="239" t="s">
        <v>427</v>
      </c>
      <c r="E32" s="240">
        <v>124.7025</v>
      </c>
      <c r="F32" s="241"/>
      <c r="G32" s="242">
        <f>ROUND(E32*F32,2)</f>
        <v>0</v>
      </c>
      <c r="H32" s="241"/>
      <c r="I32" s="242">
        <f>ROUND(E32*H32,2)</f>
        <v>0</v>
      </c>
      <c r="J32" s="241"/>
      <c r="K32" s="242">
        <f>ROUND(E32*J32,2)</f>
        <v>0</v>
      </c>
      <c r="L32" s="242">
        <v>21</v>
      </c>
      <c r="M32" s="242">
        <f>G32*(1+L32/100)</f>
        <v>0</v>
      </c>
      <c r="N32" s="240">
        <v>0</v>
      </c>
      <c r="O32" s="240">
        <f>ROUND(E32*N32,2)</f>
        <v>0</v>
      </c>
      <c r="P32" s="240">
        <v>0</v>
      </c>
      <c r="Q32" s="240">
        <f>ROUND(E32*P32,2)</f>
        <v>0</v>
      </c>
      <c r="R32" s="242"/>
      <c r="S32" s="242" t="s">
        <v>384</v>
      </c>
      <c r="T32" s="243" t="s">
        <v>612</v>
      </c>
      <c r="U32" s="222">
        <v>7.0000000000000007E-2</v>
      </c>
      <c r="V32" s="222">
        <f>ROUND(E32*U32,2)</f>
        <v>8.73</v>
      </c>
      <c r="W32" s="222"/>
      <c r="X32" s="222" t="s">
        <v>385</v>
      </c>
      <c r="Y32" s="212"/>
      <c r="Z32" s="212"/>
      <c r="AA32" s="212"/>
      <c r="AB32" s="212"/>
      <c r="AC32" s="212"/>
      <c r="AD32" s="212"/>
      <c r="AE32" s="212"/>
      <c r="AF32" s="212"/>
      <c r="AG32" s="212" t="s">
        <v>386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7">
        <v>7</v>
      </c>
      <c r="B33" s="238" t="s">
        <v>1014</v>
      </c>
      <c r="C33" s="246" t="s">
        <v>1015</v>
      </c>
      <c r="D33" s="239" t="s">
        <v>427</v>
      </c>
      <c r="E33" s="240">
        <v>295.40870000000001</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c r="S33" s="242" t="s">
        <v>384</v>
      </c>
      <c r="T33" s="243" t="s">
        <v>612</v>
      </c>
      <c r="U33" s="222">
        <v>0.32700000000000001</v>
      </c>
      <c r="V33" s="222">
        <f>ROUND(E33*U33,2)</f>
        <v>96.6</v>
      </c>
      <c r="W33" s="222"/>
      <c r="X33" s="222" t="s">
        <v>385</v>
      </c>
      <c r="Y33" s="212"/>
      <c r="Z33" s="212"/>
      <c r="AA33" s="212"/>
      <c r="AB33" s="212"/>
      <c r="AC33" s="212"/>
      <c r="AD33" s="212"/>
      <c r="AE33" s="212"/>
      <c r="AF33" s="212"/>
      <c r="AG33" s="212" t="s">
        <v>386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0">
        <v>8</v>
      </c>
      <c r="B34" s="231" t="s">
        <v>1016</v>
      </c>
      <c r="C34" s="247" t="s">
        <v>1017</v>
      </c>
      <c r="D34" s="232" t="s">
        <v>382</v>
      </c>
      <c r="E34" s="233">
        <v>270.86619000000002</v>
      </c>
      <c r="F34" s="234"/>
      <c r="G34" s="235">
        <f>ROUND(E34*F34,2)</f>
        <v>0</v>
      </c>
      <c r="H34" s="234"/>
      <c r="I34" s="235">
        <f>ROUND(E34*H34,2)</f>
        <v>0</v>
      </c>
      <c r="J34" s="234"/>
      <c r="K34" s="235">
        <f>ROUND(E34*J34,2)</f>
        <v>0</v>
      </c>
      <c r="L34" s="235">
        <v>21</v>
      </c>
      <c r="M34" s="235">
        <f>G34*(1+L34/100)</f>
        <v>0</v>
      </c>
      <c r="N34" s="233">
        <v>0</v>
      </c>
      <c r="O34" s="233">
        <f>ROUND(E34*N34,2)</f>
        <v>0</v>
      </c>
      <c r="P34" s="233">
        <v>0</v>
      </c>
      <c r="Q34" s="233">
        <f>ROUND(E34*P34,2)</f>
        <v>0</v>
      </c>
      <c r="R34" s="235"/>
      <c r="S34" s="235" t="s">
        <v>384</v>
      </c>
      <c r="T34" s="236" t="s">
        <v>612</v>
      </c>
      <c r="U34" s="222">
        <v>0.34499999999999997</v>
      </c>
      <c r="V34" s="222">
        <f>ROUND(E34*U34,2)</f>
        <v>93.45</v>
      </c>
      <c r="W34" s="222"/>
      <c r="X34" s="222" t="s">
        <v>385</v>
      </c>
      <c r="Y34" s="212"/>
      <c r="Z34" s="212"/>
      <c r="AA34" s="212"/>
      <c r="AB34" s="212"/>
      <c r="AC34" s="212"/>
      <c r="AD34" s="212"/>
      <c r="AE34" s="212"/>
      <c r="AF34" s="212"/>
      <c r="AG34" s="212" t="s">
        <v>386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7" t="s">
        <v>1018</v>
      </c>
      <c r="D35" s="251"/>
      <c r="E35" s="252">
        <v>270.87</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390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0">
        <v>9</v>
      </c>
      <c r="B36" s="231" t="s">
        <v>1019</v>
      </c>
      <c r="C36" s="247" t="s">
        <v>1020</v>
      </c>
      <c r="D36" s="232" t="s">
        <v>382</v>
      </c>
      <c r="E36" s="233">
        <v>110.18302</v>
      </c>
      <c r="F36" s="234"/>
      <c r="G36" s="235">
        <f>ROUND(E36*F36,2)</f>
        <v>0</v>
      </c>
      <c r="H36" s="234"/>
      <c r="I36" s="235">
        <f>ROUND(E36*H36,2)</f>
        <v>0</v>
      </c>
      <c r="J36" s="234"/>
      <c r="K36" s="235">
        <f>ROUND(E36*J36,2)</f>
        <v>0</v>
      </c>
      <c r="L36" s="235">
        <v>21</v>
      </c>
      <c r="M36" s="235">
        <f>G36*(1+L36/100)</f>
        <v>0</v>
      </c>
      <c r="N36" s="233">
        <v>0</v>
      </c>
      <c r="O36" s="233">
        <f>ROUND(E36*N36,2)</f>
        <v>0</v>
      </c>
      <c r="P36" s="233">
        <v>0</v>
      </c>
      <c r="Q36" s="233">
        <f>ROUND(E36*P36,2)</f>
        <v>0</v>
      </c>
      <c r="R36" s="235"/>
      <c r="S36" s="235" t="s">
        <v>384</v>
      </c>
      <c r="T36" s="236" t="s">
        <v>612</v>
      </c>
      <c r="U36" s="222">
        <v>1.0999999999999999E-2</v>
      </c>
      <c r="V36" s="222">
        <f>ROUND(E36*U36,2)</f>
        <v>1.21</v>
      </c>
      <c r="W36" s="222"/>
      <c r="X36" s="222" t="s">
        <v>385</v>
      </c>
      <c r="Y36" s="212"/>
      <c r="Z36" s="212"/>
      <c r="AA36" s="212"/>
      <c r="AB36" s="212"/>
      <c r="AC36" s="212"/>
      <c r="AD36" s="212"/>
      <c r="AE36" s="212"/>
      <c r="AF36" s="212"/>
      <c r="AG36" s="212" t="s">
        <v>386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2" t="s">
        <v>545</v>
      </c>
      <c r="D37" s="259"/>
      <c r="E37" s="260"/>
      <c r="F37" s="222"/>
      <c r="G37" s="22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3" t="s">
        <v>1021</v>
      </c>
      <c r="D38" s="259"/>
      <c r="E38" s="260"/>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390</v>
      </c>
      <c r="AH38" s="212">
        <v>2</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33.75" outlineLevel="1" x14ac:dyDescent="0.2">
      <c r="A39" s="219"/>
      <c r="B39" s="220"/>
      <c r="C39" s="263" t="s">
        <v>1022</v>
      </c>
      <c r="D39" s="259"/>
      <c r="E39" s="260">
        <v>48.27</v>
      </c>
      <c r="F39" s="222"/>
      <c r="G39" s="22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390</v>
      </c>
      <c r="AH39" s="212">
        <v>2</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3" t="s">
        <v>1023</v>
      </c>
      <c r="D40" s="259"/>
      <c r="E40" s="260">
        <v>3.01</v>
      </c>
      <c r="F40" s="222"/>
      <c r="G40" s="222"/>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390</v>
      </c>
      <c r="AH40" s="212">
        <v>2</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19"/>
      <c r="B41" s="220"/>
      <c r="C41" s="263" t="s">
        <v>1024</v>
      </c>
      <c r="D41" s="259"/>
      <c r="E41" s="260">
        <v>3.05</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2</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19"/>
      <c r="B42" s="220"/>
      <c r="C42" s="263" t="s">
        <v>1025</v>
      </c>
      <c r="D42" s="259"/>
      <c r="E42" s="260">
        <v>0.77</v>
      </c>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390</v>
      </c>
      <c r="AH42" s="212">
        <v>2</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7" t="s">
        <v>1026</v>
      </c>
      <c r="D43" s="265"/>
      <c r="E43" s="266">
        <v>55.09</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3</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2" t="s">
        <v>547</v>
      </c>
      <c r="D44" s="259"/>
      <c r="E44" s="260"/>
      <c r="F44" s="222"/>
      <c r="G44" s="222"/>
      <c r="H44" s="222"/>
      <c r="I44" s="222"/>
      <c r="J44" s="222"/>
      <c r="K44" s="222"/>
      <c r="L44" s="222"/>
      <c r="M44" s="222"/>
      <c r="N44" s="221"/>
      <c r="O44" s="221"/>
      <c r="P44" s="221"/>
      <c r="Q44" s="221"/>
      <c r="R44" s="222"/>
      <c r="S44" s="222"/>
      <c r="T44" s="222"/>
      <c r="U44" s="222"/>
      <c r="V44" s="222"/>
      <c r="W44" s="222"/>
      <c r="X44" s="222"/>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7" t="s">
        <v>1027</v>
      </c>
      <c r="D45" s="251"/>
      <c r="E45" s="252">
        <v>110.18</v>
      </c>
      <c r="F45" s="222"/>
      <c r="G45" s="222"/>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390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0">
        <v>10</v>
      </c>
      <c r="B46" s="231" t="s">
        <v>571</v>
      </c>
      <c r="C46" s="247" t="s">
        <v>572</v>
      </c>
      <c r="D46" s="232" t="s">
        <v>382</v>
      </c>
      <c r="E46" s="233">
        <v>215.77467999999999</v>
      </c>
      <c r="F46" s="234"/>
      <c r="G46" s="235">
        <f>ROUND(E46*F46,2)</f>
        <v>0</v>
      </c>
      <c r="H46" s="234"/>
      <c r="I46" s="235">
        <f>ROUND(E46*H46,2)</f>
        <v>0</v>
      </c>
      <c r="J46" s="234"/>
      <c r="K46" s="235">
        <f>ROUND(E46*J46,2)</f>
        <v>0</v>
      </c>
      <c r="L46" s="235">
        <v>21</v>
      </c>
      <c r="M46" s="235">
        <f>G46*(1+L46/100)</f>
        <v>0</v>
      </c>
      <c r="N46" s="233">
        <v>0</v>
      </c>
      <c r="O46" s="233">
        <f>ROUND(E46*N46,2)</f>
        <v>0</v>
      </c>
      <c r="P46" s="233">
        <v>0</v>
      </c>
      <c r="Q46" s="233">
        <f>ROUND(E46*P46,2)</f>
        <v>0</v>
      </c>
      <c r="R46" s="235"/>
      <c r="S46" s="235" t="s">
        <v>339</v>
      </c>
      <c r="T46" s="236" t="s">
        <v>532</v>
      </c>
      <c r="U46" s="222">
        <v>1.0999999999999999E-2</v>
      </c>
      <c r="V46" s="222">
        <f>ROUND(E46*U46,2)</f>
        <v>2.37</v>
      </c>
      <c r="W46" s="222"/>
      <c r="X46" s="222" t="s">
        <v>385</v>
      </c>
      <c r="Y46" s="212"/>
      <c r="Z46" s="212"/>
      <c r="AA46" s="212"/>
      <c r="AB46" s="212"/>
      <c r="AC46" s="212"/>
      <c r="AD46" s="212"/>
      <c r="AE46" s="212"/>
      <c r="AF46" s="212"/>
      <c r="AG46" s="212" t="s">
        <v>386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1028</v>
      </c>
      <c r="D47" s="251"/>
      <c r="E47" s="252"/>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390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1029</v>
      </c>
      <c r="D48" s="251"/>
      <c r="E48" s="252">
        <v>270.87</v>
      </c>
      <c r="F48" s="222"/>
      <c r="G48" s="222"/>
      <c r="H48" s="222"/>
      <c r="I48" s="222"/>
      <c r="J48" s="222"/>
      <c r="K48" s="222"/>
      <c r="L48" s="222"/>
      <c r="M48" s="222"/>
      <c r="N48" s="221"/>
      <c r="O48" s="221"/>
      <c r="P48" s="221"/>
      <c r="Q48" s="221"/>
      <c r="R48" s="222"/>
      <c r="S48" s="222"/>
      <c r="T48" s="222"/>
      <c r="U48" s="222"/>
      <c r="V48" s="222"/>
      <c r="W48" s="222"/>
      <c r="X48" s="222"/>
      <c r="Y48" s="212"/>
      <c r="Z48" s="212"/>
      <c r="AA48" s="212"/>
      <c r="AB48" s="212"/>
      <c r="AC48" s="212"/>
      <c r="AD48" s="212"/>
      <c r="AE48" s="212"/>
      <c r="AF48" s="212"/>
      <c r="AG48" s="212" t="s">
        <v>390</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1030</v>
      </c>
      <c r="D49" s="251"/>
      <c r="E49" s="252">
        <v>-55.09</v>
      </c>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390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0">
        <v>11</v>
      </c>
      <c r="B50" s="231" t="s">
        <v>574</v>
      </c>
      <c r="C50" s="247" t="s">
        <v>575</v>
      </c>
      <c r="D50" s="232" t="s">
        <v>382</v>
      </c>
      <c r="E50" s="233">
        <v>168.84083999999999</v>
      </c>
      <c r="F50" s="234"/>
      <c r="G50" s="235">
        <f>ROUND(E50*F50,2)</f>
        <v>0</v>
      </c>
      <c r="H50" s="234"/>
      <c r="I50" s="235">
        <f>ROUND(E50*H50,2)</f>
        <v>0</v>
      </c>
      <c r="J50" s="234"/>
      <c r="K50" s="235">
        <f>ROUND(E50*J50,2)</f>
        <v>0</v>
      </c>
      <c r="L50" s="235">
        <v>21</v>
      </c>
      <c r="M50" s="235">
        <f>G50*(1+L50/100)</f>
        <v>0</v>
      </c>
      <c r="N50" s="233">
        <v>0</v>
      </c>
      <c r="O50" s="233">
        <f>ROUND(E50*N50,2)</f>
        <v>0</v>
      </c>
      <c r="P50" s="233">
        <v>0</v>
      </c>
      <c r="Q50" s="233">
        <f>ROUND(E50*P50,2)</f>
        <v>0</v>
      </c>
      <c r="R50" s="235"/>
      <c r="S50" s="235" t="s">
        <v>384</v>
      </c>
      <c r="T50" s="236" t="s">
        <v>532</v>
      </c>
      <c r="U50" s="222">
        <v>0.20200000000000001</v>
      </c>
      <c r="V50" s="222">
        <f>ROUND(E50*U50,2)</f>
        <v>34.11</v>
      </c>
      <c r="W50" s="222"/>
      <c r="X50" s="222" t="s">
        <v>385</v>
      </c>
      <c r="Y50" s="212"/>
      <c r="Z50" s="212"/>
      <c r="AA50" s="212"/>
      <c r="AB50" s="212"/>
      <c r="AC50" s="212"/>
      <c r="AD50" s="212"/>
      <c r="AE50" s="212"/>
      <c r="AF50" s="212"/>
      <c r="AG50" s="212" t="s">
        <v>386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4" t="s">
        <v>576</v>
      </c>
      <c r="D51" s="261"/>
      <c r="E51" s="261"/>
      <c r="F51" s="261"/>
      <c r="G51" s="261"/>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433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1" x14ac:dyDescent="0.2">
      <c r="A52" s="219"/>
      <c r="B52" s="220"/>
      <c r="C52" s="257" t="s">
        <v>1031</v>
      </c>
      <c r="D52" s="251"/>
      <c r="E52" s="252">
        <v>44.92</v>
      </c>
      <c r="F52" s="222"/>
      <c r="G52" s="222"/>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390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33.75" outlineLevel="1" x14ac:dyDescent="0.2">
      <c r="A53" s="219"/>
      <c r="B53" s="220"/>
      <c r="C53" s="257" t="s">
        <v>1032</v>
      </c>
      <c r="D53" s="251"/>
      <c r="E53" s="252">
        <v>48.27</v>
      </c>
      <c r="F53" s="222"/>
      <c r="G53" s="222"/>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390</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7" t="s">
        <v>1033</v>
      </c>
      <c r="D54" s="251"/>
      <c r="E54" s="252">
        <v>6.02</v>
      </c>
      <c r="F54" s="222"/>
      <c r="G54" s="222"/>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390</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1034</v>
      </c>
      <c r="D55" s="251"/>
      <c r="E55" s="252">
        <v>16.91</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7" t="s">
        <v>1035</v>
      </c>
      <c r="D56" s="251"/>
      <c r="E56" s="252">
        <v>14.36</v>
      </c>
      <c r="F56" s="222"/>
      <c r="G56" s="222"/>
      <c r="H56" s="222"/>
      <c r="I56" s="222"/>
      <c r="J56" s="222"/>
      <c r="K56" s="222"/>
      <c r="L56" s="222"/>
      <c r="M56" s="222"/>
      <c r="N56" s="221"/>
      <c r="O56" s="221"/>
      <c r="P56" s="221"/>
      <c r="Q56" s="221"/>
      <c r="R56" s="222"/>
      <c r="S56" s="222"/>
      <c r="T56" s="222"/>
      <c r="U56" s="222"/>
      <c r="V56" s="222"/>
      <c r="W56" s="222"/>
      <c r="X56" s="222"/>
      <c r="Y56" s="212"/>
      <c r="Z56" s="212"/>
      <c r="AA56" s="212"/>
      <c r="AB56" s="212"/>
      <c r="AC56" s="212"/>
      <c r="AD56" s="212"/>
      <c r="AE56" s="212"/>
      <c r="AF56" s="212"/>
      <c r="AG56" s="212" t="s">
        <v>390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19"/>
      <c r="B57" s="220"/>
      <c r="C57" s="257" t="s">
        <v>1036</v>
      </c>
      <c r="D57" s="251"/>
      <c r="E57" s="252">
        <v>6.1</v>
      </c>
      <c r="F57" s="222"/>
      <c r="G57" s="222"/>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390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19"/>
      <c r="B58" s="220"/>
      <c r="C58" s="257" t="s">
        <v>1037</v>
      </c>
      <c r="D58" s="251"/>
      <c r="E58" s="252">
        <v>0.77</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390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7" t="s">
        <v>1038</v>
      </c>
      <c r="D59" s="251"/>
      <c r="E59" s="252">
        <v>31.5</v>
      </c>
      <c r="F59" s="222"/>
      <c r="G59" s="222"/>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390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0">
        <v>12</v>
      </c>
      <c r="B60" s="231" t="s">
        <v>1039</v>
      </c>
      <c r="C60" s="247" t="s">
        <v>1040</v>
      </c>
      <c r="D60" s="232" t="s">
        <v>382</v>
      </c>
      <c r="E60" s="233">
        <v>65.136899999999997</v>
      </c>
      <c r="F60" s="234"/>
      <c r="G60" s="235">
        <f>ROUND(E60*F60,2)</f>
        <v>0</v>
      </c>
      <c r="H60" s="234"/>
      <c r="I60" s="235">
        <f>ROUND(E60*H60,2)</f>
        <v>0</v>
      </c>
      <c r="J60" s="234"/>
      <c r="K60" s="235">
        <f>ROUND(E60*J60,2)</f>
        <v>0</v>
      </c>
      <c r="L60" s="235">
        <v>21</v>
      </c>
      <c r="M60" s="235">
        <f>G60*(1+L60/100)</f>
        <v>0</v>
      </c>
      <c r="N60" s="233">
        <v>1.7</v>
      </c>
      <c r="O60" s="233">
        <f>ROUND(E60*N60,2)</f>
        <v>110.73</v>
      </c>
      <c r="P60" s="233">
        <v>0</v>
      </c>
      <c r="Q60" s="233">
        <f>ROUND(E60*P60,2)</f>
        <v>0</v>
      </c>
      <c r="R60" s="235"/>
      <c r="S60" s="235" t="s">
        <v>384</v>
      </c>
      <c r="T60" s="236" t="s">
        <v>612</v>
      </c>
      <c r="U60" s="222">
        <v>1.587</v>
      </c>
      <c r="V60" s="222">
        <f>ROUND(E60*U60,2)</f>
        <v>103.37</v>
      </c>
      <c r="W60" s="222"/>
      <c r="X60" s="222" t="s">
        <v>385</v>
      </c>
      <c r="Y60" s="212"/>
      <c r="Z60" s="212"/>
      <c r="AA60" s="212"/>
      <c r="AB60" s="212"/>
      <c r="AC60" s="212"/>
      <c r="AD60" s="212"/>
      <c r="AE60" s="212"/>
      <c r="AF60" s="212"/>
      <c r="AG60" s="212" t="s">
        <v>386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1041</v>
      </c>
      <c r="D61" s="251"/>
      <c r="E61" s="252">
        <v>12.95</v>
      </c>
      <c r="F61" s="222"/>
      <c r="G61" s="222"/>
      <c r="H61" s="222"/>
      <c r="I61" s="222"/>
      <c r="J61" s="222"/>
      <c r="K61" s="222"/>
      <c r="L61" s="222"/>
      <c r="M61" s="222"/>
      <c r="N61" s="221"/>
      <c r="O61" s="221"/>
      <c r="P61" s="221"/>
      <c r="Q61" s="221"/>
      <c r="R61" s="222"/>
      <c r="S61" s="222"/>
      <c r="T61" s="222"/>
      <c r="U61" s="222"/>
      <c r="V61" s="222"/>
      <c r="W61" s="222"/>
      <c r="X61" s="222"/>
      <c r="Y61" s="212"/>
      <c r="Z61" s="212"/>
      <c r="AA61" s="212"/>
      <c r="AB61" s="212"/>
      <c r="AC61" s="212"/>
      <c r="AD61" s="212"/>
      <c r="AE61" s="212"/>
      <c r="AF61" s="212"/>
      <c r="AG61" s="212" t="s">
        <v>390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7" t="s">
        <v>1042</v>
      </c>
      <c r="D62" s="251"/>
      <c r="E62" s="252">
        <v>16.97</v>
      </c>
      <c r="F62" s="222"/>
      <c r="G62" s="222"/>
      <c r="H62" s="222"/>
      <c r="I62" s="222"/>
      <c r="J62" s="222"/>
      <c r="K62" s="222"/>
      <c r="L62" s="222"/>
      <c r="M62" s="222"/>
      <c r="N62" s="221"/>
      <c r="O62" s="221"/>
      <c r="P62" s="221"/>
      <c r="Q62" s="221"/>
      <c r="R62" s="222"/>
      <c r="S62" s="222"/>
      <c r="T62" s="222"/>
      <c r="U62" s="222"/>
      <c r="V62" s="222"/>
      <c r="W62" s="222"/>
      <c r="X62" s="222"/>
      <c r="Y62" s="212"/>
      <c r="Z62" s="212"/>
      <c r="AA62" s="212"/>
      <c r="AB62" s="212"/>
      <c r="AC62" s="212"/>
      <c r="AD62" s="212"/>
      <c r="AE62" s="212"/>
      <c r="AF62" s="212"/>
      <c r="AG62" s="212" t="s">
        <v>390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7" t="s">
        <v>1043</v>
      </c>
      <c r="D63" s="251"/>
      <c r="E63" s="252">
        <v>6.2</v>
      </c>
      <c r="F63" s="222"/>
      <c r="G63" s="222"/>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390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7" t="s">
        <v>1044</v>
      </c>
      <c r="D64" s="251"/>
      <c r="E64" s="252">
        <v>4.84</v>
      </c>
      <c r="F64" s="222"/>
      <c r="G64" s="222"/>
      <c r="H64" s="222"/>
      <c r="I64" s="222"/>
      <c r="J64" s="222"/>
      <c r="K64" s="222"/>
      <c r="L64" s="222"/>
      <c r="M64" s="222"/>
      <c r="N64" s="221"/>
      <c r="O64" s="221"/>
      <c r="P64" s="221"/>
      <c r="Q64" s="221"/>
      <c r="R64" s="222"/>
      <c r="S64" s="222"/>
      <c r="T64" s="222"/>
      <c r="U64" s="222"/>
      <c r="V64" s="222"/>
      <c r="W64" s="222"/>
      <c r="X64" s="222"/>
      <c r="Y64" s="212"/>
      <c r="Z64" s="212"/>
      <c r="AA64" s="212"/>
      <c r="AB64" s="212"/>
      <c r="AC64" s="212"/>
      <c r="AD64" s="212"/>
      <c r="AE64" s="212"/>
      <c r="AF64" s="212"/>
      <c r="AG64" s="212" t="s">
        <v>390</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1045</v>
      </c>
      <c r="D65" s="251"/>
      <c r="E65" s="252">
        <v>3.84</v>
      </c>
      <c r="F65" s="222"/>
      <c r="G65" s="222"/>
      <c r="H65" s="222"/>
      <c r="I65" s="222"/>
      <c r="J65" s="222"/>
      <c r="K65" s="222"/>
      <c r="L65" s="222"/>
      <c r="M65" s="222"/>
      <c r="N65" s="221"/>
      <c r="O65" s="221"/>
      <c r="P65" s="221"/>
      <c r="Q65" s="221"/>
      <c r="R65" s="222"/>
      <c r="S65" s="222"/>
      <c r="T65" s="222"/>
      <c r="U65" s="222"/>
      <c r="V65" s="222"/>
      <c r="W65" s="222"/>
      <c r="X65" s="222"/>
      <c r="Y65" s="212"/>
      <c r="Z65" s="212"/>
      <c r="AA65" s="212"/>
      <c r="AB65" s="212"/>
      <c r="AC65" s="212"/>
      <c r="AD65" s="212"/>
      <c r="AE65" s="212"/>
      <c r="AF65" s="212"/>
      <c r="AG65" s="212" t="s">
        <v>390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1046</v>
      </c>
      <c r="D66" s="251"/>
      <c r="E66" s="252">
        <v>3.62</v>
      </c>
      <c r="F66" s="222"/>
      <c r="G66" s="222"/>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390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1047</v>
      </c>
      <c r="D67" s="251"/>
      <c r="E67" s="252">
        <v>4.1100000000000003</v>
      </c>
      <c r="F67" s="222"/>
      <c r="G67" s="222"/>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390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1048</v>
      </c>
      <c r="D68" s="251"/>
      <c r="E68" s="252">
        <v>12.6</v>
      </c>
      <c r="F68" s="222"/>
      <c r="G68" s="222"/>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390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0">
        <v>13</v>
      </c>
      <c r="B69" s="231" t="s">
        <v>587</v>
      </c>
      <c r="C69" s="247" t="s">
        <v>588</v>
      </c>
      <c r="D69" s="232" t="s">
        <v>464</v>
      </c>
      <c r="E69" s="233">
        <v>431.54935999999998</v>
      </c>
      <c r="F69" s="234"/>
      <c r="G69" s="235">
        <f>ROUND(E69*F69,2)</f>
        <v>0</v>
      </c>
      <c r="H69" s="234"/>
      <c r="I69" s="235">
        <f>ROUND(E69*H69,2)</f>
        <v>0</v>
      </c>
      <c r="J69" s="234"/>
      <c r="K69" s="235">
        <f>ROUND(E69*J69,2)</f>
        <v>0</v>
      </c>
      <c r="L69" s="235">
        <v>21</v>
      </c>
      <c r="M69" s="235">
        <f>G69*(1+L69/100)</f>
        <v>0</v>
      </c>
      <c r="N69" s="233">
        <v>1</v>
      </c>
      <c r="O69" s="233">
        <f>ROUND(E69*N69,2)</f>
        <v>431.55</v>
      </c>
      <c r="P69" s="233">
        <v>0</v>
      </c>
      <c r="Q69" s="233">
        <f>ROUND(E69*P69,2)</f>
        <v>0</v>
      </c>
      <c r="R69" s="235"/>
      <c r="S69" s="235" t="s">
        <v>339</v>
      </c>
      <c r="T69" s="236" t="s">
        <v>532</v>
      </c>
      <c r="U69" s="222">
        <v>0</v>
      </c>
      <c r="V69" s="222">
        <f>ROUND(E69*U69,2)</f>
        <v>0</v>
      </c>
      <c r="W69" s="222"/>
      <c r="X69" s="222" t="s">
        <v>474</v>
      </c>
      <c r="Y69" s="212"/>
      <c r="Z69" s="212"/>
      <c r="AA69" s="212"/>
      <c r="AB69" s="212"/>
      <c r="AC69" s="212"/>
      <c r="AD69" s="212"/>
      <c r="AE69" s="212"/>
      <c r="AF69" s="212"/>
      <c r="AG69" s="212" t="s">
        <v>475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2" t="s">
        <v>545</v>
      </c>
      <c r="D70" s="259"/>
      <c r="E70" s="260"/>
      <c r="F70" s="222"/>
      <c r="G70" s="22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390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3" t="s">
        <v>1049</v>
      </c>
      <c r="D71" s="259"/>
      <c r="E71" s="260">
        <v>270.86619000000002</v>
      </c>
      <c r="F71" s="222"/>
      <c r="G71" s="222"/>
      <c r="H71" s="222"/>
      <c r="I71" s="222"/>
      <c r="J71" s="222"/>
      <c r="K71" s="222"/>
      <c r="L71" s="222"/>
      <c r="M71" s="222"/>
      <c r="N71" s="221"/>
      <c r="O71" s="221"/>
      <c r="P71" s="221"/>
      <c r="Q71" s="221"/>
      <c r="R71" s="222"/>
      <c r="S71" s="222"/>
      <c r="T71" s="222"/>
      <c r="U71" s="222"/>
      <c r="V71" s="222"/>
      <c r="W71" s="222"/>
      <c r="X71" s="222"/>
      <c r="Y71" s="212"/>
      <c r="Z71" s="212"/>
      <c r="AA71" s="212"/>
      <c r="AB71" s="212"/>
      <c r="AC71" s="212"/>
      <c r="AD71" s="212"/>
      <c r="AE71" s="212"/>
      <c r="AF71" s="212"/>
      <c r="AG71" s="212" t="s">
        <v>390</v>
      </c>
      <c r="AH71" s="212">
        <v>2</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3" t="s">
        <v>1050</v>
      </c>
      <c r="D72" s="259"/>
      <c r="E72" s="260">
        <v>-55.09151</v>
      </c>
      <c r="F72" s="222"/>
      <c r="G72" s="222"/>
      <c r="H72" s="222"/>
      <c r="I72" s="222"/>
      <c r="J72" s="222"/>
      <c r="K72" s="222"/>
      <c r="L72" s="222"/>
      <c r="M72" s="222"/>
      <c r="N72" s="221"/>
      <c r="O72" s="221"/>
      <c r="P72" s="221"/>
      <c r="Q72" s="221"/>
      <c r="R72" s="222"/>
      <c r="S72" s="222"/>
      <c r="T72" s="222"/>
      <c r="U72" s="222"/>
      <c r="V72" s="222"/>
      <c r="W72" s="222"/>
      <c r="X72" s="222"/>
      <c r="Y72" s="212"/>
      <c r="Z72" s="212"/>
      <c r="AA72" s="212"/>
      <c r="AB72" s="212"/>
      <c r="AC72" s="212"/>
      <c r="AD72" s="212"/>
      <c r="AE72" s="212"/>
      <c r="AF72" s="212"/>
      <c r="AG72" s="212" t="s">
        <v>390</v>
      </c>
      <c r="AH72" s="212">
        <v>2</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7" t="s">
        <v>1026</v>
      </c>
      <c r="D73" s="265"/>
      <c r="E73" s="266">
        <v>215.77467999999999</v>
      </c>
      <c r="F73" s="222"/>
      <c r="G73" s="222"/>
      <c r="H73" s="222"/>
      <c r="I73" s="222"/>
      <c r="J73" s="222"/>
      <c r="K73" s="222"/>
      <c r="L73" s="222"/>
      <c r="M73" s="222"/>
      <c r="N73" s="221"/>
      <c r="O73" s="221"/>
      <c r="P73" s="221"/>
      <c r="Q73" s="221"/>
      <c r="R73" s="222"/>
      <c r="S73" s="222"/>
      <c r="T73" s="222"/>
      <c r="U73" s="222"/>
      <c r="V73" s="222"/>
      <c r="W73" s="222"/>
      <c r="X73" s="222"/>
      <c r="Y73" s="212"/>
      <c r="Z73" s="212"/>
      <c r="AA73" s="212"/>
      <c r="AB73" s="212"/>
      <c r="AC73" s="212"/>
      <c r="AD73" s="212"/>
      <c r="AE73" s="212"/>
      <c r="AF73" s="212"/>
      <c r="AG73" s="212" t="s">
        <v>390</v>
      </c>
      <c r="AH73" s="212">
        <v>3</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2" t="s">
        <v>547</v>
      </c>
      <c r="D74" s="259"/>
      <c r="E74" s="260"/>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390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7" t="s">
        <v>1051</v>
      </c>
      <c r="D75" s="251"/>
      <c r="E75" s="252">
        <v>431.54935999999998</v>
      </c>
      <c r="F75" s="222"/>
      <c r="G75" s="222"/>
      <c r="H75" s="222"/>
      <c r="I75" s="222"/>
      <c r="J75" s="222"/>
      <c r="K75" s="222"/>
      <c r="L75" s="222"/>
      <c r="M75" s="222"/>
      <c r="N75" s="221"/>
      <c r="O75" s="221"/>
      <c r="P75" s="221"/>
      <c r="Q75" s="221"/>
      <c r="R75" s="222"/>
      <c r="S75" s="222"/>
      <c r="T75" s="222"/>
      <c r="U75" s="222"/>
      <c r="V75" s="222"/>
      <c r="W75" s="222"/>
      <c r="X75" s="222"/>
      <c r="Y75" s="212"/>
      <c r="Z75" s="212"/>
      <c r="AA75" s="212"/>
      <c r="AB75" s="212"/>
      <c r="AC75" s="212"/>
      <c r="AD75" s="212"/>
      <c r="AE75" s="212"/>
      <c r="AF75" s="212"/>
      <c r="AG75" s="212" t="s">
        <v>390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7">
        <v>14</v>
      </c>
      <c r="B76" s="238" t="s">
        <v>590</v>
      </c>
      <c r="C76" s="246" t="s">
        <v>757</v>
      </c>
      <c r="D76" s="239" t="s">
        <v>382</v>
      </c>
      <c r="E76" s="240">
        <v>215.77467999999999</v>
      </c>
      <c r="F76" s="241"/>
      <c r="G76" s="242">
        <f>ROUND(E76*F76,2)</f>
        <v>0</v>
      </c>
      <c r="H76" s="241"/>
      <c r="I76" s="242">
        <f>ROUND(E76*H76,2)</f>
        <v>0</v>
      </c>
      <c r="J76" s="241"/>
      <c r="K76" s="242">
        <f>ROUND(E76*J76,2)</f>
        <v>0</v>
      </c>
      <c r="L76" s="242">
        <v>21</v>
      </c>
      <c r="M76" s="242">
        <f>G76*(1+L76/100)</f>
        <v>0</v>
      </c>
      <c r="N76" s="240">
        <v>0</v>
      </c>
      <c r="O76" s="240">
        <f>ROUND(E76*N76,2)</f>
        <v>0</v>
      </c>
      <c r="P76" s="240">
        <v>0</v>
      </c>
      <c r="Q76" s="240">
        <f>ROUND(E76*P76,2)</f>
        <v>0</v>
      </c>
      <c r="R76" s="242"/>
      <c r="S76" s="242" t="s">
        <v>384</v>
      </c>
      <c r="T76" s="243" t="s">
        <v>384</v>
      </c>
      <c r="U76" s="222">
        <v>0</v>
      </c>
      <c r="V76" s="222">
        <f>ROUND(E76*U76,2)</f>
        <v>0</v>
      </c>
      <c r="W76" s="222"/>
      <c r="X76" s="222" t="s">
        <v>385</v>
      </c>
      <c r="Y76" s="212"/>
      <c r="Z76" s="212"/>
      <c r="AA76" s="212"/>
      <c r="AB76" s="212"/>
      <c r="AC76" s="212"/>
      <c r="AD76" s="212"/>
      <c r="AE76" s="212"/>
      <c r="AF76" s="212"/>
      <c r="AG76" s="212" t="s">
        <v>386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4" t="s">
        <v>334</v>
      </c>
      <c r="B77" s="225" t="s">
        <v>235</v>
      </c>
      <c r="C77" s="245" t="s">
        <v>236</v>
      </c>
      <c r="D77" s="226"/>
      <c r="E77" s="227"/>
      <c r="F77" s="228"/>
      <c r="G77" s="228">
        <f>SUMIF(AG78:AG99,"&lt;&gt;NOR",G78:G99)</f>
        <v>0</v>
      </c>
      <c r="H77" s="228"/>
      <c r="I77" s="228">
        <f>SUM(I78:I99)</f>
        <v>0</v>
      </c>
      <c r="J77" s="228"/>
      <c r="K77" s="228">
        <f>SUM(K78:K99)</f>
        <v>0</v>
      </c>
      <c r="L77" s="228"/>
      <c r="M77" s="228">
        <f>SUM(M78:M99)</f>
        <v>0</v>
      </c>
      <c r="N77" s="227"/>
      <c r="O77" s="227">
        <f>SUM(O78:O99)</f>
        <v>30.570000000000004</v>
      </c>
      <c r="P77" s="227"/>
      <c r="Q77" s="227">
        <f>SUM(Q78:Q99)</f>
        <v>0</v>
      </c>
      <c r="R77" s="228"/>
      <c r="S77" s="228"/>
      <c r="T77" s="229"/>
      <c r="U77" s="223"/>
      <c r="V77" s="223">
        <f>SUM(V78:V99)</f>
        <v>29.38</v>
      </c>
      <c r="W77" s="223"/>
      <c r="X77" s="223"/>
      <c r="AG77" t="s">
        <v>335</v>
      </c>
    </row>
    <row r="78" spans="1:60" outlineLevel="1" x14ac:dyDescent="0.2">
      <c r="A78" s="230">
        <v>15</v>
      </c>
      <c r="B78" s="231" t="s">
        <v>1052</v>
      </c>
      <c r="C78" s="247" t="s">
        <v>1053</v>
      </c>
      <c r="D78" s="232" t="s">
        <v>382</v>
      </c>
      <c r="E78" s="233">
        <v>10.92</v>
      </c>
      <c r="F78" s="234"/>
      <c r="G78" s="235">
        <f>ROUND(E78*F78,2)</f>
        <v>0</v>
      </c>
      <c r="H78" s="234"/>
      <c r="I78" s="235">
        <f>ROUND(E78*H78,2)</f>
        <v>0</v>
      </c>
      <c r="J78" s="234"/>
      <c r="K78" s="235">
        <f>ROUND(E78*J78,2)</f>
        <v>0</v>
      </c>
      <c r="L78" s="235">
        <v>21</v>
      </c>
      <c r="M78" s="235">
        <f>G78*(1+L78/100)</f>
        <v>0</v>
      </c>
      <c r="N78" s="233">
        <v>1.8907700000000001</v>
      </c>
      <c r="O78" s="233">
        <f>ROUND(E78*N78,2)</f>
        <v>20.65</v>
      </c>
      <c r="P78" s="233">
        <v>0</v>
      </c>
      <c r="Q78" s="233">
        <f>ROUND(E78*P78,2)</f>
        <v>0</v>
      </c>
      <c r="R78" s="235"/>
      <c r="S78" s="235" t="s">
        <v>384</v>
      </c>
      <c r="T78" s="236" t="s">
        <v>612</v>
      </c>
      <c r="U78" s="222">
        <v>1.6950000000000001</v>
      </c>
      <c r="V78" s="222">
        <f>ROUND(E78*U78,2)</f>
        <v>18.510000000000002</v>
      </c>
      <c r="W78" s="222"/>
      <c r="X78" s="222" t="s">
        <v>385</v>
      </c>
      <c r="Y78" s="212"/>
      <c r="Z78" s="212"/>
      <c r="AA78" s="212"/>
      <c r="AB78" s="212"/>
      <c r="AC78" s="212"/>
      <c r="AD78" s="212"/>
      <c r="AE78" s="212"/>
      <c r="AF78" s="212"/>
      <c r="AG78" s="212" t="s">
        <v>386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7" t="s">
        <v>1054</v>
      </c>
      <c r="D79" s="251"/>
      <c r="E79" s="252">
        <v>2.42</v>
      </c>
      <c r="F79" s="222"/>
      <c r="G79" s="222"/>
      <c r="H79" s="222"/>
      <c r="I79" s="222"/>
      <c r="J79" s="222"/>
      <c r="K79" s="222"/>
      <c r="L79" s="222"/>
      <c r="M79" s="222"/>
      <c r="N79" s="221"/>
      <c r="O79" s="221"/>
      <c r="P79" s="221"/>
      <c r="Q79" s="221"/>
      <c r="R79" s="222"/>
      <c r="S79" s="222"/>
      <c r="T79" s="222"/>
      <c r="U79" s="222"/>
      <c r="V79" s="222"/>
      <c r="W79" s="222"/>
      <c r="X79" s="222"/>
      <c r="Y79" s="212"/>
      <c r="Z79" s="212"/>
      <c r="AA79" s="212"/>
      <c r="AB79" s="212"/>
      <c r="AC79" s="212"/>
      <c r="AD79" s="212"/>
      <c r="AE79" s="212"/>
      <c r="AF79" s="212"/>
      <c r="AG79" s="212" t="s">
        <v>390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7" t="s">
        <v>1055</v>
      </c>
      <c r="D80" s="251"/>
      <c r="E80" s="252">
        <v>2.61</v>
      </c>
      <c r="F80" s="222"/>
      <c r="G80" s="222"/>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390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7" t="s">
        <v>1056</v>
      </c>
      <c r="D81" s="251"/>
      <c r="E81" s="252">
        <v>1.1599999999999999</v>
      </c>
      <c r="F81" s="222"/>
      <c r="G81" s="222"/>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390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7" t="s">
        <v>1057</v>
      </c>
      <c r="D82" s="251"/>
      <c r="E82" s="252">
        <v>0.9</v>
      </c>
      <c r="F82" s="222"/>
      <c r="G82" s="222"/>
      <c r="H82" s="222"/>
      <c r="I82" s="222"/>
      <c r="J82" s="222"/>
      <c r="K82" s="222"/>
      <c r="L82" s="222"/>
      <c r="M82" s="222"/>
      <c r="N82" s="221"/>
      <c r="O82" s="221"/>
      <c r="P82" s="221"/>
      <c r="Q82" s="221"/>
      <c r="R82" s="222"/>
      <c r="S82" s="222"/>
      <c r="T82" s="222"/>
      <c r="U82" s="222"/>
      <c r="V82" s="222"/>
      <c r="W82" s="222"/>
      <c r="X82" s="222"/>
      <c r="Y82" s="212"/>
      <c r="Z82" s="212"/>
      <c r="AA82" s="212"/>
      <c r="AB82" s="212"/>
      <c r="AC82" s="212"/>
      <c r="AD82" s="212"/>
      <c r="AE82" s="212"/>
      <c r="AF82" s="212"/>
      <c r="AG82" s="212" t="s">
        <v>390</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7" t="s">
        <v>1058</v>
      </c>
      <c r="D83" s="251"/>
      <c r="E83" s="252">
        <v>0.68</v>
      </c>
      <c r="F83" s="222"/>
      <c r="G83" s="222"/>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390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7" t="s">
        <v>1059</v>
      </c>
      <c r="D84" s="251"/>
      <c r="E84" s="252">
        <v>3.15</v>
      </c>
      <c r="F84" s="222"/>
      <c r="G84" s="222"/>
      <c r="H84" s="222"/>
      <c r="I84" s="222"/>
      <c r="J84" s="222"/>
      <c r="K84" s="222"/>
      <c r="L84" s="222"/>
      <c r="M84" s="222"/>
      <c r="N84" s="221"/>
      <c r="O84" s="221"/>
      <c r="P84" s="221"/>
      <c r="Q84" s="221"/>
      <c r="R84" s="222"/>
      <c r="S84" s="222"/>
      <c r="T84" s="222"/>
      <c r="U84" s="222"/>
      <c r="V84" s="222"/>
      <c r="W84" s="222"/>
      <c r="X84" s="222"/>
      <c r="Y84" s="212"/>
      <c r="Z84" s="212"/>
      <c r="AA84" s="212"/>
      <c r="AB84" s="212"/>
      <c r="AC84" s="212"/>
      <c r="AD84" s="212"/>
      <c r="AE84" s="212"/>
      <c r="AF84" s="212"/>
      <c r="AG84" s="212" t="s">
        <v>390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0">
        <v>16</v>
      </c>
      <c r="B85" s="231" t="s">
        <v>1060</v>
      </c>
      <c r="C85" s="247" t="s">
        <v>1061</v>
      </c>
      <c r="D85" s="232" t="s">
        <v>657</v>
      </c>
      <c r="E85" s="233">
        <v>10</v>
      </c>
      <c r="F85" s="234"/>
      <c r="G85" s="235">
        <f>ROUND(E85*F85,2)</f>
        <v>0</v>
      </c>
      <c r="H85" s="234"/>
      <c r="I85" s="235">
        <f>ROUND(E85*H85,2)</f>
        <v>0</v>
      </c>
      <c r="J85" s="234"/>
      <c r="K85" s="235">
        <f>ROUND(E85*J85,2)</f>
        <v>0</v>
      </c>
      <c r="L85" s="235">
        <v>21</v>
      </c>
      <c r="M85" s="235">
        <f>G85*(1+L85/100)</f>
        <v>0</v>
      </c>
      <c r="N85" s="233">
        <v>1.65E-3</v>
      </c>
      <c r="O85" s="233">
        <f>ROUND(E85*N85,2)</f>
        <v>0.02</v>
      </c>
      <c r="P85" s="233">
        <v>0</v>
      </c>
      <c r="Q85" s="233">
        <f>ROUND(E85*P85,2)</f>
        <v>0</v>
      </c>
      <c r="R85" s="235"/>
      <c r="S85" s="235" t="s">
        <v>384</v>
      </c>
      <c r="T85" s="236" t="s">
        <v>612</v>
      </c>
      <c r="U85" s="222">
        <v>0.14699999999999999</v>
      </c>
      <c r="V85" s="222">
        <f>ROUND(E85*U85,2)</f>
        <v>1.47</v>
      </c>
      <c r="W85" s="222"/>
      <c r="X85" s="222" t="s">
        <v>385</v>
      </c>
      <c r="Y85" s="212"/>
      <c r="Z85" s="212"/>
      <c r="AA85" s="212"/>
      <c r="AB85" s="212"/>
      <c r="AC85" s="212"/>
      <c r="AD85" s="212"/>
      <c r="AE85" s="212"/>
      <c r="AF85" s="212"/>
      <c r="AG85" s="212" t="s">
        <v>386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1062</v>
      </c>
      <c r="D86" s="251"/>
      <c r="E86" s="252">
        <v>4</v>
      </c>
      <c r="F86" s="222"/>
      <c r="G86" s="222"/>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390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7" t="s">
        <v>1063</v>
      </c>
      <c r="D87" s="251"/>
      <c r="E87" s="252">
        <v>6</v>
      </c>
      <c r="F87" s="222"/>
      <c r="G87" s="222"/>
      <c r="H87" s="222"/>
      <c r="I87" s="222"/>
      <c r="J87" s="222"/>
      <c r="K87" s="222"/>
      <c r="L87" s="222"/>
      <c r="M87" s="222"/>
      <c r="N87" s="221"/>
      <c r="O87" s="221"/>
      <c r="P87" s="221"/>
      <c r="Q87" s="221"/>
      <c r="R87" s="222"/>
      <c r="S87" s="222"/>
      <c r="T87" s="222"/>
      <c r="U87" s="222"/>
      <c r="V87" s="222"/>
      <c r="W87" s="222"/>
      <c r="X87" s="222"/>
      <c r="Y87" s="212"/>
      <c r="Z87" s="212"/>
      <c r="AA87" s="212"/>
      <c r="AB87" s="212"/>
      <c r="AC87" s="212"/>
      <c r="AD87" s="212"/>
      <c r="AE87" s="212"/>
      <c r="AF87" s="212"/>
      <c r="AG87" s="212" t="s">
        <v>390</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7">
        <v>17</v>
      </c>
      <c r="B88" s="238" t="s">
        <v>1064</v>
      </c>
      <c r="C88" s="246" t="s">
        <v>1065</v>
      </c>
      <c r="D88" s="239" t="s">
        <v>657</v>
      </c>
      <c r="E88" s="240">
        <v>8</v>
      </c>
      <c r="F88" s="241"/>
      <c r="G88" s="242">
        <f>ROUND(E88*F88,2)</f>
        <v>0</v>
      </c>
      <c r="H88" s="241"/>
      <c r="I88" s="242">
        <f>ROUND(E88*H88,2)</f>
        <v>0</v>
      </c>
      <c r="J88" s="241"/>
      <c r="K88" s="242">
        <f>ROUND(E88*J88,2)</f>
        <v>0</v>
      </c>
      <c r="L88" s="242">
        <v>21</v>
      </c>
      <c r="M88" s="242">
        <f>G88*(1+L88/100)</f>
        <v>0</v>
      </c>
      <c r="N88" s="240">
        <v>6.6E-3</v>
      </c>
      <c r="O88" s="240">
        <f>ROUND(E88*N88,2)</f>
        <v>0.05</v>
      </c>
      <c r="P88" s="240">
        <v>0</v>
      </c>
      <c r="Q88" s="240">
        <f>ROUND(E88*P88,2)</f>
        <v>0</v>
      </c>
      <c r="R88" s="242"/>
      <c r="S88" s="242" t="s">
        <v>384</v>
      </c>
      <c r="T88" s="243" t="s">
        <v>612</v>
      </c>
      <c r="U88" s="222">
        <v>0.42</v>
      </c>
      <c r="V88" s="222">
        <f>ROUND(E88*U88,2)</f>
        <v>3.36</v>
      </c>
      <c r="W88" s="222"/>
      <c r="X88" s="222" t="s">
        <v>385</v>
      </c>
      <c r="Y88" s="212"/>
      <c r="Z88" s="212"/>
      <c r="AA88" s="212"/>
      <c r="AB88" s="212"/>
      <c r="AC88" s="212"/>
      <c r="AD88" s="212"/>
      <c r="AE88" s="212"/>
      <c r="AF88" s="212"/>
      <c r="AG88" s="212" t="s">
        <v>386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7">
        <v>18</v>
      </c>
      <c r="B89" s="238" t="s">
        <v>1066</v>
      </c>
      <c r="C89" s="246" t="s">
        <v>1067</v>
      </c>
      <c r="D89" s="239" t="s">
        <v>657</v>
      </c>
      <c r="E89" s="240">
        <v>1</v>
      </c>
      <c r="F89" s="241"/>
      <c r="G89" s="242">
        <f>ROUND(E89*F89,2)</f>
        <v>0</v>
      </c>
      <c r="H89" s="241"/>
      <c r="I89" s="242">
        <f>ROUND(E89*H89,2)</f>
        <v>0</v>
      </c>
      <c r="J89" s="241"/>
      <c r="K89" s="242">
        <f>ROUND(E89*J89,2)</f>
        <v>0</v>
      </c>
      <c r="L89" s="242">
        <v>21</v>
      </c>
      <c r="M89" s="242">
        <f>G89*(1+L89/100)</f>
        <v>0</v>
      </c>
      <c r="N89" s="240">
        <v>6.6E-3</v>
      </c>
      <c r="O89" s="240">
        <f>ROUND(E89*N89,2)</f>
        <v>0.01</v>
      </c>
      <c r="P89" s="240">
        <v>0</v>
      </c>
      <c r="Q89" s="240">
        <f>ROUND(E89*P89,2)</f>
        <v>0</v>
      </c>
      <c r="R89" s="242"/>
      <c r="S89" s="242" t="s">
        <v>384</v>
      </c>
      <c r="T89" s="243" t="s">
        <v>612</v>
      </c>
      <c r="U89" s="222">
        <v>0.84</v>
      </c>
      <c r="V89" s="222">
        <f>ROUND(E89*U89,2)</f>
        <v>0.84</v>
      </c>
      <c r="W89" s="222"/>
      <c r="X89" s="222" t="s">
        <v>385</v>
      </c>
      <c r="Y89" s="212"/>
      <c r="Z89" s="212"/>
      <c r="AA89" s="212"/>
      <c r="AB89" s="212"/>
      <c r="AC89" s="212"/>
      <c r="AD89" s="212"/>
      <c r="AE89" s="212"/>
      <c r="AF89" s="212"/>
      <c r="AG89" s="212" t="s">
        <v>386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30">
        <v>19</v>
      </c>
      <c r="B90" s="231" t="s">
        <v>1068</v>
      </c>
      <c r="C90" s="247" t="s">
        <v>1069</v>
      </c>
      <c r="D90" s="232" t="s">
        <v>382</v>
      </c>
      <c r="E90" s="233">
        <v>3.5867</v>
      </c>
      <c r="F90" s="234"/>
      <c r="G90" s="235">
        <f>ROUND(E90*F90,2)</f>
        <v>0</v>
      </c>
      <c r="H90" s="234"/>
      <c r="I90" s="235">
        <f>ROUND(E90*H90,2)</f>
        <v>0</v>
      </c>
      <c r="J90" s="234"/>
      <c r="K90" s="235">
        <f>ROUND(E90*J90,2)</f>
        <v>0</v>
      </c>
      <c r="L90" s="235">
        <v>21</v>
      </c>
      <c r="M90" s="235">
        <f>G90*(1+L90/100)</f>
        <v>0</v>
      </c>
      <c r="N90" s="233">
        <v>2.5</v>
      </c>
      <c r="O90" s="233">
        <f>ROUND(E90*N90,2)</f>
        <v>8.9700000000000006</v>
      </c>
      <c r="P90" s="233">
        <v>0</v>
      </c>
      <c r="Q90" s="233">
        <f>ROUND(E90*P90,2)</f>
        <v>0</v>
      </c>
      <c r="R90" s="235"/>
      <c r="S90" s="235" t="s">
        <v>384</v>
      </c>
      <c r="T90" s="236" t="s">
        <v>612</v>
      </c>
      <c r="U90" s="222">
        <v>1.4490000000000001</v>
      </c>
      <c r="V90" s="222">
        <f>ROUND(E90*U90,2)</f>
        <v>5.2</v>
      </c>
      <c r="W90" s="222"/>
      <c r="X90" s="222" t="s">
        <v>385</v>
      </c>
      <c r="Y90" s="212"/>
      <c r="Z90" s="212"/>
      <c r="AA90" s="212"/>
      <c r="AB90" s="212"/>
      <c r="AC90" s="212"/>
      <c r="AD90" s="212"/>
      <c r="AE90" s="212"/>
      <c r="AF90" s="212"/>
      <c r="AG90" s="212" t="s">
        <v>386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7" t="s">
        <v>1070</v>
      </c>
      <c r="D91" s="251"/>
      <c r="E91" s="252">
        <v>1.73</v>
      </c>
      <c r="F91" s="222"/>
      <c r="G91" s="222"/>
      <c r="H91" s="222"/>
      <c r="I91" s="222"/>
      <c r="J91" s="222"/>
      <c r="K91" s="222"/>
      <c r="L91" s="222"/>
      <c r="M91" s="222"/>
      <c r="N91" s="221"/>
      <c r="O91" s="221"/>
      <c r="P91" s="221"/>
      <c r="Q91" s="221"/>
      <c r="R91" s="222"/>
      <c r="S91" s="222"/>
      <c r="T91" s="222"/>
      <c r="U91" s="222"/>
      <c r="V91" s="222"/>
      <c r="W91" s="222"/>
      <c r="X91" s="222"/>
      <c r="Y91" s="212"/>
      <c r="Z91" s="212"/>
      <c r="AA91" s="212"/>
      <c r="AB91" s="212"/>
      <c r="AC91" s="212"/>
      <c r="AD91" s="212"/>
      <c r="AE91" s="212"/>
      <c r="AF91" s="212"/>
      <c r="AG91" s="212" t="s">
        <v>390</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7" t="s">
        <v>1071</v>
      </c>
      <c r="D92" s="251"/>
      <c r="E92" s="252">
        <v>1.85</v>
      </c>
      <c r="F92" s="222"/>
      <c r="G92" s="222"/>
      <c r="H92" s="222"/>
      <c r="I92" s="222"/>
      <c r="J92" s="222"/>
      <c r="K92" s="222"/>
      <c r="L92" s="222"/>
      <c r="M92" s="222"/>
      <c r="N92" s="221"/>
      <c r="O92" s="221"/>
      <c r="P92" s="221"/>
      <c r="Q92" s="221"/>
      <c r="R92" s="222"/>
      <c r="S92" s="222"/>
      <c r="T92" s="222"/>
      <c r="U92" s="222"/>
      <c r="V92" s="222"/>
      <c r="W92" s="222"/>
      <c r="X92" s="222"/>
      <c r="Y92" s="212"/>
      <c r="Z92" s="212"/>
      <c r="AA92" s="212"/>
      <c r="AB92" s="212"/>
      <c r="AC92" s="212"/>
      <c r="AD92" s="212"/>
      <c r="AE92" s="212"/>
      <c r="AF92" s="212"/>
      <c r="AG92" s="212" t="s">
        <v>390</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0">
        <v>20</v>
      </c>
      <c r="B93" s="231" t="s">
        <v>1072</v>
      </c>
      <c r="C93" s="247" t="s">
        <v>1073</v>
      </c>
      <c r="D93" s="232" t="s">
        <v>657</v>
      </c>
      <c r="E93" s="233">
        <v>10.1</v>
      </c>
      <c r="F93" s="234"/>
      <c r="G93" s="235">
        <f>ROUND(E93*F93,2)</f>
        <v>0</v>
      </c>
      <c r="H93" s="234"/>
      <c r="I93" s="235">
        <f>ROUND(E93*H93,2)</f>
        <v>0</v>
      </c>
      <c r="J93" s="234"/>
      <c r="K93" s="235">
        <f>ROUND(E93*J93,2)</f>
        <v>0</v>
      </c>
      <c r="L93" s="235">
        <v>21</v>
      </c>
      <c r="M93" s="235">
        <f>G93*(1+L93/100)</f>
        <v>0</v>
      </c>
      <c r="N93" s="233">
        <v>3.7999999999999999E-2</v>
      </c>
      <c r="O93" s="233">
        <f>ROUND(E93*N93,2)</f>
        <v>0.38</v>
      </c>
      <c r="P93" s="233">
        <v>0</v>
      </c>
      <c r="Q93" s="233">
        <f>ROUND(E93*P93,2)</f>
        <v>0</v>
      </c>
      <c r="R93" s="235" t="s">
        <v>473</v>
      </c>
      <c r="S93" s="235" t="s">
        <v>384</v>
      </c>
      <c r="T93" s="236" t="s">
        <v>612</v>
      </c>
      <c r="U93" s="222">
        <v>0</v>
      </c>
      <c r="V93" s="222">
        <f>ROUND(E93*U93,2)</f>
        <v>0</v>
      </c>
      <c r="W93" s="222"/>
      <c r="X93" s="222" t="s">
        <v>474</v>
      </c>
      <c r="Y93" s="212"/>
      <c r="Z93" s="212"/>
      <c r="AA93" s="212"/>
      <c r="AB93" s="212"/>
      <c r="AC93" s="212"/>
      <c r="AD93" s="212"/>
      <c r="AE93" s="212"/>
      <c r="AF93" s="212"/>
      <c r="AG93" s="212" t="s">
        <v>605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7" t="s">
        <v>1074</v>
      </c>
      <c r="D94" s="251"/>
      <c r="E94" s="252">
        <v>10.1</v>
      </c>
      <c r="F94" s="222"/>
      <c r="G94" s="222"/>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390</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37">
        <v>21</v>
      </c>
      <c r="B95" s="238" t="s">
        <v>1075</v>
      </c>
      <c r="C95" s="246" t="s">
        <v>1076</v>
      </c>
      <c r="D95" s="239" t="s">
        <v>657</v>
      </c>
      <c r="E95" s="240">
        <v>1.01</v>
      </c>
      <c r="F95" s="241"/>
      <c r="G95" s="242">
        <f>ROUND(E95*F95,2)</f>
        <v>0</v>
      </c>
      <c r="H95" s="241"/>
      <c r="I95" s="242">
        <f>ROUND(E95*H95,2)</f>
        <v>0</v>
      </c>
      <c r="J95" s="241"/>
      <c r="K95" s="242">
        <f>ROUND(E95*J95,2)</f>
        <v>0</v>
      </c>
      <c r="L95" s="242">
        <v>21</v>
      </c>
      <c r="M95" s="242">
        <f>G95*(1+L95/100)</f>
        <v>0</v>
      </c>
      <c r="N95" s="240">
        <v>2.8000000000000001E-2</v>
      </c>
      <c r="O95" s="240">
        <f>ROUND(E95*N95,2)</f>
        <v>0.03</v>
      </c>
      <c r="P95" s="240">
        <v>0</v>
      </c>
      <c r="Q95" s="240">
        <f>ROUND(E95*P95,2)</f>
        <v>0</v>
      </c>
      <c r="R95" s="242" t="s">
        <v>473</v>
      </c>
      <c r="S95" s="242" t="s">
        <v>384</v>
      </c>
      <c r="T95" s="243" t="s">
        <v>612</v>
      </c>
      <c r="U95" s="222">
        <v>0</v>
      </c>
      <c r="V95" s="222">
        <f>ROUND(E95*U95,2)</f>
        <v>0</v>
      </c>
      <c r="W95" s="222"/>
      <c r="X95" s="222" t="s">
        <v>474</v>
      </c>
      <c r="Y95" s="212"/>
      <c r="Z95" s="212"/>
      <c r="AA95" s="212"/>
      <c r="AB95" s="212"/>
      <c r="AC95" s="212"/>
      <c r="AD95" s="212"/>
      <c r="AE95" s="212"/>
      <c r="AF95" s="212"/>
      <c r="AG95" s="212" t="s">
        <v>605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7">
        <v>22</v>
      </c>
      <c r="B96" s="238" t="s">
        <v>1077</v>
      </c>
      <c r="C96" s="246" t="s">
        <v>1078</v>
      </c>
      <c r="D96" s="239" t="s">
        <v>657</v>
      </c>
      <c r="E96" s="240">
        <v>3.03</v>
      </c>
      <c r="F96" s="241"/>
      <c r="G96" s="242">
        <f>ROUND(E96*F96,2)</f>
        <v>0</v>
      </c>
      <c r="H96" s="241"/>
      <c r="I96" s="242">
        <f>ROUND(E96*H96,2)</f>
        <v>0</v>
      </c>
      <c r="J96" s="241"/>
      <c r="K96" s="242">
        <f>ROUND(E96*J96,2)</f>
        <v>0</v>
      </c>
      <c r="L96" s="242">
        <v>21</v>
      </c>
      <c r="M96" s="242">
        <f>G96*(1+L96/100)</f>
        <v>0</v>
      </c>
      <c r="N96" s="240">
        <v>0.04</v>
      </c>
      <c r="O96" s="240">
        <f>ROUND(E96*N96,2)</f>
        <v>0.12</v>
      </c>
      <c r="P96" s="240">
        <v>0</v>
      </c>
      <c r="Q96" s="240">
        <f>ROUND(E96*P96,2)</f>
        <v>0</v>
      </c>
      <c r="R96" s="242" t="s">
        <v>473</v>
      </c>
      <c r="S96" s="242" t="s">
        <v>384</v>
      </c>
      <c r="T96" s="243" t="s">
        <v>612</v>
      </c>
      <c r="U96" s="222">
        <v>0</v>
      </c>
      <c r="V96" s="222">
        <f>ROUND(E96*U96,2)</f>
        <v>0</v>
      </c>
      <c r="W96" s="222"/>
      <c r="X96" s="222" t="s">
        <v>474</v>
      </c>
      <c r="Y96" s="212"/>
      <c r="Z96" s="212"/>
      <c r="AA96" s="212"/>
      <c r="AB96" s="212"/>
      <c r="AC96" s="212"/>
      <c r="AD96" s="212"/>
      <c r="AE96" s="212"/>
      <c r="AF96" s="212"/>
      <c r="AG96" s="212" t="s">
        <v>605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7">
        <v>23</v>
      </c>
      <c r="B97" s="238" t="s">
        <v>1079</v>
      </c>
      <c r="C97" s="246" t="s">
        <v>1080</v>
      </c>
      <c r="D97" s="239" t="s">
        <v>657</v>
      </c>
      <c r="E97" s="240">
        <v>1.01</v>
      </c>
      <c r="F97" s="241"/>
      <c r="G97" s="242">
        <f>ROUND(E97*F97,2)</f>
        <v>0</v>
      </c>
      <c r="H97" s="241"/>
      <c r="I97" s="242">
        <f>ROUND(E97*H97,2)</f>
        <v>0</v>
      </c>
      <c r="J97" s="241"/>
      <c r="K97" s="242">
        <f>ROUND(E97*J97,2)</f>
        <v>0</v>
      </c>
      <c r="L97" s="242">
        <v>21</v>
      </c>
      <c r="M97" s="242">
        <f>G97*(1+L97/100)</f>
        <v>0</v>
      </c>
      <c r="N97" s="240">
        <v>5.3999999999999999E-2</v>
      </c>
      <c r="O97" s="240">
        <f>ROUND(E97*N97,2)</f>
        <v>0.05</v>
      </c>
      <c r="P97" s="240">
        <v>0</v>
      </c>
      <c r="Q97" s="240">
        <f>ROUND(E97*P97,2)</f>
        <v>0</v>
      </c>
      <c r="R97" s="242" t="s">
        <v>473</v>
      </c>
      <c r="S97" s="242" t="s">
        <v>384</v>
      </c>
      <c r="T97" s="243" t="s">
        <v>612</v>
      </c>
      <c r="U97" s="222">
        <v>0</v>
      </c>
      <c r="V97" s="222">
        <f>ROUND(E97*U97,2)</f>
        <v>0</v>
      </c>
      <c r="W97" s="222"/>
      <c r="X97" s="222" t="s">
        <v>474</v>
      </c>
      <c r="Y97" s="212"/>
      <c r="Z97" s="212"/>
      <c r="AA97" s="212"/>
      <c r="AB97" s="212"/>
      <c r="AC97" s="212"/>
      <c r="AD97" s="212"/>
      <c r="AE97" s="212"/>
      <c r="AF97" s="212"/>
      <c r="AG97" s="212" t="s">
        <v>605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37">
        <v>24</v>
      </c>
      <c r="B98" s="238" t="s">
        <v>1081</v>
      </c>
      <c r="C98" s="246" t="s">
        <v>1082</v>
      </c>
      <c r="D98" s="239" t="s">
        <v>657</v>
      </c>
      <c r="E98" s="240">
        <v>3.03</v>
      </c>
      <c r="F98" s="241"/>
      <c r="G98" s="242">
        <f>ROUND(E98*F98,2)</f>
        <v>0</v>
      </c>
      <c r="H98" s="241"/>
      <c r="I98" s="242">
        <f>ROUND(E98*H98,2)</f>
        <v>0</v>
      </c>
      <c r="J98" s="241"/>
      <c r="K98" s="242">
        <f>ROUND(E98*J98,2)</f>
        <v>0</v>
      </c>
      <c r="L98" s="242">
        <v>21</v>
      </c>
      <c r="M98" s="242">
        <f>G98*(1+L98/100)</f>
        <v>0</v>
      </c>
      <c r="N98" s="240">
        <v>6.8000000000000005E-2</v>
      </c>
      <c r="O98" s="240">
        <f>ROUND(E98*N98,2)</f>
        <v>0.21</v>
      </c>
      <c r="P98" s="240">
        <v>0</v>
      </c>
      <c r="Q98" s="240">
        <f>ROUND(E98*P98,2)</f>
        <v>0</v>
      </c>
      <c r="R98" s="242" t="s">
        <v>473</v>
      </c>
      <c r="S98" s="242" t="s">
        <v>384</v>
      </c>
      <c r="T98" s="243" t="s">
        <v>612</v>
      </c>
      <c r="U98" s="222">
        <v>0</v>
      </c>
      <c r="V98" s="222">
        <f>ROUND(E98*U98,2)</f>
        <v>0</v>
      </c>
      <c r="W98" s="222"/>
      <c r="X98" s="222" t="s">
        <v>474</v>
      </c>
      <c r="Y98" s="212"/>
      <c r="Z98" s="212"/>
      <c r="AA98" s="212"/>
      <c r="AB98" s="212"/>
      <c r="AC98" s="212"/>
      <c r="AD98" s="212"/>
      <c r="AE98" s="212"/>
      <c r="AF98" s="212"/>
      <c r="AG98" s="212" t="s">
        <v>605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7">
        <v>25</v>
      </c>
      <c r="B99" s="238" t="s">
        <v>1083</v>
      </c>
      <c r="C99" s="246" t="s">
        <v>1084</v>
      </c>
      <c r="D99" s="239" t="s">
        <v>657</v>
      </c>
      <c r="E99" s="240">
        <v>1.01</v>
      </c>
      <c r="F99" s="241"/>
      <c r="G99" s="242">
        <f>ROUND(E99*F99,2)</f>
        <v>0</v>
      </c>
      <c r="H99" s="241"/>
      <c r="I99" s="242">
        <f>ROUND(E99*H99,2)</f>
        <v>0</v>
      </c>
      <c r="J99" s="241"/>
      <c r="K99" s="242">
        <f>ROUND(E99*J99,2)</f>
        <v>0</v>
      </c>
      <c r="L99" s="242">
        <v>21</v>
      </c>
      <c r="M99" s="242">
        <f>G99*(1+L99/100)</f>
        <v>0</v>
      </c>
      <c r="N99" s="240">
        <v>8.1000000000000003E-2</v>
      </c>
      <c r="O99" s="240">
        <f>ROUND(E99*N99,2)</f>
        <v>0.08</v>
      </c>
      <c r="P99" s="240">
        <v>0</v>
      </c>
      <c r="Q99" s="240">
        <f>ROUND(E99*P99,2)</f>
        <v>0</v>
      </c>
      <c r="R99" s="242" t="s">
        <v>473</v>
      </c>
      <c r="S99" s="242" t="s">
        <v>384</v>
      </c>
      <c r="T99" s="243" t="s">
        <v>612</v>
      </c>
      <c r="U99" s="222">
        <v>0</v>
      </c>
      <c r="V99" s="222">
        <f>ROUND(E99*U99,2)</f>
        <v>0</v>
      </c>
      <c r="W99" s="222"/>
      <c r="X99" s="222" t="s">
        <v>474</v>
      </c>
      <c r="Y99" s="212"/>
      <c r="Z99" s="212"/>
      <c r="AA99" s="212"/>
      <c r="AB99" s="212"/>
      <c r="AC99" s="212"/>
      <c r="AD99" s="212"/>
      <c r="AE99" s="212"/>
      <c r="AF99" s="212"/>
      <c r="AG99" s="212" t="s">
        <v>605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24" t="s">
        <v>334</v>
      </c>
      <c r="B100" s="225" t="s">
        <v>244</v>
      </c>
      <c r="C100" s="245" t="s">
        <v>245</v>
      </c>
      <c r="D100" s="226"/>
      <c r="E100" s="227"/>
      <c r="F100" s="228"/>
      <c r="G100" s="228">
        <f>SUMIF(AG101:AG156,"&lt;&gt;NOR",G101:G156)</f>
        <v>0</v>
      </c>
      <c r="H100" s="228"/>
      <c r="I100" s="228">
        <f>SUM(I101:I156)</f>
        <v>0</v>
      </c>
      <c r="J100" s="228"/>
      <c r="K100" s="228">
        <f>SUM(K101:K156)</f>
        <v>0</v>
      </c>
      <c r="L100" s="228"/>
      <c r="M100" s="228">
        <f>SUM(M101:M156)</f>
        <v>0</v>
      </c>
      <c r="N100" s="227"/>
      <c r="O100" s="227">
        <f>SUM(O101:O156)</f>
        <v>24.880000000000003</v>
      </c>
      <c r="P100" s="227"/>
      <c r="Q100" s="227">
        <f>SUM(Q101:Q156)</f>
        <v>0</v>
      </c>
      <c r="R100" s="228"/>
      <c r="S100" s="228"/>
      <c r="T100" s="229"/>
      <c r="U100" s="223"/>
      <c r="V100" s="223">
        <f>SUM(V101:V156)</f>
        <v>56.449999999999996</v>
      </c>
      <c r="W100" s="223"/>
      <c r="X100" s="223"/>
      <c r="AG100" t="s">
        <v>335</v>
      </c>
    </row>
    <row r="101" spans="1:60" ht="22.5" outlineLevel="1" x14ac:dyDescent="0.2">
      <c r="A101" s="230">
        <v>26</v>
      </c>
      <c r="B101" s="231" t="s">
        <v>1085</v>
      </c>
      <c r="C101" s="247" t="s">
        <v>1086</v>
      </c>
      <c r="D101" s="232" t="s">
        <v>513</v>
      </c>
      <c r="E101" s="233">
        <v>10.9</v>
      </c>
      <c r="F101" s="234"/>
      <c r="G101" s="235">
        <f>ROUND(E101*F101,2)</f>
        <v>0</v>
      </c>
      <c r="H101" s="234"/>
      <c r="I101" s="235">
        <f>ROUND(E101*H101,2)</f>
        <v>0</v>
      </c>
      <c r="J101" s="234"/>
      <c r="K101" s="235">
        <f>ROUND(E101*J101,2)</f>
        <v>0</v>
      </c>
      <c r="L101" s="235">
        <v>21</v>
      </c>
      <c r="M101" s="235">
        <f>G101*(1+L101/100)</f>
        <v>0</v>
      </c>
      <c r="N101" s="233">
        <v>1.0000000000000001E-5</v>
      </c>
      <c r="O101" s="233">
        <f>ROUND(E101*N101,2)</f>
        <v>0</v>
      </c>
      <c r="P101" s="233">
        <v>0</v>
      </c>
      <c r="Q101" s="233">
        <f>ROUND(E101*P101,2)</f>
        <v>0</v>
      </c>
      <c r="R101" s="235"/>
      <c r="S101" s="235" t="s">
        <v>384</v>
      </c>
      <c r="T101" s="236" t="s">
        <v>612</v>
      </c>
      <c r="U101" s="222">
        <v>1.25</v>
      </c>
      <c r="V101" s="222">
        <f>ROUND(E101*U101,2)</f>
        <v>13.63</v>
      </c>
      <c r="W101" s="222"/>
      <c r="X101" s="222" t="s">
        <v>385</v>
      </c>
      <c r="Y101" s="212"/>
      <c r="Z101" s="212"/>
      <c r="AA101" s="212"/>
      <c r="AB101" s="212"/>
      <c r="AC101" s="212"/>
      <c r="AD101" s="212"/>
      <c r="AE101" s="212"/>
      <c r="AF101" s="212"/>
      <c r="AG101" s="212" t="s">
        <v>386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1087</v>
      </c>
      <c r="D102" s="251"/>
      <c r="E102" s="252">
        <v>4.3</v>
      </c>
      <c r="F102" s="222"/>
      <c r="G102" s="222"/>
      <c r="H102" s="222"/>
      <c r="I102" s="222"/>
      <c r="J102" s="222"/>
      <c r="K102" s="222"/>
      <c r="L102" s="222"/>
      <c r="M102" s="222"/>
      <c r="N102" s="221"/>
      <c r="O102" s="221"/>
      <c r="P102" s="221"/>
      <c r="Q102" s="221"/>
      <c r="R102" s="222"/>
      <c r="S102" s="222"/>
      <c r="T102" s="222"/>
      <c r="U102" s="222"/>
      <c r="V102" s="222"/>
      <c r="W102" s="222"/>
      <c r="X102" s="222"/>
      <c r="Y102" s="212"/>
      <c r="Z102" s="212"/>
      <c r="AA102" s="212"/>
      <c r="AB102" s="212"/>
      <c r="AC102" s="212"/>
      <c r="AD102" s="212"/>
      <c r="AE102" s="212"/>
      <c r="AF102" s="212"/>
      <c r="AG102" s="212" t="s">
        <v>390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7" t="s">
        <v>1088</v>
      </c>
      <c r="D103" s="251"/>
      <c r="E103" s="252">
        <v>6.6</v>
      </c>
      <c r="F103" s="222"/>
      <c r="G103" s="222"/>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390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0">
        <v>27</v>
      </c>
      <c r="B104" s="231" t="s">
        <v>1089</v>
      </c>
      <c r="C104" s="247" t="s">
        <v>1090</v>
      </c>
      <c r="D104" s="232" t="s">
        <v>513</v>
      </c>
      <c r="E104" s="233">
        <v>45</v>
      </c>
      <c r="F104" s="234"/>
      <c r="G104" s="235">
        <f>ROUND(E104*F104,2)</f>
        <v>0</v>
      </c>
      <c r="H104" s="234"/>
      <c r="I104" s="235">
        <f>ROUND(E104*H104,2)</f>
        <v>0</v>
      </c>
      <c r="J104" s="234"/>
      <c r="K104" s="235">
        <f>ROUND(E104*J104,2)</f>
        <v>0</v>
      </c>
      <c r="L104" s="235">
        <v>21</v>
      </c>
      <c r="M104" s="235">
        <f>G104*(1+L104/100)</f>
        <v>0</v>
      </c>
      <c r="N104" s="233">
        <v>1.0000000000000001E-5</v>
      </c>
      <c r="O104" s="233">
        <f>ROUND(E104*N104,2)</f>
        <v>0</v>
      </c>
      <c r="P104" s="233">
        <v>0</v>
      </c>
      <c r="Q104" s="233">
        <f>ROUND(E104*P104,2)</f>
        <v>0</v>
      </c>
      <c r="R104" s="235"/>
      <c r="S104" s="235" t="s">
        <v>384</v>
      </c>
      <c r="T104" s="236" t="s">
        <v>612</v>
      </c>
      <c r="U104" s="222">
        <v>9.7000000000000003E-2</v>
      </c>
      <c r="V104" s="222">
        <f>ROUND(E104*U104,2)</f>
        <v>4.37</v>
      </c>
      <c r="W104" s="222"/>
      <c r="X104" s="222" t="s">
        <v>385</v>
      </c>
      <c r="Y104" s="212"/>
      <c r="Z104" s="212"/>
      <c r="AA104" s="212"/>
      <c r="AB104" s="212"/>
      <c r="AC104" s="212"/>
      <c r="AD104" s="212"/>
      <c r="AE104" s="212"/>
      <c r="AF104" s="212"/>
      <c r="AG104" s="212" t="s">
        <v>386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7" t="s">
        <v>1091</v>
      </c>
      <c r="D105" s="251"/>
      <c r="E105" s="252">
        <v>20.11</v>
      </c>
      <c r="F105" s="222"/>
      <c r="G105" s="222"/>
      <c r="H105" s="222"/>
      <c r="I105" s="222"/>
      <c r="J105" s="222"/>
      <c r="K105" s="222"/>
      <c r="L105" s="222"/>
      <c r="M105" s="222"/>
      <c r="N105" s="221"/>
      <c r="O105" s="221"/>
      <c r="P105" s="221"/>
      <c r="Q105" s="221"/>
      <c r="R105" s="222"/>
      <c r="S105" s="222"/>
      <c r="T105" s="222"/>
      <c r="U105" s="222"/>
      <c r="V105" s="222"/>
      <c r="W105" s="222"/>
      <c r="X105" s="222"/>
      <c r="Y105" s="212"/>
      <c r="Z105" s="212"/>
      <c r="AA105" s="212"/>
      <c r="AB105" s="212"/>
      <c r="AC105" s="212"/>
      <c r="AD105" s="212"/>
      <c r="AE105" s="212"/>
      <c r="AF105" s="212"/>
      <c r="AG105" s="212" t="s">
        <v>390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7" t="s">
        <v>1092</v>
      </c>
      <c r="D106" s="251"/>
      <c r="E106" s="252">
        <v>10.52</v>
      </c>
      <c r="F106" s="222"/>
      <c r="G106" s="222"/>
      <c r="H106" s="222"/>
      <c r="I106" s="222"/>
      <c r="J106" s="222"/>
      <c r="K106" s="222"/>
      <c r="L106" s="222"/>
      <c r="M106" s="222"/>
      <c r="N106" s="221"/>
      <c r="O106" s="221"/>
      <c r="P106" s="221"/>
      <c r="Q106" s="221"/>
      <c r="R106" s="222"/>
      <c r="S106" s="222"/>
      <c r="T106" s="222"/>
      <c r="U106" s="222"/>
      <c r="V106" s="222"/>
      <c r="W106" s="222"/>
      <c r="X106" s="222"/>
      <c r="Y106" s="212"/>
      <c r="Z106" s="212"/>
      <c r="AA106" s="212"/>
      <c r="AB106" s="212"/>
      <c r="AC106" s="212"/>
      <c r="AD106" s="212"/>
      <c r="AE106" s="212"/>
      <c r="AF106" s="212"/>
      <c r="AG106" s="212" t="s">
        <v>390</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7" t="s">
        <v>1093</v>
      </c>
      <c r="D107" s="251"/>
      <c r="E107" s="252">
        <v>8.2200000000000006</v>
      </c>
      <c r="F107" s="222"/>
      <c r="G107" s="222"/>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390</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7" t="s">
        <v>1094</v>
      </c>
      <c r="D108" s="251"/>
      <c r="E108" s="252">
        <v>6.15</v>
      </c>
      <c r="F108" s="222"/>
      <c r="G108" s="222"/>
      <c r="H108" s="222"/>
      <c r="I108" s="222"/>
      <c r="J108" s="222"/>
      <c r="K108" s="222"/>
      <c r="L108" s="222"/>
      <c r="M108" s="222"/>
      <c r="N108" s="221"/>
      <c r="O108" s="221"/>
      <c r="P108" s="221"/>
      <c r="Q108" s="221"/>
      <c r="R108" s="222"/>
      <c r="S108" s="222"/>
      <c r="T108" s="222"/>
      <c r="U108" s="222"/>
      <c r="V108" s="222"/>
      <c r="W108" s="222"/>
      <c r="X108" s="222"/>
      <c r="Y108" s="212"/>
      <c r="Z108" s="212"/>
      <c r="AA108" s="212"/>
      <c r="AB108" s="212"/>
      <c r="AC108" s="212"/>
      <c r="AD108" s="212"/>
      <c r="AE108" s="212"/>
      <c r="AF108" s="212"/>
      <c r="AG108" s="212" t="s">
        <v>390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0">
        <v>28</v>
      </c>
      <c r="B109" s="231" t="s">
        <v>1095</v>
      </c>
      <c r="C109" s="247" t="s">
        <v>1096</v>
      </c>
      <c r="D109" s="232" t="s">
        <v>513</v>
      </c>
      <c r="E109" s="233">
        <v>21.98</v>
      </c>
      <c r="F109" s="234"/>
      <c r="G109" s="235">
        <f>ROUND(E109*F109,2)</f>
        <v>0</v>
      </c>
      <c r="H109" s="234"/>
      <c r="I109" s="235">
        <f>ROUND(E109*H109,2)</f>
        <v>0</v>
      </c>
      <c r="J109" s="234"/>
      <c r="K109" s="235">
        <f>ROUND(E109*J109,2)</f>
        <v>0</v>
      </c>
      <c r="L109" s="235">
        <v>21</v>
      </c>
      <c r="M109" s="235">
        <f>G109*(1+L109/100)</f>
        <v>0</v>
      </c>
      <c r="N109" s="233">
        <v>1.0000000000000001E-5</v>
      </c>
      <c r="O109" s="233">
        <f>ROUND(E109*N109,2)</f>
        <v>0</v>
      </c>
      <c r="P109" s="233">
        <v>0</v>
      </c>
      <c r="Q109" s="233">
        <f>ROUND(E109*P109,2)</f>
        <v>0</v>
      </c>
      <c r="R109" s="235"/>
      <c r="S109" s="235" t="s">
        <v>384</v>
      </c>
      <c r="T109" s="236" t="s">
        <v>612</v>
      </c>
      <c r="U109" s="222">
        <v>0.154</v>
      </c>
      <c r="V109" s="222">
        <f>ROUND(E109*U109,2)</f>
        <v>3.38</v>
      </c>
      <c r="W109" s="222"/>
      <c r="X109" s="222" t="s">
        <v>385</v>
      </c>
      <c r="Y109" s="212"/>
      <c r="Z109" s="212"/>
      <c r="AA109" s="212"/>
      <c r="AB109" s="212"/>
      <c r="AC109" s="212"/>
      <c r="AD109" s="212"/>
      <c r="AE109" s="212"/>
      <c r="AF109" s="212"/>
      <c r="AG109" s="212" t="s">
        <v>386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1097</v>
      </c>
      <c r="D110" s="251"/>
      <c r="E110" s="252">
        <v>21.98</v>
      </c>
      <c r="F110" s="222"/>
      <c r="G110" s="222"/>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390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7">
        <v>29</v>
      </c>
      <c r="B111" s="238" t="s">
        <v>1098</v>
      </c>
      <c r="C111" s="246" t="s">
        <v>1099</v>
      </c>
      <c r="D111" s="239" t="s">
        <v>513</v>
      </c>
      <c r="E111" s="240">
        <v>35</v>
      </c>
      <c r="F111" s="241"/>
      <c r="G111" s="242">
        <f>ROUND(E111*F111,2)</f>
        <v>0</v>
      </c>
      <c r="H111" s="241"/>
      <c r="I111" s="242">
        <f>ROUND(E111*H111,2)</f>
        <v>0</v>
      </c>
      <c r="J111" s="241"/>
      <c r="K111" s="242">
        <f>ROUND(E111*J111,2)</f>
        <v>0</v>
      </c>
      <c r="L111" s="242">
        <v>21</v>
      </c>
      <c r="M111" s="242">
        <f>G111*(1+L111/100)</f>
        <v>0</v>
      </c>
      <c r="N111" s="240">
        <v>0</v>
      </c>
      <c r="O111" s="240">
        <f>ROUND(E111*N111,2)</f>
        <v>0</v>
      </c>
      <c r="P111" s="240">
        <v>0</v>
      </c>
      <c r="Q111" s="240">
        <f>ROUND(E111*P111,2)</f>
        <v>0</v>
      </c>
      <c r="R111" s="242"/>
      <c r="S111" s="242" t="s">
        <v>339</v>
      </c>
      <c r="T111" s="243" t="s">
        <v>340</v>
      </c>
      <c r="U111" s="222">
        <v>0</v>
      </c>
      <c r="V111" s="222">
        <f>ROUND(E111*U111,2)</f>
        <v>0</v>
      </c>
      <c r="W111" s="222"/>
      <c r="X111" s="222" t="s">
        <v>385</v>
      </c>
      <c r="Y111" s="212"/>
      <c r="Z111" s="212"/>
      <c r="AA111" s="212"/>
      <c r="AB111" s="212"/>
      <c r="AC111" s="212"/>
      <c r="AD111" s="212"/>
      <c r="AE111" s="212"/>
      <c r="AF111" s="212"/>
      <c r="AG111" s="212" t="s">
        <v>386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7">
        <v>30</v>
      </c>
      <c r="B112" s="238" t="s">
        <v>1100</v>
      </c>
      <c r="C112" s="246" t="s">
        <v>1101</v>
      </c>
      <c r="D112" s="239" t="s">
        <v>657</v>
      </c>
      <c r="E112" s="240">
        <v>4</v>
      </c>
      <c r="F112" s="241"/>
      <c r="G112" s="242">
        <f>ROUND(E112*F112,2)</f>
        <v>0</v>
      </c>
      <c r="H112" s="241"/>
      <c r="I112" s="242">
        <f>ROUND(E112*H112,2)</f>
        <v>0</v>
      </c>
      <c r="J112" s="241"/>
      <c r="K112" s="242">
        <f>ROUND(E112*J112,2)</f>
        <v>0</v>
      </c>
      <c r="L112" s="242">
        <v>21</v>
      </c>
      <c r="M112" s="242">
        <f>G112*(1+L112/100)</f>
        <v>0</v>
      </c>
      <c r="N112" s="240">
        <v>6.9999999999999994E-5</v>
      </c>
      <c r="O112" s="240">
        <f>ROUND(E112*N112,2)</f>
        <v>0</v>
      </c>
      <c r="P112" s="240">
        <v>0</v>
      </c>
      <c r="Q112" s="240">
        <f>ROUND(E112*P112,2)</f>
        <v>0</v>
      </c>
      <c r="R112" s="242"/>
      <c r="S112" s="242" t="s">
        <v>384</v>
      </c>
      <c r="T112" s="243" t="s">
        <v>612</v>
      </c>
      <c r="U112" s="222">
        <v>0.47</v>
      </c>
      <c r="V112" s="222">
        <f>ROUND(E112*U112,2)</f>
        <v>1.88</v>
      </c>
      <c r="W112" s="222"/>
      <c r="X112" s="222" t="s">
        <v>385</v>
      </c>
      <c r="Y112" s="212"/>
      <c r="Z112" s="212"/>
      <c r="AA112" s="212"/>
      <c r="AB112" s="212"/>
      <c r="AC112" s="212"/>
      <c r="AD112" s="212"/>
      <c r="AE112" s="212"/>
      <c r="AF112" s="212"/>
      <c r="AG112" s="212" t="s">
        <v>386</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7">
        <v>31</v>
      </c>
      <c r="B113" s="238" t="s">
        <v>1102</v>
      </c>
      <c r="C113" s="246" t="s">
        <v>1103</v>
      </c>
      <c r="D113" s="239" t="s">
        <v>338</v>
      </c>
      <c r="E113" s="240">
        <v>1</v>
      </c>
      <c r="F113" s="241"/>
      <c r="G113" s="242">
        <f>ROUND(E113*F113,2)</f>
        <v>0</v>
      </c>
      <c r="H113" s="241"/>
      <c r="I113" s="242">
        <f>ROUND(E113*H113,2)</f>
        <v>0</v>
      </c>
      <c r="J113" s="241"/>
      <c r="K113" s="242">
        <f>ROUND(E113*J113,2)</f>
        <v>0</v>
      </c>
      <c r="L113" s="242">
        <v>21</v>
      </c>
      <c r="M113" s="242">
        <f>G113*(1+L113/100)</f>
        <v>0</v>
      </c>
      <c r="N113" s="240">
        <v>1E-4</v>
      </c>
      <c r="O113" s="240">
        <f>ROUND(E113*N113,2)</f>
        <v>0</v>
      </c>
      <c r="P113" s="240">
        <v>0</v>
      </c>
      <c r="Q113" s="240">
        <f>ROUND(E113*P113,2)</f>
        <v>0</v>
      </c>
      <c r="R113" s="242"/>
      <c r="S113" s="242" t="s">
        <v>339</v>
      </c>
      <c r="T113" s="243" t="s">
        <v>340</v>
      </c>
      <c r="U113" s="222">
        <v>0.624</v>
      </c>
      <c r="V113" s="222">
        <f>ROUND(E113*U113,2)</f>
        <v>0.62</v>
      </c>
      <c r="W113" s="222"/>
      <c r="X113" s="222" t="s">
        <v>385</v>
      </c>
      <c r="Y113" s="212"/>
      <c r="Z113" s="212"/>
      <c r="AA113" s="212"/>
      <c r="AB113" s="212"/>
      <c r="AC113" s="212"/>
      <c r="AD113" s="212"/>
      <c r="AE113" s="212"/>
      <c r="AF113" s="212"/>
      <c r="AG113" s="212" t="s">
        <v>386</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7">
        <v>32</v>
      </c>
      <c r="B114" s="238" t="s">
        <v>1104</v>
      </c>
      <c r="C114" s="246" t="s">
        <v>1105</v>
      </c>
      <c r="D114" s="239" t="s">
        <v>513</v>
      </c>
      <c r="E114" s="240">
        <v>35</v>
      </c>
      <c r="F114" s="241"/>
      <c r="G114" s="242">
        <f>ROUND(E114*F114,2)</f>
        <v>0</v>
      </c>
      <c r="H114" s="241"/>
      <c r="I114" s="242">
        <f>ROUND(E114*H114,2)</f>
        <v>0</v>
      </c>
      <c r="J114" s="241"/>
      <c r="K114" s="242">
        <f>ROUND(E114*J114,2)</f>
        <v>0</v>
      </c>
      <c r="L114" s="242">
        <v>21</v>
      </c>
      <c r="M114" s="242">
        <f>G114*(1+L114/100)</f>
        <v>0</v>
      </c>
      <c r="N114" s="240">
        <v>0</v>
      </c>
      <c r="O114" s="240">
        <f>ROUND(E114*N114,2)</f>
        <v>0</v>
      </c>
      <c r="P114" s="240">
        <v>0</v>
      </c>
      <c r="Q114" s="240">
        <f>ROUND(E114*P114,2)</f>
        <v>0</v>
      </c>
      <c r="R114" s="242"/>
      <c r="S114" s="242" t="s">
        <v>384</v>
      </c>
      <c r="T114" s="243" t="s">
        <v>612</v>
      </c>
      <c r="U114" s="222">
        <v>0.15</v>
      </c>
      <c r="V114" s="222">
        <f>ROUND(E114*U114,2)</f>
        <v>5.25</v>
      </c>
      <c r="W114" s="222"/>
      <c r="X114" s="222" t="s">
        <v>385</v>
      </c>
      <c r="Y114" s="212"/>
      <c r="Z114" s="212"/>
      <c r="AA114" s="212"/>
      <c r="AB114" s="212"/>
      <c r="AC114" s="212"/>
      <c r="AD114" s="212"/>
      <c r="AE114" s="212"/>
      <c r="AF114" s="212"/>
      <c r="AG114" s="212" t="s">
        <v>386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7">
        <v>33</v>
      </c>
      <c r="B115" s="238" t="s">
        <v>1106</v>
      </c>
      <c r="C115" s="246" t="s">
        <v>1107</v>
      </c>
      <c r="D115" s="239" t="s">
        <v>513</v>
      </c>
      <c r="E115" s="240">
        <v>35</v>
      </c>
      <c r="F115" s="241"/>
      <c r="G115" s="242">
        <f>ROUND(E115*F115,2)</f>
        <v>0</v>
      </c>
      <c r="H115" s="241"/>
      <c r="I115" s="242">
        <f>ROUND(E115*H115,2)</f>
        <v>0</v>
      </c>
      <c r="J115" s="241"/>
      <c r="K115" s="242">
        <f>ROUND(E115*J115,2)</f>
        <v>0</v>
      </c>
      <c r="L115" s="242">
        <v>21</v>
      </c>
      <c r="M115" s="242">
        <f>G115*(1+L115/100)</f>
        <v>0</v>
      </c>
      <c r="N115" s="240">
        <v>0</v>
      </c>
      <c r="O115" s="240">
        <f>ROUND(E115*N115,2)</f>
        <v>0</v>
      </c>
      <c r="P115" s="240">
        <v>0</v>
      </c>
      <c r="Q115" s="240">
        <f>ROUND(E115*P115,2)</f>
        <v>0</v>
      </c>
      <c r="R115" s="242"/>
      <c r="S115" s="242" t="s">
        <v>384</v>
      </c>
      <c r="T115" s="243" t="s">
        <v>612</v>
      </c>
      <c r="U115" s="222">
        <v>4.3999999999999997E-2</v>
      </c>
      <c r="V115" s="222">
        <f>ROUND(E115*U115,2)</f>
        <v>1.54</v>
      </c>
      <c r="W115" s="222"/>
      <c r="X115" s="222" t="s">
        <v>385</v>
      </c>
      <c r="Y115" s="212"/>
      <c r="Z115" s="212"/>
      <c r="AA115" s="212"/>
      <c r="AB115" s="212"/>
      <c r="AC115" s="212"/>
      <c r="AD115" s="212"/>
      <c r="AE115" s="212"/>
      <c r="AF115" s="212"/>
      <c r="AG115" s="212" t="s">
        <v>386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7">
        <v>34</v>
      </c>
      <c r="B116" s="238" t="s">
        <v>1108</v>
      </c>
      <c r="C116" s="246" t="s">
        <v>1109</v>
      </c>
      <c r="D116" s="239" t="s">
        <v>657</v>
      </c>
      <c r="E116" s="240">
        <v>4</v>
      </c>
      <c r="F116" s="241"/>
      <c r="G116" s="242">
        <f>ROUND(E116*F116,2)</f>
        <v>0</v>
      </c>
      <c r="H116" s="241"/>
      <c r="I116" s="242">
        <f>ROUND(E116*H116,2)</f>
        <v>0</v>
      </c>
      <c r="J116" s="241"/>
      <c r="K116" s="242">
        <f>ROUND(E116*J116,2)</f>
        <v>0</v>
      </c>
      <c r="L116" s="242">
        <v>21</v>
      </c>
      <c r="M116" s="242">
        <f>G116*(1+L116/100)</f>
        <v>0</v>
      </c>
      <c r="N116" s="240">
        <v>0</v>
      </c>
      <c r="O116" s="240">
        <f>ROUND(E116*N116,2)</f>
        <v>0</v>
      </c>
      <c r="P116" s="240">
        <v>0</v>
      </c>
      <c r="Q116" s="240">
        <f>ROUND(E116*P116,2)</f>
        <v>0</v>
      </c>
      <c r="R116" s="242"/>
      <c r="S116" s="242" t="s">
        <v>384</v>
      </c>
      <c r="T116" s="243" t="s">
        <v>612</v>
      </c>
      <c r="U116" s="222">
        <v>0.79</v>
      </c>
      <c r="V116" s="222">
        <f>ROUND(E116*U116,2)</f>
        <v>3.16</v>
      </c>
      <c r="W116" s="222"/>
      <c r="X116" s="222" t="s">
        <v>385</v>
      </c>
      <c r="Y116" s="212"/>
      <c r="Z116" s="212"/>
      <c r="AA116" s="212"/>
      <c r="AB116" s="212"/>
      <c r="AC116" s="212"/>
      <c r="AD116" s="212"/>
      <c r="AE116" s="212"/>
      <c r="AF116" s="212"/>
      <c r="AG116" s="212" t="s">
        <v>386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7">
        <v>35</v>
      </c>
      <c r="B117" s="238" t="s">
        <v>1110</v>
      </c>
      <c r="C117" s="246" t="s">
        <v>1111</v>
      </c>
      <c r="D117" s="239" t="s">
        <v>657</v>
      </c>
      <c r="E117" s="240">
        <v>4</v>
      </c>
      <c r="F117" s="241"/>
      <c r="G117" s="242">
        <f>ROUND(E117*F117,2)</f>
        <v>0</v>
      </c>
      <c r="H117" s="241"/>
      <c r="I117" s="242">
        <f>ROUND(E117*H117,2)</f>
        <v>0</v>
      </c>
      <c r="J117" s="241"/>
      <c r="K117" s="242">
        <f>ROUND(E117*J117,2)</f>
        <v>0</v>
      </c>
      <c r="L117" s="242">
        <v>21</v>
      </c>
      <c r="M117" s="242">
        <f>G117*(1+L117/100)</f>
        <v>0</v>
      </c>
      <c r="N117" s="240">
        <v>0</v>
      </c>
      <c r="O117" s="240">
        <f>ROUND(E117*N117,2)</f>
        <v>0</v>
      </c>
      <c r="P117" s="240">
        <v>0</v>
      </c>
      <c r="Q117" s="240">
        <f>ROUND(E117*P117,2)</f>
        <v>0</v>
      </c>
      <c r="R117" s="242"/>
      <c r="S117" s="242" t="s">
        <v>384</v>
      </c>
      <c r="T117" s="243" t="s">
        <v>612</v>
      </c>
      <c r="U117" s="222">
        <v>0.94599999999999995</v>
      </c>
      <c r="V117" s="222">
        <f>ROUND(E117*U117,2)</f>
        <v>3.78</v>
      </c>
      <c r="W117" s="222"/>
      <c r="X117" s="222" t="s">
        <v>385</v>
      </c>
      <c r="Y117" s="212"/>
      <c r="Z117" s="212"/>
      <c r="AA117" s="212"/>
      <c r="AB117" s="212"/>
      <c r="AC117" s="212"/>
      <c r="AD117" s="212"/>
      <c r="AE117" s="212"/>
      <c r="AF117" s="212"/>
      <c r="AG117" s="212" t="s">
        <v>386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37">
        <v>36</v>
      </c>
      <c r="B118" s="238" t="s">
        <v>1112</v>
      </c>
      <c r="C118" s="246" t="s">
        <v>1113</v>
      </c>
      <c r="D118" s="239" t="s">
        <v>657</v>
      </c>
      <c r="E118" s="240">
        <v>6</v>
      </c>
      <c r="F118" s="241"/>
      <c r="G118" s="242">
        <f>ROUND(E118*F118,2)</f>
        <v>0</v>
      </c>
      <c r="H118" s="241"/>
      <c r="I118" s="242">
        <f>ROUND(E118*H118,2)</f>
        <v>0</v>
      </c>
      <c r="J118" s="241"/>
      <c r="K118" s="242">
        <f>ROUND(E118*J118,2)</f>
        <v>0</v>
      </c>
      <c r="L118" s="242">
        <v>21</v>
      </c>
      <c r="M118" s="242">
        <f>G118*(1+L118/100)</f>
        <v>0</v>
      </c>
      <c r="N118" s="240">
        <v>0</v>
      </c>
      <c r="O118" s="240">
        <f>ROUND(E118*N118,2)</f>
        <v>0</v>
      </c>
      <c r="P118" s="240">
        <v>0</v>
      </c>
      <c r="Q118" s="240">
        <f>ROUND(E118*P118,2)</f>
        <v>0</v>
      </c>
      <c r="R118" s="242"/>
      <c r="S118" s="242" t="s">
        <v>384</v>
      </c>
      <c r="T118" s="243" t="s">
        <v>612</v>
      </c>
      <c r="U118" s="222">
        <v>0.9</v>
      </c>
      <c r="V118" s="222">
        <f>ROUND(E118*U118,2)</f>
        <v>5.4</v>
      </c>
      <c r="W118" s="222"/>
      <c r="X118" s="222" t="s">
        <v>385</v>
      </c>
      <c r="Y118" s="212"/>
      <c r="Z118" s="212"/>
      <c r="AA118" s="212"/>
      <c r="AB118" s="212"/>
      <c r="AC118" s="212"/>
      <c r="AD118" s="212"/>
      <c r="AE118" s="212"/>
      <c r="AF118" s="212"/>
      <c r="AG118" s="212" t="s">
        <v>386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37">
        <v>37</v>
      </c>
      <c r="B119" s="238" t="s">
        <v>1114</v>
      </c>
      <c r="C119" s="246" t="s">
        <v>1115</v>
      </c>
      <c r="D119" s="239" t="s">
        <v>657</v>
      </c>
      <c r="E119" s="240">
        <v>1</v>
      </c>
      <c r="F119" s="241"/>
      <c r="G119" s="242">
        <f>ROUND(E119*F119,2)</f>
        <v>0</v>
      </c>
      <c r="H119" s="241"/>
      <c r="I119" s="242">
        <f>ROUND(E119*H119,2)</f>
        <v>0</v>
      </c>
      <c r="J119" s="241"/>
      <c r="K119" s="242">
        <f>ROUND(E119*J119,2)</f>
        <v>0</v>
      </c>
      <c r="L119" s="242">
        <v>21</v>
      </c>
      <c r="M119" s="242">
        <f>G119*(1+L119/100)</f>
        <v>0</v>
      </c>
      <c r="N119" s="240">
        <v>0</v>
      </c>
      <c r="O119" s="240">
        <f>ROUND(E119*N119,2)</f>
        <v>0</v>
      </c>
      <c r="P119" s="240">
        <v>0</v>
      </c>
      <c r="Q119" s="240">
        <f>ROUND(E119*P119,2)</f>
        <v>0</v>
      </c>
      <c r="R119" s="242"/>
      <c r="S119" s="242" t="s">
        <v>339</v>
      </c>
      <c r="T119" s="243" t="s">
        <v>340</v>
      </c>
      <c r="U119" s="222">
        <v>0</v>
      </c>
      <c r="V119" s="222">
        <f>ROUND(E119*U119,2)</f>
        <v>0</v>
      </c>
      <c r="W119" s="222"/>
      <c r="X119" s="222" t="s">
        <v>385</v>
      </c>
      <c r="Y119" s="212"/>
      <c r="Z119" s="212"/>
      <c r="AA119" s="212"/>
      <c r="AB119" s="212"/>
      <c r="AC119" s="212"/>
      <c r="AD119" s="212"/>
      <c r="AE119" s="212"/>
      <c r="AF119" s="212"/>
      <c r="AG119" s="212" t="s">
        <v>386</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7">
        <v>38</v>
      </c>
      <c r="B120" s="238" t="s">
        <v>1116</v>
      </c>
      <c r="C120" s="246" t="s">
        <v>1117</v>
      </c>
      <c r="D120" s="239" t="s">
        <v>657</v>
      </c>
      <c r="E120" s="240">
        <v>6</v>
      </c>
      <c r="F120" s="241"/>
      <c r="G120" s="242">
        <f>ROUND(E120*F120,2)</f>
        <v>0</v>
      </c>
      <c r="H120" s="241"/>
      <c r="I120" s="242">
        <f>ROUND(E120*H120,2)</f>
        <v>0</v>
      </c>
      <c r="J120" s="241"/>
      <c r="K120" s="242">
        <f>ROUND(E120*J120,2)</f>
        <v>0</v>
      </c>
      <c r="L120" s="242">
        <v>21</v>
      </c>
      <c r="M120" s="242">
        <f>G120*(1+L120/100)</f>
        <v>0</v>
      </c>
      <c r="N120" s="240">
        <v>7.0200000000000002E-3</v>
      </c>
      <c r="O120" s="240">
        <f>ROUND(E120*N120,2)</f>
        <v>0.04</v>
      </c>
      <c r="P120" s="240">
        <v>0</v>
      </c>
      <c r="Q120" s="240">
        <f>ROUND(E120*P120,2)</f>
        <v>0</v>
      </c>
      <c r="R120" s="242"/>
      <c r="S120" s="242" t="s">
        <v>384</v>
      </c>
      <c r="T120" s="243" t="s">
        <v>612</v>
      </c>
      <c r="U120" s="222">
        <v>1.694</v>
      </c>
      <c r="V120" s="222">
        <f>ROUND(E120*U120,2)</f>
        <v>10.16</v>
      </c>
      <c r="W120" s="222"/>
      <c r="X120" s="222" t="s">
        <v>385</v>
      </c>
      <c r="Y120" s="212"/>
      <c r="Z120" s="212"/>
      <c r="AA120" s="212"/>
      <c r="AB120" s="212"/>
      <c r="AC120" s="212"/>
      <c r="AD120" s="212"/>
      <c r="AE120" s="212"/>
      <c r="AF120" s="212"/>
      <c r="AG120" s="212" t="s">
        <v>386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7">
        <v>39</v>
      </c>
      <c r="B121" s="238" t="s">
        <v>1118</v>
      </c>
      <c r="C121" s="246" t="s">
        <v>1119</v>
      </c>
      <c r="D121" s="239" t="s">
        <v>657</v>
      </c>
      <c r="E121" s="240">
        <v>1</v>
      </c>
      <c r="F121" s="241"/>
      <c r="G121" s="242">
        <f>ROUND(E121*F121,2)</f>
        <v>0</v>
      </c>
      <c r="H121" s="241"/>
      <c r="I121" s="242">
        <f>ROUND(E121*H121,2)</f>
        <v>0</v>
      </c>
      <c r="J121" s="241"/>
      <c r="K121" s="242">
        <f>ROUND(E121*J121,2)</f>
        <v>0</v>
      </c>
      <c r="L121" s="242">
        <v>21</v>
      </c>
      <c r="M121" s="242">
        <f>G121*(1+L121/100)</f>
        <v>0</v>
      </c>
      <c r="N121" s="240">
        <v>0.32906000000000002</v>
      </c>
      <c r="O121" s="240">
        <f>ROUND(E121*N121,2)</f>
        <v>0.33</v>
      </c>
      <c r="P121" s="240">
        <v>0</v>
      </c>
      <c r="Q121" s="240">
        <f>ROUND(E121*P121,2)</f>
        <v>0</v>
      </c>
      <c r="R121" s="242"/>
      <c r="S121" s="242" t="s">
        <v>384</v>
      </c>
      <c r="T121" s="243" t="s">
        <v>612</v>
      </c>
      <c r="U121" s="222">
        <v>1.1819999999999999</v>
      </c>
      <c r="V121" s="222">
        <f>ROUND(E121*U121,2)</f>
        <v>1.18</v>
      </c>
      <c r="W121" s="222"/>
      <c r="X121" s="222" t="s">
        <v>385</v>
      </c>
      <c r="Y121" s="212"/>
      <c r="Z121" s="212"/>
      <c r="AA121" s="212"/>
      <c r="AB121" s="212"/>
      <c r="AC121" s="212"/>
      <c r="AD121" s="212"/>
      <c r="AE121" s="212"/>
      <c r="AF121" s="212"/>
      <c r="AG121" s="212" t="s">
        <v>386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7">
        <v>40</v>
      </c>
      <c r="B122" s="238" t="s">
        <v>1120</v>
      </c>
      <c r="C122" s="246" t="s">
        <v>1121</v>
      </c>
      <c r="D122" s="239" t="s">
        <v>513</v>
      </c>
      <c r="E122" s="240">
        <v>35</v>
      </c>
      <c r="F122" s="241"/>
      <c r="G122" s="242">
        <f>ROUND(E122*F122,2)</f>
        <v>0</v>
      </c>
      <c r="H122" s="241"/>
      <c r="I122" s="242">
        <f>ROUND(E122*H122,2)</f>
        <v>0</v>
      </c>
      <c r="J122" s="241"/>
      <c r="K122" s="242">
        <f>ROUND(E122*J122,2)</f>
        <v>0</v>
      </c>
      <c r="L122" s="242">
        <v>21</v>
      </c>
      <c r="M122" s="242">
        <f>G122*(1+L122/100)</f>
        <v>0</v>
      </c>
      <c r="N122" s="240">
        <v>0</v>
      </c>
      <c r="O122" s="240">
        <f>ROUND(E122*N122,2)</f>
        <v>0</v>
      </c>
      <c r="P122" s="240">
        <v>0</v>
      </c>
      <c r="Q122" s="240">
        <f>ROUND(E122*P122,2)</f>
        <v>0</v>
      </c>
      <c r="R122" s="242"/>
      <c r="S122" s="242" t="s">
        <v>384</v>
      </c>
      <c r="T122" s="243" t="s">
        <v>612</v>
      </c>
      <c r="U122" s="222">
        <v>2.5999999999999999E-2</v>
      </c>
      <c r="V122" s="222">
        <f>ROUND(E122*U122,2)</f>
        <v>0.91</v>
      </c>
      <c r="W122" s="222"/>
      <c r="X122" s="222" t="s">
        <v>385</v>
      </c>
      <c r="Y122" s="212"/>
      <c r="Z122" s="212"/>
      <c r="AA122" s="212"/>
      <c r="AB122" s="212"/>
      <c r="AC122" s="212"/>
      <c r="AD122" s="212"/>
      <c r="AE122" s="212"/>
      <c r="AF122" s="212"/>
      <c r="AG122" s="212" t="s">
        <v>386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7">
        <v>41</v>
      </c>
      <c r="B123" s="238" t="s">
        <v>1122</v>
      </c>
      <c r="C123" s="246" t="s">
        <v>1123</v>
      </c>
      <c r="D123" s="239" t="s">
        <v>513</v>
      </c>
      <c r="E123" s="240">
        <v>35</v>
      </c>
      <c r="F123" s="241"/>
      <c r="G123" s="242">
        <f>ROUND(E123*F123,2)</f>
        <v>0</v>
      </c>
      <c r="H123" s="241"/>
      <c r="I123" s="242">
        <f>ROUND(E123*H123,2)</f>
        <v>0</v>
      </c>
      <c r="J123" s="241"/>
      <c r="K123" s="242">
        <f>ROUND(E123*J123,2)</f>
        <v>0</v>
      </c>
      <c r="L123" s="242">
        <v>21</v>
      </c>
      <c r="M123" s="242">
        <f>G123*(1+L123/100)</f>
        <v>0</v>
      </c>
      <c r="N123" s="240">
        <v>8.0000000000000007E-5</v>
      </c>
      <c r="O123" s="240">
        <f>ROUND(E123*N123,2)</f>
        <v>0</v>
      </c>
      <c r="P123" s="240">
        <v>0</v>
      </c>
      <c r="Q123" s="240">
        <f>ROUND(E123*P123,2)</f>
        <v>0</v>
      </c>
      <c r="R123" s="242"/>
      <c r="S123" s="242" t="s">
        <v>384</v>
      </c>
      <c r="T123" s="243" t="s">
        <v>612</v>
      </c>
      <c r="U123" s="222">
        <v>3.4000000000000002E-2</v>
      </c>
      <c r="V123" s="222">
        <f>ROUND(E123*U123,2)</f>
        <v>1.19</v>
      </c>
      <c r="W123" s="222"/>
      <c r="X123" s="222" t="s">
        <v>385</v>
      </c>
      <c r="Y123" s="212"/>
      <c r="Z123" s="212"/>
      <c r="AA123" s="212"/>
      <c r="AB123" s="212"/>
      <c r="AC123" s="212"/>
      <c r="AD123" s="212"/>
      <c r="AE123" s="212"/>
      <c r="AF123" s="212"/>
      <c r="AG123" s="212" t="s">
        <v>386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7">
        <v>42</v>
      </c>
      <c r="B124" s="238" t="s">
        <v>1124</v>
      </c>
      <c r="C124" s="246" t="s">
        <v>1125</v>
      </c>
      <c r="D124" s="239" t="s">
        <v>657</v>
      </c>
      <c r="E124" s="240">
        <v>1</v>
      </c>
      <c r="F124" s="241"/>
      <c r="G124" s="242">
        <f>ROUND(E124*F124,2)</f>
        <v>0</v>
      </c>
      <c r="H124" s="241"/>
      <c r="I124" s="242">
        <f>ROUND(E124*H124,2)</f>
        <v>0</v>
      </c>
      <c r="J124" s="241"/>
      <c r="K124" s="242">
        <f>ROUND(E124*J124,2)</f>
        <v>0</v>
      </c>
      <c r="L124" s="242">
        <v>21</v>
      </c>
      <c r="M124" s="242">
        <f>G124*(1+L124/100)</f>
        <v>0</v>
      </c>
      <c r="N124" s="240">
        <v>0</v>
      </c>
      <c r="O124" s="240">
        <f>ROUND(E124*N124,2)</f>
        <v>0</v>
      </c>
      <c r="P124" s="240">
        <v>0</v>
      </c>
      <c r="Q124" s="240">
        <f>ROUND(E124*P124,2)</f>
        <v>0</v>
      </c>
      <c r="R124" s="242"/>
      <c r="S124" s="242" t="s">
        <v>339</v>
      </c>
      <c r="T124" s="243" t="s">
        <v>340</v>
      </c>
      <c r="U124" s="222">
        <v>0</v>
      </c>
      <c r="V124" s="222">
        <f>ROUND(E124*U124,2)</f>
        <v>0</v>
      </c>
      <c r="W124" s="222"/>
      <c r="X124" s="222" t="s">
        <v>385</v>
      </c>
      <c r="Y124" s="212"/>
      <c r="Z124" s="212"/>
      <c r="AA124" s="212"/>
      <c r="AB124" s="212"/>
      <c r="AC124" s="212"/>
      <c r="AD124" s="212"/>
      <c r="AE124" s="212"/>
      <c r="AF124" s="212"/>
      <c r="AG124" s="212" t="s">
        <v>386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0">
        <v>43</v>
      </c>
      <c r="B125" s="231" t="s">
        <v>1126</v>
      </c>
      <c r="C125" s="247" t="s">
        <v>1127</v>
      </c>
      <c r="D125" s="232" t="s">
        <v>657</v>
      </c>
      <c r="E125" s="233">
        <v>4.0599999999999996</v>
      </c>
      <c r="F125" s="234"/>
      <c r="G125" s="235">
        <f>ROUND(E125*F125,2)</f>
        <v>0</v>
      </c>
      <c r="H125" s="234"/>
      <c r="I125" s="235">
        <f>ROUND(E125*H125,2)</f>
        <v>0</v>
      </c>
      <c r="J125" s="234"/>
      <c r="K125" s="235">
        <f>ROUND(E125*J125,2)</f>
        <v>0</v>
      </c>
      <c r="L125" s="235">
        <v>21</v>
      </c>
      <c r="M125" s="235">
        <f>G125*(1+L125/100)</f>
        <v>0</v>
      </c>
      <c r="N125" s="233">
        <v>0.16139999999999999</v>
      </c>
      <c r="O125" s="233">
        <f>ROUND(E125*N125,2)</f>
        <v>0.66</v>
      </c>
      <c r="P125" s="233">
        <v>0</v>
      </c>
      <c r="Q125" s="233">
        <f>ROUND(E125*P125,2)</f>
        <v>0</v>
      </c>
      <c r="R125" s="235" t="s">
        <v>473</v>
      </c>
      <c r="S125" s="235" t="s">
        <v>384</v>
      </c>
      <c r="T125" s="236" t="s">
        <v>612</v>
      </c>
      <c r="U125" s="222">
        <v>0</v>
      </c>
      <c r="V125" s="222">
        <f>ROUND(E125*U125,2)</f>
        <v>0</v>
      </c>
      <c r="W125" s="222"/>
      <c r="X125" s="222" t="s">
        <v>474</v>
      </c>
      <c r="Y125" s="212"/>
      <c r="Z125" s="212"/>
      <c r="AA125" s="212"/>
      <c r="AB125" s="212"/>
      <c r="AC125" s="212"/>
      <c r="AD125" s="212"/>
      <c r="AE125" s="212"/>
      <c r="AF125" s="212"/>
      <c r="AG125" s="212" t="s">
        <v>605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2" t="s">
        <v>545</v>
      </c>
      <c r="D126" s="259"/>
      <c r="E126" s="260"/>
      <c r="F126" s="222"/>
      <c r="G126" s="222"/>
      <c r="H126" s="222"/>
      <c r="I126" s="222"/>
      <c r="J126" s="222"/>
      <c r="K126" s="222"/>
      <c r="L126" s="222"/>
      <c r="M126" s="222"/>
      <c r="N126" s="221"/>
      <c r="O126" s="221"/>
      <c r="P126" s="221"/>
      <c r="Q126" s="221"/>
      <c r="R126" s="222"/>
      <c r="S126" s="222"/>
      <c r="T126" s="222"/>
      <c r="U126" s="222"/>
      <c r="V126" s="222"/>
      <c r="W126" s="222"/>
      <c r="X126" s="222"/>
      <c r="Y126" s="212"/>
      <c r="Z126" s="212"/>
      <c r="AA126" s="212"/>
      <c r="AB126" s="212"/>
      <c r="AC126" s="212"/>
      <c r="AD126" s="212"/>
      <c r="AE126" s="212"/>
      <c r="AF126" s="212"/>
      <c r="AG126" s="212" t="s">
        <v>390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3" t="s">
        <v>1128</v>
      </c>
      <c r="D127" s="259"/>
      <c r="E127" s="260">
        <v>3.66</v>
      </c>
      <c r="F127" s="222"/>
      <c r="G127" s="222"/>
      <c r="H127" s="222"/>
      <c r="I127" s="222"/>
      <c r="J127" s="222"/>
      <c r="K127" s="222"/>
      <c r="L127" s="222"/>
      <c r="M127" s="222"/>
      <c r="N127" s="221"/>
      <c r="O127" s="221"/>
      <c r="P127" s="221"/>
      <c r="Q127" s="221"/>
      <c r="R127" s="222"/>
      <c r="S127" s="222"/>
      <c r="T127" s="222"/>
      <c r="U127" s="222"/>
      <c r="V127" s="222"/>
      <c r="W127" s="222"/>
      <c r="X127" s="222"/>
      <c r="Y127" s="212"/>
      <c r="Z127" s="212"/>
      <c r="AA127" s="212"/>
      <c r="AB127" s="212"/>
      <c r="AC127" s="212"/>
      <c r="AD127" s="212"/>
      <c r="AE127" s="212"/>
      <c r="AF127" s="212"/>
      <c r="AG127" s="212" t="s">
        <v>390</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2" t="s">
        <v>547</v>
      </c>
      <c r="D128" s="259"/>
      <c r="E128" s="260"/>
      <c r="F128" s="222"/>
      <c r="G128" s="222"/>
      <c r="H128" s="222"/>
      <c r="I128" s="222"/>
      <c r="J128" s="222"/>
      <c r="K128" s="222"/>
      <c r="L128" s="222"/>
      <c r="M128" s="222"/>
      <c r="N128" s="221"/>
      <c r="O128" s="221"/>
      <c r="P128" s="221"/>
      <c r="Q128" s="221"/>
      <c r="R128" s="222"/>
      <c r="S128" s="222"/>
      <c r="T128" s="222"/>
      <c r="U128" s="222"/>
      <c r="V128" s="222"/>
      <c r="W128" s="222"/>
      <c r="X128" s="222"/>
      <c r="Y128" s="212"/>
      <c r="Z128" s="212"/>
      <c r="AA128" s="212"/>
      <c r="AB128" s="212"/>
      <c r="AC128" s="212"/>
      <c r="AD128" s="212"/>
      <c r="AE128" s="212"/>
      <c r="AF128" s="212"/>
      <c r="AG128" s="212" t="s">
        <v>390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7" t="s">
        <v>1129</v>
      </c>
      <c r="D129" s="251"/>
      <c r="E129" s="252">
        <v>4.0599999999999996</v>
      </c>
      <c r="F129" s="222"/>
      <c r="G129" s="222"/>
      <c r="H129" s="222"/>
      <c r="I129" s="222"/>
      <c r="J129" s="222"/>
      <c r="K129" s="222"/>
      <c r="L129" s="222"/>
      <c r="M129" s="222"/>
      <c r="N129" s="221"/>
      <c r="O129" s="221"/>
      <c r="P129" s="221"/>
      <c r="Q129" s="221"/>
      <c r="R129" s="222"/>
      <c r="S129" s="222"/>
      <c r="T129" s="222"/>
      <c r="U129" s="222"/>
      <c r="V129" s="222"/>
      <c r="W129" s="222"/>
      <c r="X129" s="222"/>
      <c r="Y129" s="212"/>
      <c r="Z129" s="212"/>
      <c r="AA129" s="212"/>
      <c r="AB129" s="212"/>
      <c r="AC129" s="212"/>
      <c r="AD129" s="212"/>
      <c r="AE129" s="212"/>
      <c r="AF129" s="212"/>
      <c r="AG129" s="212" t="s">
        <v>390</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0">
        <v>44</v>
      </c>
      <c r="B130" s="231" t="s">
        <v>1130</v>
      </c>
      <c r="C130" s="247" t="s">
        <v>1131</v>
      </c>
      <c r="D130" s="232" t="s">
        <v>657</v>
      </c>
      <c r="E130" s="233">
        <v>15.225</v>
      </c>
      <c r="F130" s="234"/>
      <c r="G130" s="235">
        <f>ROUND(E130*F130,2)</f>
        <v>0</v>
      </c>
      <c r="H130" s="234"/>
      <c r="I130" s="235">
        <f>ROUND(E130*H130,2)</f>
        <v>0</v>
      </c>
      <c r="J130" s="234"/>
      <c r="K130" s="235">
        <f>ROUND(E130*J130,2)</f>
        <v>0</v>
      </c>
      <c r="L130" s="235">
        <v>21</v>
      </c>
      <c r="M130" s="235">
        <f>G130*(1+L130/100)</f>
        <v>0</v>
      </c>
      <c r="N130" s="233">
        <v>4.0300000000000002E-2</v>
      </c>
      <c r="O130" s="233">
        <f>ROUND(E130*N130,2)</f>
        <v>0.61</v>
      </c>
      <c r="P130" s="233">
        <v>0</v>
      </c>
      <c r="Q130" s="233">
        <f>ROUND(E130*P130,2)</f>
        <v>0</v>
      </c>
      <c r="R130" s="235" t="s">
        <v>473</v>
      </c>
      <c r="S130" s="235" t="s">
        <v>384</v>
      </c>
      <c r="T130" s="236" t="s">
        <v>612</v>
      </c>
      <c r="U130" s="222">
        <v>0</v>
      </c>
      <c r="V130" s="222">
        <f>ROUND(E130*U130,2)</f>
        <v>0</v>
      </c>
      <c r="W130" s="222"/>
      <c r="X130" s="222" t="s">
        <v>474</v>
      </c>
      <c r="Y130" s="212"/>
      <c r="Z130" s="212"/>
      <c r="AA130" s="212"/>
      <c r="AB130" s="212"/>
      <c r="AC130" s="212"/>
      <c r="AD130" s="212"/>
      <c r="AE130" s="212"/>
      <c r="AF130" s="212"/>
      <c r="AG130" s="212" t="s">
        <v>605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2" t="s">
        <v>545</v>
      </c>
      <c r="D131" s="259"/>
      <c r="E131" s="260"/>
      <c r="F131" s="222"/>
      <c r="G131" s="222"/>
      <c r="H131" s="222"/>
      <c r="I131" s="222"/>
      <c r="J131" s="222"/>
      <c r="K131" s="222"/>
      <c r="L131" s="222"/>
      <c r="M131" s="222"/>
      <c r="N131" s="221"/>
      <c r="O131" s="221"/>
      <c r="P131" s="221"/>
      <c r="Q131" s="221"/>
      <c r="R131" s="222"/>
      <c r="S131" s="222"/>
      <c r="T131" s="222"/>
      <c r="U131" s="222"/>
      <c r="V131" s="222"/>
      <c r="W131" s="222"/>
      <c r="X131" s="222"/>
      <c r="Y131" s="212"/>
      <c r="Z131" s="212"/>
      <c r="AA131" s="212"/>
      <c r="AB131" s="212"/>
      <c r="AC131" s="212"/>
      <c r="AD131" s="212"/>
      <c r="AE131" s="212"/>
      <c r="AF131" s="212"/>
      <c r="AG131" s="212" t="s">
        <v>390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3" t="s">
        <v>1132</v>
      </c>
      <c r="D132" s="259"/>
      <c r="E132" s="260">
        <v>15</v>
      </c>
      <c r="F132" s="222"/>
      <c r="G132" s="222"/>
      <c r="H132" s="222"/>
      <c r="I132" s="222"/>
      <c r="J132" s="222"/>
      <c r="K132" s="222"/>
      <c r="L132" s="222"/>
      <c r="M132" s="222"/>
      <c r="N132" s="221"/>
      <c r="O132" s="221"/>
      <c r="P132" s="221"/>
      <c r="Q132" s="221"/>
      <c r="R132" s="222"/>
      <c r="S132" s="222"/>
      <c r="T132" s="222"/>
      <c r="U132" s="222"/>
      <c r="V132" s="222"/>
      <c r="W132" s="222"/>
      <c r="X132" s="222"/>
      <c r="Y132" s="212"/>
      <c r="Z132" s="212"/>
      <c r="AA132" s="212"/>
      <c r="AB132" s="212"/>
      <c r="AC132" s="212"/>
      <c r="AD132" s="212"/>
      <c r="AE132" s="212"/>
      <c r="AF132" s="212"/>
      <c r="AG132" s="212" t="s">
        <v>390</v>
      </c>
      <c r="AH132" s="212">
        <v>2</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2" t="s">
        <v>547</v>
      </c>
      <c r="D133" s="259"/>
      <c r="E133" s="260"/>
      <c r="F133" s="222"/>
      <c r="G133" s="222"/>
      <c r="H133" s="222"/>
      <c r="I133" s="222"/>
      <c r="J133" s="222"/>
      <c r="K133" s="222"/>
      <c r="L133" s="222"/>
      <c r="M133" s="222"/>
      <c r="N133" s="221"/>
      <c r="O133" s="221"/>
      <c r="P133" s="221"/>
      <c r="Q133" s="221"/>
      <c r="R133" s="222"/>
      <c r="S133" s="222"/>
      <c r="T133" s="222"/>
      <c r="U133" s="222"/>
      <c r="V133" s="222"/>
      <c r="W133" s="222"/>
      <c r="X133" s="222"/>
      <c r="Y133" s="212"/>
      <c r="Z133" s="212"/>
      <c r="AA133" s="212"/>
      <c r="AB133" s="212"/>
      <c r="AC133" s="212"/>
      <c r="AD133" s="212"/>
      <c r="AE133" s="212"/>
      <c r="AF133" s="212"/>
      <c r="AG133" s="212" t="s">
        <v>390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7" t="s">
        <v>1133</v>
      </c>
      <c r="D134" s="251"/>
      <c r="E134" s="252">
        <v>15.22</v>
      </c>
      <c r="F134" s="222"/>
      <c r="G134" s="222"/>
      <c r="H134" s="222"/>
      <c r="I134" s="222"/>
      <c r="J134" s="222"/>
      <c r="K134" s="222"/>
      <c r="L134" s="222"/>
      <c r="M134" s="222"/>
      <c r="N134" s="221"/>
      <c r="O134" s="221"/>
      <c r="P134" s="221"/>
      <c r="Q134" s="221"/>
      <c r="R134" s="222"/>
      <c r="S134" s="222"/>
      <c r="T134" s="222"/>
      <c r="U134" s="222"/>
      <c r="V134" s="222"/>
      <c r="W134" s="222"/>
      <c r="X134" s="222"/>
      <c r="Y134" s="212"/>
      <c r="Z134" s="212"/>
      <c r="AA134" s="212"/>
      <c r="AB134" s="212"/>
      <c r="AC134" s="212"/>
      <c r="AD134" s="212"/>
      <c r="AE134" s="212"/>
      <c r="AF134" s="212"/>
      <c r="AG134" s="212" t="s">
        <v>390</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0">
        <v>45</v>
      </c>
      <c r="B135" s="231" t="s">
        <v>1134</v>
      </c>
      <c r="C135" s="247" t="s">
        <v>1135</v>
      </c>
      <c r="D135" s="232" t="s">
        <v>657</v>
      </c>
      <c r="E135" s="233">
        <v>4.0599999999999996</v>
      </c>
      <c r="F135" s="234"/>
      <c r="G135" s="235">
        <f>ROUND(E135*F135,2)</f>
        <v>0</v>
      </c>
      <c r="H135" s="234"/>
      <c r="I135" s="235">
        <f>ROUND(E135*H135,2)</f>
        <v>0</v>
      </c>
      <c r="J135" s="234"/>
      <c r="K135" s="235">
        <f>ROUND(E135*J135,2)</f>
        <v>0</v>
      </c>
      <c r="L135" s="235">
        <v>21</v>
      </c>
      <c r="M135" s="235">
        <f>G135*(1+L135/100)</f>
        <v>0</v>
      </c>
      <c r="N135" s="233">
        <v>0</v>
      </c>
      <c r="O135" s="233">
        <f>ROUND(E135*N135,2)</f>
        <v>0</v>
      </c>
      <c r="P135" s="233">
        <v>0</v>
      </c>
      <c r="Q135" s="233">
        <f>ROUND(E135*P135,2)</f>
        <v>0</v>
      </c>
      <c r="R135" s="235"/>
      <c r="S135" s="235" t="s">
        <v>339</v>
      </c>
      <c r="T135" s="236" t="s">
        <v>612</v>
      </c>
      <c r="U135" s="222">
        <v>0</v>
      </c>
      <c r="V135" s="222">
        <f>ROUND(E135*U135,2)</f>
        <v>0</v>
      </c>
      <c r="W135" s="222"/>
      <c r="X135" s="222" t="s">
        <v>474</v>
      </c>
      <c r="Y135" s="212"/>
      <c r="Z135" s="212"/>
      <c r="AA135" s="212"/>
      <c r="AB135" s="212"/>
      <c r="AC135" s="212"/>
      <c r="AD135" s="212"/>
      <c r="AE135" s="212"/>
      <c r="AF135" s="212"/>
      <c r="AG135" s="212" t="s">
        <v>605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7" t="s">
        <v>1136</v>
      </c>
      <c r="D136" s="251"/>
      <c r="E136" s="252">
        <v>4.0599999999999996</v>
      </c>
      <c r="F136" s="222"/>
      <c r="G136" s="222"/>
      <c r="H136" s="222"/>
      <c r="I136" s="222"/>
      <c r="J136" s="222"/>
      <c r="K136" s="222"/>
      <c r="L136" s="222"/>
      <c r="M136" s="222"/>
      <c r="N136" s="221"/>
      <c r="O136" s="221"/>
      <c r="P136" s="221"/>
      <c r="Q136" s="221"/>
      <c r="R136" s="222"/>
      <c r="S136" s="222"/>
      <c r="T136" s="222"/>
      <c r="U136" s="222"/>
      <c r="V136" s="222"/>
      <c r="W136" s="222"/>
      <c r="X136" s="222"/>
      <c r="Y136" s="212"/>
      <c r="Z136" s="212"/>
      <c r="AA136" s="212"/>
      <c r="AB136" s="212"/>
      <c r="AC136" s="212"/>
      <c r="AD136" s="212"/>
      <c r="AE136" s="212"/>
      <c r="AF136" s="212"/>
      <c r="AG136" s="212" t="s">
        <v>390</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45" outlineLevel="1" x14ac:dyDescent="0.2">
      <c r="A137" s="237">
        <v>46</v>
      </c>
      <c r="B137" s="238" t="s">
        <v>1137</v>
      </c>
      <c r="C137" s="246" t="s">
        <v>1138</v>
      </c>
      <c r="D137" s="239" t="s">
        <v>657</v>
      </c>
      <c r="E137" s="240">
        <v>1</v>
      </c>
      <c r="F137" s="241"/>
      <c r="G137" s="242">
        <f>ROUND(E137*F137,2)</f>
        <v>0</v>
      </c>
      <c r="H137" s="241"/>
      <c r="I137" s="242">
        <f>ROUND(E137*H137,2)</f>
        <v>0</v>
      </c>
      <c r="J137" s="241"/>
      <c r="K137" s="242">
        <f>ROUND(E137*J137,2)</f>
        <v>0</v>
      </c>
      <c r="L137" s="242">
        <v>21</v>
      </c>
      <c r="M137" s="242">
        <f>G137*(1+L137/100)</f>
        <v>0</v>
      </c>
      <c r="N137" s="240">
        <v>0.03</v>
      </c>
      <c r="O137" s="240">
        <f>ROUND(E137*N137,2)</f>
        <v>0.03</v>
      </c>
      <c r="P137" s="240">
        <v>0</v>
      </c>
      <c r="Q137" s="240">
        <f>ROUND(E137*P137,2)</f>
        <v>0</v>
      </c>
      <c r="R137" s="242" t="s">
        <v>473</v>
      </c>
      <c r="S137" s="242" t="s">
        <v>384</v>
      </c>
      <c r="T137" s="243" t="s">
        <v>612</v>
      </c>
      <c r="U137" s="222">
        <v>0</v>
      </c>
      <c r="V137" s="222">
        <f>ROUND(E137*U137,2)</f>
        <v>0</v>
      </c>
      <c r="W137" s="222"/>
      <c r="X137" s="222" t="s">
        <v>474</v>
      </c>
      <c r="Y137" s="212"/>
      <c r="Z137" s="212"/>
      <c r="AA137" s="212"/>
      <c r="AB137" s="212"/>
      <c r="AC137" s="212"/>
      <c r="AD137" s="212"/>
      <c r="AE137" s="212"/>
      <c r="AF137" s="212"/>
      <c r="AG137" s="212" t="s">
        <v>605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7">
        <v>47</v>
      </c>
      <c r="B138" s="238" t="s">
        <v>1139</v>
      </c>
      <c r="C138" s="246" t="s">
        <v>1140</v>
      </c>
      <c r="D138" s="239" t="s">
        <v>657</v>
      </c>
      <c r="E138" s="240">
        <v>1</v>
      </c>
      <c r="F138" s="241"/>
      <c r="G138" s="242">
        <f>ROUND(E138*F138,2)</f>
        <v>0</v>
      </c>
      <c r="H138" s="241"/>
      <c r="I138" s="242">
        <f>ROUND(E138*H138,2)</f>
        <v>0</v>
      </c>
      <c r="J138" s="241"/>
      <c r="K138" s="242">
        <f>ROUND(E138*J138,2)</f>
        <v>0</v>
      </c>
      <c r="L138" s="242">
        <v>21</v>
      </c>
      <c r="M138" s="242">
        <f>G138*(1+L138/100)</f>
        <v>0</v>
      </c>
      <c r="N138" s="240">
        <v>1.9E-3</v>
      </c>
      <c r="O138" s="240">
        <f>ROUND(E138*N138,2)</f>
        <v>0</v>
      </c>
      <c r="P138" s="240">
        <v>0</v>
      </c>
      <c r="Q138" s="240">
        <f>ROUND(E138*P138,2)</f>
        <v>0</v>
      </c>
      <c r="R138" s="242"/>
      <c r="S138" s="242" t="s">
        <v>339</v>
      </c>
      <c r="T138" s="243" t="s">
        <v>612</v>
      </c>
      <c r="U138" s="222">
        <v>0</v>
      </c>
      <c r="V138" s="222">
        <f>ROUND(E138*U138,2)</f>
        <v>0</v>
      </c>
      <c r="W138" s="222"/>
      <c r="X138" s="222" t="s">
        <v>474</v>
      </c>
      <c r="Y138" s="212"/>
      <c r="Z138" s="212"/>
      <c r="AA138" s="212"/>
      <c r="AB138" s="212"/>
      <c r="AC138" s="212"/>
      <c r="AD138" s="212"/>
      <c r="AE138" s="212"/>
      <c r="AF138" s="212"/>
      <c r="AG138" s="212" t="s">
        <v>605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7">
        <v>48</v>
      </c>
      <c r="B139" s="238" t="s">
        <v>1141</v>
      </c>
      <c r="C139" s="246" t="s">
        <v>1142</v>
      </c>
      <c r="D139" s="239" t="s">
        <v>657</v>
      </c>
      <c r="E139" s="240">
        <v>6</v>
      </c>
      <c r="F139" s="241"/>
      <c r="G139" s="242">
        <f>ROUND(E139*F139,2)</f>
        <v>0</v>
      </c>
      <c r="H139" s="241"/>
      <c r="I139" s="242">
        <f>ROUND(E139*H139,2)</f>
        <v>0</v>
      </c>
      <c r="J139" s="241"/>
      <c r="K139" s="242">
        <f>ROUND(E139*J139,2)</f>
        <v>0</v>
      </c>
      <c r="L139" s="242">
        <v>21</v>
      </c>
      <c r="M139" s="242">
        <f>G139*(1+L139/100)</f>
        <v>0</v>
      </c>
      <c r="N139" s="240">
        <v>0.158</v>
      </c>
      <c r="O139" s="240">
        <f>ROUND(E139*N139,2)</f>
        <v>0.95</v>
      </c>
      <c r="P139" s="240">
        <v>0</v>
      </c>
      <c r="Q139" s="240">
        <f>ROUND(E139*P139,2)</f>
        <v>0</v>
      </c>
      <c r="R139" s="242"/>
      <c r="S139" s="242" t="s">
        <v>339</v>
      </c>
      <c r="T139" s="243" t="s">
        <v>612</v>
      </c>
      <c r="U139" s="222">
        <v>0</v>
      </c>
      <c r="V139" s="222">
        <f>ROUND(E139*U139,2)</f>
        <v>0</v>
      </c>
      <c r="W139" s="222"/>
      <c r="X139" s="222" t="s">
        <v>474</v>
      </c>
      <c r="Y139" s="212"/>
      <c r="Z139" s="212"/>
      <c r="AA139" s="212"/>
      <c r="AB139" s="212"/>
      <c r="AC139" s="212"/>
      <c r="AD139" s="212"/>
      <c r="AE139" s="212"/>
      <c r="AF139" s="212"/>
      <c r="AG139" s="212" t="s">
        <v>605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0">
        <v>49</v>
      </c>
      <c r="B140" s="231" t="s">
        <v>1143</v>
      </c>
      <c r="C140" s="247" t="s">
        <v>1144</v>
      </c>
      <c r="D140" s="232" t="s">
        <v>657</v>
      </c>
      <c r="E140" s="233">
        <v>5.05</v>
      </c>
      <c r="F140" s="234"/>
      <c r="G140" s="235">
        <f>ROUND(E140*F140,2)</f>
        <v>0</v>
      </c>
      <c r="H140" s="234"/>
      <c r="I140" s="235">
        <f>ROUND(E140*H140,2)</f>
        <v>0</v>
      </c>
      <c r="J140" s="234"/>
      <c r="K140" s="235">
        <f>ROUND(E140*J140,2)</f>
        <v>0</v>
      </c>
      <c r="L140" s="235">
        <v>21</v>
      </c>
      <c r="M140" s="235">
        <f>G140*(1+L140/100)</f>
        <v>0</v>
      </c>
      <c r="N140" s="233">
        <v>1.02</v>
      </c>
      <c r="O140" s="233">
        <f>ROUND(E140*N140,2)</f>
        <v>5.15</v>
      </c>
      <c r="P140" s="233">
        <v>0</v>
      </c>
      <c r="Q140" s="233">
        <f>ROUND(E140*P140,2)</f>
        <v>0</v>
      </c>
      <c r="R140" s="235" t="s">
        <v>473</v>
      </c>
      <c r="S140" s="235" t="s">
        <v>384</v>
      </c>
      <c r="T140" s="236" t="s">
        <v>612</v>
      </c>
      <c r="U140" s="222">
        <v>0</v>
      </c>
      <c r="V140" s="222">
        <f>ROUND(E140*U140,2)</f>
        <v>0</v>
      </c>
      <c r="W140" s="222"/>
      <c r="X140" s="222" t="s">
        <v>474</v>
      </c>
      <c r="Y140" s="212"/>
      <c r="Z140" s="212"/>
      <c r="AA140" s="212"/>
      <c r="AB140" s="212"/>
      <c r="AC140" s="212"/>
      <c r="AD140" s="212"/>
      <c r="AE140" s="212"/>
      <c r="AF140" s="212"/>
      <c r="AG140" s="212" t="s">
        <v>605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2" t="s">
        <v>545</v>
      </c>
      <c r="D141" s="259"/>
      <c r="E141" s="260"/>
      <c r="F141" s="222"/>
      <c r="G141" s="222"/>
      <c r="H141" s="222"/>
      <c r="I141" s="222"/>
      <c r="J141" s="222"/>
      <c r="K141" s="222"/>
      <c r="L141" s="222"/>
      <c r="M141" s="222"/>
      <c r="N141" s="221"/>
      <c r="O141" s="221"/>
      <c r="P141" s="221"/>
      <c r="Q141" s="221"/>
      <c r="R141" s="222"/>
      <c r="S141" s="222"/>
      <c r="T141" s="222"/>
      <c r="U141" s="222"/>
      <c r="V141" s="222"/>
      <c r="W141" s="222"/>
      <c r="X141" s="222"/>
      <c r="Y141" s="212"/>
      <c r="Z141" s="212"/>
      <c r="AA141" s="212"/>
      <c r="AB141" s="212"/>
      <c r="AC141" s="212"/>
      <c r="AD141" s="212"/>
      <c r="AE141" s="212"/>
      <c r="AF141" s="212"/>
      <c r="AG141" s="212" t="s">
        <v>390</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3" t="s">
        <v>1145</v>
      </c>
      <c r="D142" s="259"/>
      <c r="E142" s="260">
        <v>2</v>
      </c>
      <c r="F142" s="222"/>
      <c r="G142" s="222"/>
      <c r="H142" s="222"/>
      <c r="I142" s="222"/>
      <c r="J142" s="222"/>
      <c r="K142" s="222"/>
      <c r="L142" s="222"/>
      <c r="M142" s="222"/>
      <c r="N142" s="221"/>
      <c r="O142" s="221"/>
      <c r="P142" s="221"/>
      <c r="Q142" s="221"/>
      <c r="R142" s="222"/>
      <c r="S142" s="222"/>
      <c r="T142" s="222"/>
      <c r="U142" s="222"/>
      <c r="V142" s="222"/>
      <c r="W142" s="222"/>
      <c r="X142" s="222"/>
      <c r="Y142" s="212"/>
      <c r="Z142" s="212"/>
      <c r="AA142" s="212"/>
      <c r="AB142" s="212"/>
      <c r="AC142" s="212"/>
      <c r="AD142" s="212"/>
      <c r="AE142" s="212"/>
      <c r="AF142" s="212"/>
      <c r="AG142" s="212" t="s">
        <v>390</v>
      </c>
      <c r="AH142" s="212">
        <v>2</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3" t="s">
        <v>1146</v>
      </c>
      <c r="D143" s="259"/>
      <c r="E143" s="260">
        <v>3</v>
      </c>
      <c r="F143" s="222"/>
      <c r="G143" s="222"/>
      <c r="H143" s="222"/>
      <c r="I143" s="222"/>
      <c r="J143" s="222"/>
      <c r="K143" s="222"/>
      <c r="L143" s="222"/>
      <c r="M143" s="222"/>
      <c r="N143" s="221"/>
      <c r="O143" s="221"/>
      <c r="P143" s="221"/>
      <c r="Q143" s="221"/>
      <c r="R143" s="222"/>
      <c r="S143" s="222"/>
      <c r="T143" s="222"/>
      <c r="U143" s="222"/>
      <c r="V143" s="222"/>
      <c r="W143" s="222"/>
      <c r="X143" s="222"/>
      <c r="Y143" s="212"/>
      <c r="Z143" s="212"/>
      <c r="AA143" s="212"/>
      <c r="AB143" s="212"/>
      <c r="AC143" s="212"/>
      <c r="AD143" s="212"/>
      <c r="AE143" s="212"/>
      <c r="AF143" s="212"/>
      <c r="AG143" s="212" t="s">
        <v>390</v>
      </c>
      <c r="AH143" s="212">
        <v>2</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7" t="s">
        <v>1026</v>
      </c>
      <c r="D144" s="265"/>
      <c r="E144" s="266">
        <v>5</v>
      </c>
      <c r="F144" s="222"/>
      <c r="G144" s="222"/>
      <c r="H144" s="222"/>
      <c r="I144" s="222"/>
      <c r="J144" s="222"/>
      <c r="K144" s="222"/>
      <c r="L144" s="222"/>
      <c r="M144" s="222"/>
      <c r="N144" s="221"/>
      <c r="O144" s="221"/>
      <c r="P144" s="221"/>
      <c r="Q144" s="221"/>
      <c r="R144" s="222"/>
      <c r="S144" s="222"/>
      <c r="T144" s="222"/>
      <c r="U144" s="222"/>
      <c r="V144" s="222"/>
      <c r="W144" s="222"/>
      <c r="X144" s="222"/>
      <c r="Y144" s="212"/>
      <c r="Z144" s="212"/>
      <c r="AA144" s="212"/>
      <c r="AB144" s="212"/>
      <c r="AC144" s="212"/>
      <c r="AD144" s="212"/>
      <c r="AE144" s="212"/>
      <c r="AF144" s="212"/>
      <c r="AG144" s="212" t="s">
        <v>390</v>
      </c>
      <c r="AH144" s="212">
        <v>3</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2" t="s">
        <v>547</v>
      </c>
      <c r="D145" s="259"/>
      <c r="E145" s="260"/>
      <c r="F145" s="222"/>
      <c r="G145" s="222"/>
      <c r="H145" s="222"/>
      <c r="I145" s="222"/>
      <c r="J145" s="222"/>
      <c r="K145" s="222"/>
      <c r="L145" s="222"/>
      <c r="M145" s="222"/>
      <c r="N145" s="221"/>
      <c r="O145" s="221"/>
      <c r="P145" s="221"/>
      <c r="Q145" s="221"/>
      <c r="R145" s="222"/>
      <c r="S145" s="222"/>
      <c r="T145" s="222"/>
      <c r="U145" s="222"/>
      <c r="V145" s="222"/>
      <c r="W145" s="222"/>
      <c r="X145" s="222"/>
      <c r="Y145" s="212"/>
      <c r="Z145" s="212"/>
      <c r="AA145" s="212"/>
      <c r="AB145" s="212"/>
      <c r="AC145" s="212"/>
      <c r="AD145" s="212"/>
      <c r="AE145" s="212"/>
      <c r="AF145" s="212"/>
      <c r="AG145" s="212" t="s">
        <v>390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7" t="s">
        <v>1147</v>
      </c>
      <c r="D146" s="251"/>
      <c r="E146" s="252">
        <v>5.05</v>
      </c>
      <c r="F146" s="222"/>
      <c r="G146" s="222"/>
      <c r="H146" s="222"/>
      <c r="I146" s="222"/>
      <c r="J146" s="222"/>
      <c r="K146" s="222"/>
      <c r="L146" s="222"/>
      <c r="M146" s="222"/>
      <c r="N146" s="221"/>
      <c r="O146" s="221"/>
      <c r="P146" s="221"/>
      <c r="Q146" s="221"/>
      <c r="R146" s="222"/>
      <c r="S146" s="222"/>
      <c r="T146" s="222"/>
      <c r="U146" s="222"/>
      <c r="V146" s="222"/>
      <c r="W146" s="222"/>
      <c r="X146" s="222"/>
      <c r="Y146" s="212"/>
      <c r="Z146" s="212"/>
      <c r="AA146" s="212"/>
      <c r="AB146" s="212"/>
      <c r="AC146" s="212"/>
      <c r="AD146" s="212"/>
      <c r="AE146" s="212"/>
      <c r="AF146" s="212"/>
      <c r="AG146" s="212" t="s">
        <v>390</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37">
        <v>50</v>
      </c>
      <c r="B147" s="238" t="s">
        <v>1148</v>
      </c>
      <c r="C147" s="246" t="s">
        <v>1149</v>
      </c>
      <c r="D147" s="239" t="s">
        <v>657</v>
      </c>
      <c r="E147" s="240">
        <v>5.05</v>
      </c>
      <c r="F147" s="241"/>
      <c r="G147" s="242">
        <f>ROUND(E147*F147,2)</f>
        <v>0</v>
      </c>
      <c r="H147" s="241"/>
      <c r="I147" s="242">
        <f>ROUND(E147*H147,2)</f>
        <v>0</v>
      </c>
      <c r="J147" s="241"/>
      <c r="K147" s="242">
        <f>ROUND(E147*J147,2)</f>
        <v>0</v>
      </c>
      <c r="L147" s="242">
        <v>21</v>
      </c>
      <c r="M147" s="242">
        <f>G147*(1+L147/100)</f>
        <v>0</v>
      </c>
      <c r="N147" s="240">
        <v>0.58499999999999996</v>
      </c>
      <c r="O147" s="240">
        <f>ROUND(E147*N147,2)</f>
        <v>2.95</v>
      </c>
      <c r="P147" s="240">
        <v>0</v>
      </c>
      <c r="Q147" s="240">
        <f>ROUND(E147*P147,2)</f>
        <v>0</v>
      </c>
      <c r="R147" s="242" t="s">
        <v>473</v>
      </c>
      <c r="S147" s="242" t="s">
        <v>384</v>
      </c>
      <c r="T147" s="243" t="s">
        <v>612</v>
      </c>
      <c r="U147" s="222">
        <v>0</v>
      </c>
      <c r="V147" s="222">
        <f>ROUND(E147*U147,2)</f>
        <v>0</v>
      </c>
      <c r="W147" s="222"/>
      <c r="X147" s="222" t="s">
        <v>474</v>
      </c>
      <c r="Y147" s="212"/>
      <c r="Z147" s="212"/>
      <c r="AA147" s="212"/>
      <c r="AB147" s="212"/>
      <c r="AC147" s="212"/>
      <c r="AD147" s="212"/>
      <c r="AE147" s="212"/>
      <c r="AF147" s="212"/>
      <c r="AG147" s="212" t="s">
        <v>605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7">
        <v>51</v>
      </c>
      <c r="B148" s="238" t="s">
        <v>1150</v>
      </c>
      <c r="C148" s="246" t="s">
        <v>1151</v>
      </c>
      <c r="D148" s="239" t="s">
        <v>657</v>
      </c>
      <c r="E148" s="240">
        <v>1.01</v>
      </c>
      <c r="F148" s="241"/>
      <c r="G148" s="242">
        <f>ROUND(E148*F148,2)</f>
        <v>0</v>
      </c>
      <c r="H148" s="241"/>
      <c r="I148" s="242">
        <f>ROUND(E148*H148,2)</f>
        <v>0</v>
      </c>
      <c r="J148" s="241"/>
      <c r="K148" s="242">
        <f>ROUND(E148*J148,2)</f>
        <v>0</v>
      </c>
      <c r="L148" s="242">
        <v>21</v>
      </c>
      <c r="M148" s="242">
        <f>G148*(1+L148/100)</f>
        <v>0</v>
      </c>
      <c r="N148" s="240">
        <v>0.43</v>
      </c>
      <c r="O148" s="240">
        <f>ROUND(E148*N148,2)</f>
        <v>0.43</v>
      </c>
      <c r="P148" s="240">
        <v>0</v>
      </c>
      <c r="Q148" s="240">
        <f>ROUND(E148*P148,2)</f>
        <v>0</v>
      </c>
      <c r="R148" s="242" t="s">
        <v>473</v>
      </c>
      <c r="S148" s="242" t="s">
        <v>384</v>
      </c>
      <c r="T148" s="243" t="s">
        <v>612</v>
      </c>
      <c r="U148" s="222">
        <v>0</v>
      </c>
      <c r="V148" s="222">
        <f>ROUND(E148*U148,2)</f>
        <v>0</v>
      </c>
      <c r="W148" s="222"/>
      <c r="X148" s="222" t="s">
        <v>474</v>
      </c>
      <c r="Y148" s="212"/>
      <c r="Z148" s="212"/>
      <c r="AA148" s="212"/>
      <c r="AB148" s="212"/>
      <c r="AC148" s="212"/>
      <c r="AD148" s="212"/>
      <c r="AE148" s="212"/>
      <c r="AF148" s="212"/>
      <c r="AG148" s="212" t="s">
        <v>605</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1" x14ac:dyDescent="0.2">
      <c r="A149" s="237">
        <v>52</v>
      </c>
      <c r="B149" s="238" t="s">
        <v>1152</v>
      </c>
      <c r="C149" s="246" t="s">
        <v>1153</v>
      </c>
      <c r="D149" s="239" t="s">
        <v>657</v>
      </c>
      <c r="E149" s="240">
        <v>4.04</v>
      </c>
      <c r="F149" s="241"/>
      <c r="G149" s="242">
        <f>ROUND(E149*F149,2)</f>
        <v>0</v>
      </c>
      <c r="H149" s="241"/>
      <c r="I149" s="242">
        <f>ROUND(E149*H149,2)</f>
        <v>0</v>
      </c>
      <c r="J149" s="241"/>
      <c r="K149" s="242">
        <f>ROUND(E149*J149,2)</f>
        <v>0</v>
      </c>
      <c r="L149" s="242">
        <v>21</v>
      </c>
      <c r="M149" s="242">
        <f>G149*(1+L149/100)</f>
        <v>0</v>
      </c>
      <c r="N149" s="240">
        <v>0.25</v>
      </c>
      <c r="O149" s="240">
        <f>ROUND(E149*N149,2)</f>
        <v>1.01</v>
      </c>
      <c r="P149" s="240">
        <v>0</v>
      </c>
      <c r="Q149" s="240">
        <f>ROUND(E149*P149,2)</f>
        <v>0</v>
      </c>
      <c r="R149" s="242" t="s">
        <v>473</v>
      </c>
      <c r="S149" s="242" t="s">
        <v>384</v>
      </c>
      <c r="T149" s="243" t="s">
        <v>612</v>
      </c>
      <c r="U149" s="222">
        <v>0</v>
      </c>
      <c r="V149" s="222">
        <f>ROUND(E149*U149,2)</f>
        <v>0</v>
      </c>
      <c r="W149" s="222"/>
      <c r="X149" s="222" t="s">
        <v>474</v>
      </c>
      <c r="Y149" s="212"/>
      <c r="Z149" s="212"/>
      <c r="AA149" s="212"/>
      <c r="AB149" s="212"/>
      <c r="AC149" s="212"/>
      <c r="AD149" s="212"/>
      <c r="AE149" s="212"/>
      <c r="AF149" s="212"/>
      <c r="AG149" s="212" t="s">
        <v>605</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37">
        <v>53</v>
      </c>
      <c r="B150" s="238" t="s">
        <v>1154</v>
      </c>
      <c r="C150" s="246" t="s">
        <v>1155</v>
      </c>
      <c r="D150" s="239" t="s">
        <v>657</v>
      </c>
      <c r="E150" s="240">
        <v>3.03</v>
      </c>
      <c r="F150" s="241"/>
      <c r="G150" s="242">
        <f>ROUND(E150*F150,2)</f>
        <v>0</v>
      </c>
      <c r="H150" s="241"/>
      <c r="I150" s="242">
        <f>ROUND(E150*H150,2)</f>
        <v>0</v>
      </c>
      <c r="J150" s="241"/>
      <c r="K150" s="242">
        <f>ROUND(E150*J150,2)</f>
        <v>0</v>
      </c>
      <c r="L150" s="242">
        <v>21</v>
      </c>
      <c r="M150" s="242">
        <f>G150*(1+L150/100)</f>
        <v>0</v>
      </c>
      <c r="N150" s="240">
        <v>1</v>
      </c>
      <c r="O150" s="240">
        <f>ROUND(E150*N150,2)</f>
        <v>3.03</v>
      </c>
      <c r="P150" s="240">
        <v>0</v>
      </c>
      <c r="Q150" s="240">
        <f>ROUND(E150*P150,2)</f>
        <v>0</v>
      </c>
      <c r="R150" s="242" t="s">
        <v>473</v>
      </c>
      <c r="S150" s="242" t="s">
        <v>384</v>
      </c>
      <c r="T150" s="243" t="s">
        <v>612</v>
      </c>
      <c r="U150" s="222">
        <v>0</v>
      </c>
      <c r="V150" s="222">
        <f>ROUND(E150*U150,2)</f>
        <v>0</v>
      </c>
      <c r="W150" s="222"/>
      <c r="X150" s="222" t="s">
        <v>474</v>
      </c>
      <c r="Y150" s="212"/>
      <c r="Z150" s="212"/>
      <c r="AA150" s="212"/>
      <c r="AB150" s="212"/>
      <c r="AC150" s="212"/>
      <c r="AD150" s="212"/>
      <c r="AE150" s="212"/>
      <c r="AF150" s="212"/>
      <c r="AG150" s="212" t="s">
        <v>605</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7">
        <v>54</v>
      </c>
      <c r="B151" s="238" t="s">
        <v>1156</v>
      </c>
      <c r="C151" s="246" t="s">
        <v>1157</v>
      </c>
      <c r="D151" s="239" t="s">
        <v>657</v>
      </c>
      <c r="E151" s="240">
        <v>1.01</v>
      </c>
      <c r="F151" s="241"/>
      <c r="G151" s="242">
        <f>ROUND(E151*F151,2)</f>
        <v>0</v>
      </c>
      <c r="H151" s="241"/>
      <c r="I151" s="242">
        <f>ROUND(E151*H151,2)</f>
        <v>0</v>
      </c>
      <c r="J151" s="241"/>
      <c r="K151" s="242">
        <f>ROUND(E151*J151,2)</f>
        <v>0</v>
      </c>
      <c r="L151" s="242">
        <v>21</v>
      </c>
      <c r="M151" s="242">
        <f>G151*(1+L151/100)</f>
        <v>0</v>
      </c>
      <c r="N151" s="240">
        <v>1</v>
      </c>
      <c r="O151" s="240">
        <f>ROUND(E151*N151,2)</f>
        <v>1.01</v>
      </c>
      <c r="P151" s="240">
        <v>0</v>
      </c>
      <c r="Q151" s="240">
        <f>ROUND(E151*P151,2)</f>
        <v>0</v>
      </c>
      <c r="R151" s="242"/>
      <c r="S151" s="242" t="s">
        <v>339</v>
      </c>
      <c r="T151" s="243" t="s">
        <v>340</v>
      </c>
      <c r="U151" s="222">
        <v>0</v>
      </c>
      <c r="V151" s="222">
        <f>ROUND(E151*U151,2)</f>
        <v>0</v>
      </c>
      <c r="W151" s="222"/>
      <c r="X151" s="222" t="s">
        <v>474</v>
      </c>
      <c r="Y151" s="212"/>
      <c r="Z151" s="212"/>
      <c r="AA151" s="212"/>
      <c r="AB151" s="212"/>
      <c r="AC151" s="212"/>
      <c r="AD151" s="212"/>
      <c r="AE151" s="212"/>
      <c r="AF151" s="212"/>
      <c r="AG151" s="212" t="s">
        <v>605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7">
        <v>55</v>
      </c>
      <c r="B152" s="238" t="s">
        <v>1158</v>
      </c>
      <c r="C152" s="246" t="s">
        <v>1159</v>
      </c>
      <c r="D152" s="239" t="s">
        <v>657</v>
      </c>
      <c r="E152" s="240">
        <v>1.01</v>
      </c>
      <c r="F152" s="241"/>
      <c r="G152" s="242">
        <f>ROUND(E152*F152,2)</f>
        <v>0</v>
      </c>
      <c r="H152" s="241"/>
      <c r="I152" s="242">
        <f>ROUND(E152*H152,2)</f>
        <v>0</v>
      </c>
      <c r="J152" s="241"/>
      <c r="K152" s="242">
        <f>ROUND(E152*J152,2)</f>
        <v>0</v>
      </c>
      <c r="L152" s="242">
        <v>21</v>
      </c>
      <c r="M152" s="242">
        <f>G152*(1+L152/100)</f>
        <v>0</v>
      </c>
      <c r="N152" s="240">
        <v>1.6</v>
      </c>
      <c r="O152" s="240">
        <f>ROUND(E152*N152,2)</f>
        <v>1.62</v>
      </c>
      <c r="P152" s="240">
        <v>0</v>
      </c>
      <c r="Q152" s="240">
        <f>ROUND(E152*P152,2)</f>
        <v>0</v>
      </c>
      <c r="R152" s="242"/>
      <c r="S152" s="242" t="s">
        <v>339</v>
      </c>
      <c r="T152" s="243" t="s">
        <v>340</v>
      </c>
      <c r="U152" s="222">
        <v>0</v>
      </c>
      <c r="V152" s="222">
        <f>ROUND(E152*U152,2)</f>
        <v>0</v>
      </c>
      <c r="W152" s="222"/>
      <c r="X152" s="222" t="s">
        <v>474</v>
      </c>
      <c r="Y152" s="212"/>
      <c r="Z152" s="212"/>
      <c r="AA152" s="212"/>
      <c r="AB152" s="212"/>
      <c r="AC152" s="212"/>
      <c r="AD152" s="212"/>
      <c r="AE152" s="212"/>
      <c r="AF152" s="212"/>
      <c r="AG152" s="212" t="s">
        <v>605</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37">
        <v>56</v>
      </c>
      <c r="B153" s="238" t="s">
        <v>1160</v>
      </c>
      <c r="C153" s="246" t="s">
        <v>1161</v>
      </c>
      <c r="D153" s="239" t="s">
        <v>657</v>
      </c>
      <c r="E153" s="240">
        <v>2.02</v>
      </c>
      <c r="F153" s="241"/>
      <c r="G153" s="242">
        <f>ROUND(E153*F153,2)</f>
        <v>0</v>
      </c>
      <c r="H153" s="241"/>
      <c r="I153" s="242">
        <f>ROUND(E153*H153,2)</f>
        <v>0</v>
      </c>
      <c r="J153" s="241"/>
      <c r="K153" s="242">
        <f>ROUND(E153*J153,2)</f>
        <v>0</v>
      </c>
      <c r="L153" s="242">
        <v>21</v>
      </c>
      <c r="M153" s="242">
        <f>G153*(1+L153/100)</f>
        <v>0</v>
      </c>
      <c r="N153" s="240">
        <v>1.87</v>
      </c>
      <c r="O153" s="240">
        <f>ROUND(E153*N153,2)</f>
        <v>3.78</v>
      </c>
      <c r="P153" s="240">
        <v>0</v>
      </c>
      <c r="Q153" s="240">
        <f>ROUND(E153*P153,2)</f>
        <v>0</v>
      </c>
      <c r="R153" s="242" t="s">
        <v>473</v>
      </c>
      <c r="S153" s="242" t="s">
        <v>384</v>
      </c>
      <c r="T153" s="243" t="s">
        <v>612</v>
      </c>
      <c r="U153" s="222">
        <v>0</v>
      </c>
      <c r="V153" s="222">
        <f>ROUND(E153*U153,2)</f>
        <v>0</v>
      </c>
      <c r="W153" s="222"/>
      <c r="X153" s="222" t="s">
        <v>474</v>
      </c>
      <c r="Y153" s="212"/>
      <c r="Z153" s="212"/>
      <c r="AA153" s="212"/>
      <c r="AB153" s="212"/>
      <c r="AC153" s="212"/>
      <c r="AD153" s="212"/>
      <c r="AE153" s="212"/>
      <c r="AF153" s="212"/>
      <c r="AG153" s="212" t="s">
        <v>605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7">
        <v>57</v>
      </c>
      <c r="B154" s="238" t="s">
        <v>1162</v>
      </c>
      <c r="C154" s="246" t="s">
        <v>1163</v>
      </c>
      <c r="D154" s="239" t="s">
        <v>657</v>
      </c>
      <c r="E154" s="240">
        <v>14</v>
      </c>
      <c r="F154" s="241"/>
      <c r="G154" s="242">
        <f>ROUND(E154*F154,2)</f>
        <v>0</v>
      </c>
      <c r="H154" s="241"/>
      <c r="I154" s="242">
        <f>ROUND(E154*H154,2)</f>
        <v>0</v>
      </c>
      <c r="J154" s="241"/>
      <c r="K154" s="242">
        <f>ROUND(E154*J154,2)</f>
        <v>0</v>
      </c>
      <c r="L154" s="242">
        <v>21</v>
      </c>
      <c r="M154" s="242">
        <f>G154*(1+L154/100)</f>
        <v>0</v>
      </c>
      <c r="N154" s="240">
        <v>2E-3</v>
      </c>
      <c r="O154" s="240">
        <f>ROUND(E154*N154,2)</f>
        <v>0.03</v>
      </c>
      <c r="P154" s="240">
        <v>0</v>
      </c>
      <c r="Q154" s="240">
        <f>ROUND(E154*P154,2)</f>
        <v>0</v>
      </c>
      <c r="R154" s="242" t="s">
        <v>473</v>
      </c>
      <c r="S154" s="242" t="s">
        <v>384</v>
      </c>
      <c r="T154" s="243" t="s">
        <v>612</v>
      </c>
      <c r="U154" s="222">
        <v>0</v>
      </c>
      <c r="V154" s="222">
        <f>ROUND(E154*U154,2)</f>
        <v>0</v>
      </c>
      <c r="W154" s="222"/>
      <c r="X154" s="222" t="s">
        <v>474</v>
      </c>
      <c r="Y154" s="212"/>
      <c r="Z154" s="212"/>
      <c r="AA154" s="212"/>
      <c r="AB154" s="212"/>
      <c r="AC154" s="212"/>
      <c r="AD154" s="212"/>
      <c r="AE154" s="212"/>
      <c r="AF154" s="212"/>
      <c r="AG154" s="212" t="s">
        <v>605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7">
        <v>58</v>
      </c>
      <c r="B155" s="238" t="s">
        <v>1164</v>
      </c>
      <c r="C155" s="246" t="s">
        <v>1165</v>
      </c>
      <c r="D155" s="239" t="s">
        <v>657</v>
      </c>
      <c r="E155" s="240">
        <v>1</v>
      </c>
      <c r="F155" s="241"/>
      <c r="G155" s="242">
        <f>ROUND(E155*F155,2)</f>
        <v>0</v>
      </c>
      <c r="H155" s="241"/>
      <c r="I155" s="242">
        <f>ROUND(E155*H155,2)</f>
        <v>0</v>
      </c>
      <c r="J155" s="241"/>
      <c r="K155" s="242">
        <f>ROUND(E155*J155,2)</f>
        <v>0</v>
      </c>
      <c r="L155" s="242">
        <v>21</v>
      </c>
      <c r="M155" s="242">
        <f>G155*(1+L155/100)</f>
        <v>0</v>
      </c>
      <c r="N155" s="240">
        <v>1.6160000000000001</v>
      </c>
      <c r="O155" s="240">
        <f>ROUND(E155*N155,2)</f>
        <v>1.62</v>
      </c>
      <c r="P155" s="240">
        <v>0</v>
      </c>
      <c r="Q155" s="240">
        <f>ROUND(E155*P155,2)</f>
        <v>0</v>
      </c>
      <c r="R155" s="242"/>
      <c r="S155" s="242" t="s">
        <v>339</v>
      </c>
      <c r="T155" s="243" t="s">
        <v>340</v>
      </c>
      <c r="U155" s="222">
        <v>0</v>
      </c>
      <c r="V155" s="222">
        <f>ROUND(E155*U155,2)</f>
        <v>0</v>
      </c>
      <c r="W155" s="222"/>
      <c r="X155" s="222" t="s">
        <v>474</v>
      </c>
      <c r="Y155" s="212"/>
      <c r="Z155" s="212"/>
      <c r="AA155" s="212"/>
      <c r="AB155" s="212"/>
      <c r="AC155" s="212"/>
      <c r="AD155" s="212"/>
      <c r="AE155" s="212"/>
      <c r="AF155" s="212"/>
      <c r="AG155" s="212" t="s">
        <v>605</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7">
        <v>59</v>
      </c>
      <c r="B156" s="238" t="s">
        <v>1166</v>
      </c>
      <c r="C156" s="246" t="s">
        <v>1167</v>
      </c>
      <c r="D156" s="239" t="s">
        <v>657</v>
      </c>
      <c r="E156" s="240">
        <v>1.01</v>
      </c>
      <c r="F156" s="241"/>
      <c r="G156" s="242">
        <f>ROUND(E156*F156,2)</f>
        <v>0</v>
      </c>
      <c r="H156" s="241"/>
      <c r="I156" s="242">
        <f>ROUND(E156*H156,2)</f>
        <v>0</v>
      </c>
      <c r="J156" s="241"/>
      <c r="K156" s="242">
        <f>ROUND(E156*J156,2)</f>
        <v>0</v>
      </c>
      <c r="L156" s="242">
        <v>21</v>
      </c>
      <c r="M156" s="242">
        <f>G156*(1+L156/100)</f>
        <v>0</v>
      </c>
      <c r="N156" s="240">
        <v>1.6160000000000001</v>
      </c>
      <c r="O156" s="240">
        <f>ROUND(E156*N156,2)</f>
        <v>1.63</v>
      </c>
      <c r="P156" s="240">
        <v>0</v>
      </c>
      <c r="Q156" s="240">
        <f>ROUND(E156*P156,2)</f>
        <v>0</v>
      </c>
      <c r="R156" s="242"/>
      <c r="S156" s="242" t="s">
        <v>339</v>
      </c>
      <c r="T156" s="243" t="s">
        <v>340</v>
      </c>
      <c r="U156" s="222">
        <v>0</v>
      </c>
      <c r="V156" s="222">
        <f>ROUND(E156*U156,2)</f>
        <v>0</v>
      </c>
      <c r="W156" s="222"/>
      <c r="X156" s="222" t="s">
        <v>474</v>
      </c>
      <c r="Y156" s="212"/>
      <c r="Z156" s="212"/>
      <c r="AA156" s="212"/>
      <c r="AB156" s="212"/>
      <c r="AC156" s="212"/>
      <c r="AD156" s="212"/>
      <c r="AE156" s="212"/>
      <c r="AF156" s="212"/>
      <c r="AG156" s="212" t="s">
        <v>605</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4" t="s">
        <v>334</v>
      </c>
      <c r="B157" s="225" t="s">
        <v>256</v>
      </c>
      <c r="C157" s="245" t="s">
        <v>257</v>
      </c>
      <c r="D157" s="226"/>
      <c r="E157" s="227"/>
      <c r="F157" s="228"/>
      <c r="G157" s="228">
        <f>SUMIF(AG158:AG163,"&lt;&gt;NOR",G158:G163)</f>
        <v>0</v>
      </c>
      <c r="H157" s="228"/>
      <c r="I157" s="228">
        <f>SUM(I158:I163)</f>
        <v>0</v>
      </c>
      <c r="J157" s="228"/>
      <c r="K157" s="228">
        <f>SUM(K158:K163)</f>
        <v>0</v>
      </c>
      <c r="L157" s="228"/>
      <c r="M157" s="228">
        <f>SUM(M158:M163)</f>
        <v>0</v>
      </c>
      <c r="N157" s="227"/>
      <c r="O157" s="227">
        <f>SUM(O158:O163)</f>
        <v>0</v>
      </c>
      <c r="P157" s="227"/>
      <c r="Q157" s="227">
        <f>SUM(Q158:Q163)</f>
        <v>0</v>
      </c>
      <c r="R157" s="228"/>
      <c r="S157" s="228"/>
      <c r="T157" s="229"/>
      <c r="U157" s="223"/>
      <c r="V157" s="223">
        <f>SUM(V158:V163)</f>
        <v>126.5</v>
      </c>
      <c r="W157" s="223"/>
      <c r="X157" s="223"/>
      <c r="AG157" t="s">
        <v>335</v>
      </c>
    </row>
    <row r="158" spans="1:60" ht="22.5" outlineLevel="1" x14ac:dyDescent="0.2">
      <c r="A158" s="230">
        <v>60</v>
      </c>
      <c r="B158" s="231" t="s">
        <v>1168</v>
      </c>
      <c r="C158" s="247" t="s">
        <v>1169</v>
      </c>
      <c r="D158" s="232" t="s">
        <v>464</v>
      </c>
      <c r="E158" s="233">
        <v>598.10812999999996</v>
      </c>
      <c r="F158" s="234"/>
      <c r="G158" s="235">
        <f>ROUND(E158*F158,2)</f>
        <v>0</v>
      </c>
      <c r="H158" s="234"/>
      <c r="I158" s="235">
        <f>ROUND(E158*H158,2)</f>
        <v>0</v>
      </c>
      <c r="J158" s="234"/>
      <c r="K158" s="235">
        <f>ROUND(E158*J158,2)</f>
        <v>0</v>
      </c>
      <c r="L158" s="235">
        <v>21</v>
      </c>
      <c r="M158" s="235">
        <f>G158*(1+L158/100)</f>
        <v>0</v>
      </c>
      <c r="N158" s="233">
        <v>0</v>
      </c>
      <c r="O158" s="233">
        <f>ROUND(E158*N158,2)</f>
        <v>0</v>
      </c>
      <c r="P158" s="233">
        <v>0</v>
      </c>
      <c r="Q158" s="233">
        <f>ROUND(E158*P158,2)</f>
        <v>0</v>
      </c>
      <c r="R158" s="235"/>
      <c r="S158" s="235" t="s">
        <v>384</v>
      </c>
      <c r="T158" s="236" t="s">
        <v>612</v>
      </c>
      <c r="U158" s="222">
        <v>0.21149999999999999</v>
      </c>
      <c r="V158" s="222">
        <f>ROUND(E158*U158,2)</f>
        <v>126.5</v>
      </c>
      <c r="W158" s="222"/>
      <c r="X158" s="222" t="s">
        <v>524</v>
      </c>
      <c r="Y158" s="212"/>
      <c r="Z158" s="212"/>
      <c r="AA158" s="212"/>
      <c r="AB158" s="212"/>
      <c r="AC158" s="212"/>
      <c r="AD158" s="212"/>
      <c r="AE158" s="212"/>
      <c r="AF158" s="212"/>
      <c r="AG158" s="212" t="s">
        <v>525</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64" t="s">
        <v>1170</v>
      </c>
      <c r="D159" s="261"/>
      <c r="E159" s="261"/>
      <c r="F159" s="261"/>
      <c r="G159" s="261"/>
      <c r="H159" s="222"/>
      <c r="I159" s="222"/>
      <c r="J159" s="222"/>
      <c r="K159" s="222"/>
      <c r="L159" s="222"/>
      <c r="M159" s="222"/>
      <c r="N159" s="221"/>
      <c r="O159" s="221"/>
      <c r="P159" s="221"/>
      <c r="Q159" s="221"/>
      <c r="R159" s="222"/>
      <c r="S159" s="222"/>
      <c r="T159" s="222"/>
      <c r="U159" s="222"/>
      <c r="V159" s="222"/>
      <c r="W159" s="222"/>
      <c r="X159" s="222"/>
      <c r="Y159" s="212"/>
      <c r="Z159" s="212"/>
      <c r="AA159" s="212"/>
      <c r="AB159" s="212"/>
      <c r="AC159" s="212"/>
      <c r="AD159" s="212"/>
      <c r="AE159" s="212"/>
      <c r="AF159" s="212"/>
      <c r="AG159" s="212" t="s">
        <v>433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7" t="s">
        <v>526</v>
      </c>
      <c r="D160" s="251"/>
      <c r="E160" s="252"/>
      <c r="F160" s="222"/>
      <c r="G160" s="222"/>
      <c r="H160" s="222"/>
      <c r="I160" s="222"/>
      <c r="J160" s="222"/>
      <c r="K160" s="222"/>
      <c r="L160" s="222"/>
      <c r="M160" s="222"/>
      <c r="N160" s="221"/>
      <c r="O160" s="221"/>
      <c r="P160" s="221"/>
      <c r="Q160" s="221"/>
      <c r="R160" s="222"/>
      <c r="S160" s="222"/>
      <c r="T160" s="222"/>
      <c r="U160" s="222"/>
      <c r="V160" s="222"/>
      <c r="W160" s="222"/>
      <c r="X160" s="222"/>
      <c r="Y160" s="212"/>
      <c r="Z160" s="212"/>
      <c r="AA160" s="212"/>
      <c r="AB160" s="212"/>
      <c r="AC160" s="212"/>
      <c r="AD160" s="212"/>
      <c r="AE160" s="212"/>
      <c r="AF160" s="212"/>
      <c r="AG160" s="212" t="s">
        <v>390</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2.5" outlineLevel="1" x14ac:dyDescent="0.2">
      <c r="A161" s="219"/>
      <c r="B161" s="220"/>
      <c r="C161" s="257" t="s">
        <v>1171</v>
      </c>
      <c r="D161" s="251"/>
      <c r="E161" s="252"/>
      <c r="F161" s="222"/>
      <c r="G161" s="222"/>
      <c r="H161" s="222"/>
      <c r="I161" s="222"/>
      <c r="J161" s="222"/>
      <c r="K161" s="222"/>
      <c r="L161" s="222"/>
      <c r="M161" s="222"/>
      <c r="N161" s="221"/>
      <c r="O161" s="221"/>
      <c r="P161" s="221"/>
      <c r="Q161" s="221"/>
      <c r="R161" s="222"/>
      <c r="S161" s="222"/>
      <c r="T161" s="222"/>
      <c r="U161" s="222"/>
      <c r="V161" s="222"/>
      <c r="W161" s="222"/>
      <c r="X161" s="222"/>
      <c r="Y161" s="212"/>
      <c r="Z161" s="212"/>
      <c r="AA161" s="212"/>
      <c r="AB161" s="212"/>
      <c r="AC161" s="212"/>
      <c r="AD161" s="212"/>
      <c r="AE161" s="212"/>
      <c r="AF161" s="212"/>
      <c r="AG161" s="212" t="s">
        <v>390</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7" t="s">
        <v>1172</v>
      </c>
      <c r="D162" s="251"/>
      <c r="E162" s="252"/>
      <c r="F162" s="222"/>
      <c r="G162" s="222"/>
      <c r="H162" s="222"/>
      <c r="I162" s="222"/>
      <c r="J162" s="222"/>
      <c r="K162" s="222"/>
      <c r="L162" s="222"/>
      <c r="M162" s="222"/>
      <c r="N162" s="221"/>
      <c r="O162" s="221"/>
      <c r="P162" s="221"/>
      <c r="Q162" s="221"/>
      <c r="R162" s="222"/>
      <c r="S162" s="222"/>
      <c r="T162" s="222"/>
      <c r="U162" s="222"/>
      <c r="V162" s="222"/>
      <c r="W162" s="222"/>
      <c r="X162" s="222"/>
      <c r="Y162" s="212"/>
      <c r="Z162" s="212"/>
      <c r="AA162" s="212"/>
      <c r="AB162" s="212"/>
      <c r="AC162" s="212"/>
      <c r="AD162" s="212"/>
      <c r="AE162" s="212"/>
      <c r="AF162" s="212"/>
      <c r="AG162" s="212" t="s">
        <v>390</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7" t="s">
        <v>1173</v>
      </c>
      <c r="D163" s="251"/>
      <c r="E163" s="252">
        <v>598.10812999999996</v>
      </c>
      <c r="F163" s="222"/>
      <c r="G163" s="222"/>
      <c r="H163" s="222"/>
      <c r="I163" s="222"/>
      <c r="J163" s="222"/>
      <c r="K163" s="222"/>
      <c r="L163" s="222"/>
      <c r="M163" s="222"/>
      <c r="N163" s="221"/>
      <c r="O163" s="221"/>
      <c r="P163" s="221"/>
      <c r="Q163" s="221"/>
      <c r="R163" s="222"/>
      <c r="S163" s="222"/>
      <c r="T163" s="222"/>
      <c r="U163" s="222"/>
      <c r="V163" s="222"/>
      <c r="W163" s="222"/>
      <c r="X163" s="222"/>
      <c r="Y163" s="212"/>
      <c r="Z163" s="212"/>
      <c r="AA163" s="212"/>
      <c r="AB163" s="212"/>
      <c r="AC163" s="212"/>
      <c r="AD163" s="212"/>
      <c r="AE163" s="212"/>
      <c r="AF163" s="212"/>
      <c r="AG163" s="212" t="s">
        <v>390</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x14ac:dyDescent="0.2">
      <c r="A164" s="3"/>
      <c r="B164" s="4"/>
      <c r="C164" s="248"/>
      <c r="D164" s="6"/>
      <c r="E164" s="3"/>
      <c r="F164" s="3"/>
      <c r="G164" s="3"/>
      <c r="H164" s="3"/>
      <c r="I164" s="3"/>
      <c r="J164" s="3"/>
      <c r="K164" s="3"/>
      <c r="L164" s="3"/>
      <c r="M164" s="3"/>
      <c r="N164" s="3"/>
      <c r="O164" s="3"/>
      <c r="P164" s="3"/>
      <c r="Q164" s="3"/>
      <c r="R164" s="3"/>
      <c r="S164" s="3"/>
      <c r="T164" s="3"/>
      <c r="U164" s="3"/>
      <c r="V164" s="3"/>
      <c r="W164" s="3"/>
      <c r="X164" s="3"/>
      <c r="AE164">
        <v>15</v>
      </c>
      <c r="AF164">
        <v>21</v>
      </c>
      <c r="AG164" t="s">
        <v>321</v>
      </c>
    </row>
    <row r="165" spans="1:60" x14ac:dyDescent="0.2">
      <c r="A165" s="215"/>
      <c r="B165" s="216" t="s">
        <v>29</v>
      </c>
      <c r="C165" s="249"/>
      <c r="D165" s="217"/>
      <c r="E165" s="218"/>
      <c r="F165" s="218"/>
      <c r="G165" s="244">
        <f>G8+G77+G100+G157</f>
        <v>0</v>
      </c>
      <c r="H165" s="3"/>
      <c r="I165" s="3"/>
      <c r="J165" s="3"/>
      <c r="K165" s="3"/>
      <c r="L165" s="3"/>
      <c r="M165" s="3"/>
      <c r="N165" s="3"/>
      <c r="O165" s="3"/>
      <c r="P165" s="3"/>
      <c r="Q165" s="3"/>
      <c r="R165" s="3"/>
      <c r="S165" s="3"/>
      <c r="T165" s="3"/>
      <c r="U165" s="3"/>
      <c r="V165" s="3"/>
      <c r="W165" s="3"/>
      <c r="X165" s="3"/>
      <c r="AE165">
        <f>SUMIF(L7:L163,AE164,G7:G163)</f>
        <v>0</v>
      </c>
      <c r="AF165">
        <f>SUMIF(L7:L163,AF164,G7:G163)</f>
        <v>0</v>
      </c>
      <c r="AG165" t="s">
        <v>377</v>
      </c>
    </row>
    <row r="166" spans="1:60" x14ac:dyDescent="0.2">
      <c r="C166" s="250"/>
      <c r="D166" s="10"/>
      <c r="AG166" t="s">
        <v>378</v>
      </c>
    </row>
    <row r="167" spans="1:60" x14ac:dyDescent="0.2">
      <c r="D167" s="10"/>
    </row>
    <row r="168" spans="1:60" x14ac:dyDescent="0.2">
      <c r="D168" s="10"/>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syRT1Pd8zyenNjWNPw4Mt86Gv4n6Vtmb8VmupS7I3B9co1Av3JXfyv1j5tpOXKt55Z1UXZr0bJhhk4RDbqBsw==" saltValue="B/JFuTsQCpnT1U6WtkIEUg==" spinCount="100000" sheet="1"/>
  <mergeCells count="6">
    <mergeCell ref="A1:G1"/>
    <mergeCell ref="C2:G2"/>
    <mergeCell ref="C3:G3"/>
    <mergeCell ref="C4:G4"/>
    <mergeCell ref="C51:G51"/>
    <mergeCell ref="C159:G159"/>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74</v>
      </c>
      <c r="C3" s="201" t="s">
        <v>75</v>
      </c>
      <c r="D3" s="199"/>
      <c r="E3" s="199"/>
      <c r="F3" s="199"/>
      <c r="G3" s="200"/>
      <c r="AC3" s="177" t="s">
        <v>308</v>
      </c>
      <c r="AG3" t="s">
        <v>311</v>
      </c>
    </row>
    <row r="4" spans="1:60" ht="24.95" customHeight="1" x14ac:dyDescent="0.2">
      <c r="A4" s="202" t="s">
        <v>9</v>
      </c>
      <c r="B4" s="203" t="s">
        <v>72</v>
      </c>
      <c r="C4" s="204" t="s">
        <v>76</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SUMIF(AG9:AG33,"&lt;&gt;NOR",G9:G33)</f>
        <v>0</v>
      </c>
      <c r="H8" s="228"/>
      <c r="I8" s="228">
        <f>SUM(I9:I33)</f>
        <v>0</v>
      </c>
      <c r="J8" s="228"/>
      <c r="K8" s="228">
        <f>SUM(K9:K33)</f>
        <v>0</v>
      </c>
      <c r="L8" s="228"/>
      <c r="M8" s="228">
        <f>SUM(M9:M33)</f>
        <v>0</v>
      </c>
      <c r="N8" s="227"/>
      <c r="O8" s="227">
        <f>SUM(O9:O33)</f>
        <v>30.39</v>
      </c>
      <c r="P8" s="227"/>
      <c r="Q8" s="227">
        <f>SUM(Q9:Q33)</f>
        <v>0</v>
      </c>
      <c r="R8" s="228"/>
      <c r="S8" s="228"/>
      <c r="T8" s="229"/>
      <c r="U8" s="223"/>
      <c r="V8" s="223">
        <f>SUM(V9:V33)</f>
        <v>88.990000000000009</v>
      </c>
      <c r="W8" s="223"/>
      <c r="X8" s="223"/>
      <c r="AG8" t="s">
        <v>335</v>
      </c>
    </row>
    <row r="9" spans="1:60" outlineLevel="1" x14ac:dyDescent="0.2">
      <c r="A9" s="230">
        <v>1</v>
      </c>
      <c r="B9" s="231" t="s">
        <v>1174</v>
      </c>
      <c r="C9" s="247" t="s">
        <v>1175</v>
      </c>
      <c r="D9" s="232" t="s">
        <v>382</v>
      </c>
      <c r="E9" s="233">
        <v>23.597999999999999</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612</v>
      </c>
      <c r="U9" s="222">
        <v>2.2490000000000001</v>
      </c>
      <c r="V9" s="222">
        <f>ROUND(E9*U9,2)</f>
        <v>53.07</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1176</v>
      </c>
      <c r="D10" s="251"/>
      <c r="E10" s="252">
        <v>23.6</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0">
        <v>2</v>
      </c>
      <c r="B11" s="231" t="s">
        <v>549</v>
      </c>
      <c r="C11" s="247" t="s">
        <v>550</v>
      </c>
      <c r="D11" s="232" t="s">
        <v>382</v>
      </c>
      <c r="E11" s="233">
        <v>11.798999999999999</v>
      </c>
      <c r="F11" s="234"/>
      <c r="G11" s="235">
        <f>ROUND(E11*F11,2)</f>
        <v>0</v>
      </c>
      <c r="H11" s="234"/>
      <c r="I11" s="235">
        <f>ROUND(E11*H11,2)</f>
        <v>0</v>
      </c>
      <c r="J11" s="234"/>
      <c r="K11" s="235">
        <f>ROUND(E11*J11,2)</f>
        <v>0</v>
      </c>
      <c r="L11" s="235">
        <v>21</v>
      </c>
      <c r="M11" s="235">
        <f>G11*(1+L11/100)</f>
        <v>0</v>
      </c>
      <c r="N11" s="233">
        <v>0</v>
      </c>
      <c r="O11" s="233">
        <f>ROUND(E11*N11,2)</f>
        <v>0</v>
      </c>
      <c r="P11" s="233">
        <v>0</v>
      </c>
      <c r="Q11" s="233">
        <f>ROUND(E11*P11,2)</f>
        <v>0</v>
      </c>
      <c r="R11" s="235"/>
      <c r="S11" s="235" t="s">
        <v>384</v>
      </c>
      <c r="T11" s="236" t="s">
        <v>532</v>
      </c>
      <c r="U11" s="222">
        <v>0.107</v>
      </c>
      <c r="V11" s="222">
        <f>ROUND(E11*U11,2)</f>
        <v>1.26</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1177</v>
      </c>
      <c r="D12" s="251"/>
      <c r="E12" s="252">
        <v>11.8</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390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0">
        <v>3</v>
      </c>
      <c r="B13" s="231" t="s">
        <v>1178</v>
      </c>
      <c r="C13" s="247" t="s">
        <v>1179</v>
      </c>
      <c r="D13" s="232" t="s">
        <v>427</v>
      </c>
      <c r="E13" s="233">
        <v>26.79</v>
      </c>
      <c r="F13" s="234"/>
      <c r="G13" s="235">
        <f>ROUND(E13*F13,2)</f>
        <v>0</v>
      </c>
      <c r="H13" s="234"/>
      <c r="I13" s="235">
        <f>ROUND(E13*H13,2)</f>
        <v>0</v>
      </c>
      <c r="J13" s="234"/>
      <c r="K13" s="235">
        <f>ROUND(E13*J13,2)</f>
        <v>0</v>
      </c>
      <c r="L13" s="235">
        <v>21</v>
      </c>
      <c r="M13" s="235">
        <f>G13*(1+L13/100)</f>
        <v>0</v>
      </c>
      <c r="N13" s="233">
        <v>6.9999999999999999E-4</v>
      </c>
      <c r="O13" s="233">
        <f>ROUND(E13*N13,2)</f>
        <v>0.02</v>
      </c>
      <c r="P13" s="233">
        <v>0</v>
      </c>
      <c r="Q13" s="233">
        <f>ROUND(E13*P13,2)</f>
        <v>0</v>
      </c>
      <c r="R13" s="235"/>
      <c r="S13" s="235" t="s">
        <v>384</v>
      </c>
      <c r="T13" s="236" t="s">
        <v>612</v>
      </c>
      <c r="U13" s="222">
        <v>0.156</v>
      </c>
      <c r="V13" s="222">
        <f>ROUND(E13*U13,2)</f>
        <v>4.18</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7" t="s">
        <v>1180</v>
      </c>
      <c r="D14" s="251"/>
      <c r="E14" s="252">
        <v>26.79</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7">
        <v>4</v>
      </c>
      <c r="B15" s="238" t="s">
        <v>1181</v>
      </c>
      <c r="C15" s="246" t="s">
        <v>1182</v>
      </c>
      <c r="D15" s="239" t="s">
        <v>427</v>
      </c>
      <c r="E15" s="240">
        <v>26.79</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c r="S15" s="242" t="s">
        <v>384</v>
      </c>
      <c r="T15" s="243" t="s">
        <v>612</v>
      </c>
      <c r="U15" s="222">
        <v>9.5000000000000001E-2</v>
      </c>
      <c r="V15" s="222">
        <f>ROUND(E15*U15,2)</f>
        <v>2.5499999999999998</v>
      </c>
      <c r="W15" s="222"/>
      <c r="X15" s="222" t="s">
        <v>385</v>
      </c>
      <c r="Y15" s="212"/>
      <c r="Z15" s="212"/>
      <c r="AA15" s="212"/>
      <c r="AB15" s="212"/>
      <c r="AC15" s="212"/>
      <c r="AD15" s="212"/>
      <c r="AE15" s="212"/>
      <c r="AF15" s="212"/>
      <c r="AG15" s="212" t="s">
        <v>386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7">
        <v>5</v>
      </c>
      <c r="B16" s="238" t="s">
        <v>1183</v>
      </c>
      <c r="C16" s="246" t="s">
        <v>1184</v>
      </c>
      <c r="D16" s="239" t="s">
        <v>382</v>
      </c>
      <c r="E16" s="240">
        <v>23.597999999999999</v>
      </c>
      <c r="F16" s="241"/>
      <c r="G16" s="242">
        <f>ROUND(E16*F16,2)</f>
        <v>0</v>
      </c>
      <c r="H16" s="241"/>
      <c r="I16" s="242">
        <f>ROUND(E16*H16,2)</f>
        <v>0</v>
      </c>
      <c r="J16" s="241"/>
      <c r="K16" s="242">
        <f>ROUND(E16*J16,2)</f>
        <v>0</v>
      </c>
      <c r="L16" s="242">
        <v>21</v>
      </c>
      <c r="M16" s="242">
        <f>G16*(1+L16/100)</f>
        <v>0</v>
      </c>
      <c r="N16" s="240">
        <v>4.6000000000000001E-4</v>
      </c>
      <c r="O16" s="240">
        <f>ROUND(E16*N16,2)</f>
        <v>0.01</v>
      </c>
      <c r="P16" s="240">
        <v>0</v>
      </c>
      <c r="Q16" s="240">
        <f>ROUND(E16*P16,2)</f>
        <v>0</v>
      </c>
      <c r="R16" s="242"/>
      <c r="S16" s="242" t="s">
        <v>384</v>
      </c>
      <c r="T16" s="243" t="s">
        <v>612</v>
      </c>
      <c r="U16" s="222">
        <v>0.126</v>
      </c>
      <c r="V16" s="222">
        <f>ROUND(E16*U16,2)</f>
        <v>2.97</v>
      </c>
      <c r="W16" s="222"/>
      <c r="X16" s="222" t="s">
        <v>385</v>
      </c>
      <c r="Y16" s="212"/>
      <c r="Z16" s="212"/>
      <c r="AA16" s="212"/>
      <c r="AB16" s="212"/>
      <c r="AC16" s="212"/>
      <c r="AD16" s="212"/>
      <c r="AE16" s="212"/>
      <c r="AF16" s="212"/>
      <c r="AG16" s="212" t="s">
        <v>386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6</v>
      </c>
      <c r="B17" s="238" t="s">
        <v>1185</v>
      </c>
      <c r="C17" s="246" t="s">
        <v>1186</v>
      </c>
      <c r="D17" s="239" t="s">
        <v>382</v>
      </c>
      <c r="E17" s="240">
        <v>23.597999999999999</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c r="S17" s="242" t="s">
        <v>384</v>
      </c>
      <c r="T17" s="243" t="s">
        <v>612</v>
      </c>
      <c r="U17" s="222">
        <v>3.7999999999999999E-2</v>
      </c>
      <c r="V17" s="222">
        <f>ROUND(E17*U17,2)</f>
        <v>0.9</v>
      </c>
      <c r="W17" s="222"/>
      <c r="X17" s="222" t="s">
        <v>385</v>
      </c>
      <c r="Y17" s="212"/>
      <c r="Z17" s="212"/>
      <c r="AA17" s="212"/>
      <c r="AB17" s="212"/>
      <c r="AC17" s="212"/>
      <c r="AD17" s="212"/>
      <c r="AE17" s="212"/>
      <c r="AF17" s="212"/>
      <c r="AG17" s="212" t="s">
        <v>386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0">
        <v>7</v>
      </c>
      <c r="B18" s="231" t="s">
        <v>567</v>
      </c>
      <c r="C18" s="247" t="s">
        <v>568</v>
      </c>
      <c r="D18" s="232" t="s">
        <v>382</v>
      </c>
      <c r="E18" s="233">
        <v>23.597999999999999</v>
      </c>
      <c r="F18" s="234"/>
      <c r="G18" s="235">
        <f>ROUND(E18*F18,2)</f>
        <v>0</v>
      </c>
      <c r="H18" s="234"/>
      <c r="I18" s="235">
        <f>ROUND(E18*H18,2)</f>
        <v>0</v>
      </c>
      <c r="J18" s="234"/>
      <c r="K18" s="235">
        <f>ROUND(E18*J18,2)</f>
        <v>0</v>
      </c>
      <c r="L18" s="235">
        <v>21</v>
      </c>
      <c r="M18" s="235">
        <f>G18*(1+L18/100)</f>
        <v>0</v>
      </c>
      <c r="N18" s="233">
        <v>0</v>
      </c>
      <c r="O18" s="233">
        <f>ROUND(E18*N18,2)</f>
        <v>0</v>
      </c>
      <c r="P18" s="233">
        <v>0</v>
      </c>
      <c r="Q18" s="233">
        <f>ROUND(E18*P18,2)</f>
        <v>0</v>
      </c>
      <c r="R18" s="235"/>
      <c r="S18" s="235" t="s">
        <v>384</v>
      </c>
      <c r="T18" s="236" t="s">
        <v>532</v>
      </c>
      <c r="U18" s="222">
        <v>0.83099999999999996</v>
      </c>
      <c r="V18" s="222">
        <f>ROUND(E18*U18,2)</f>
        <v>19.61</v>
      </c>
      <c r="W18" s="222"/>
      <c r="X18" s="222" t="s">
        <v>385</v>
      </c>
      <c r="Y18" s="212"/>
      <c r="Z18" s="212"/>
      <c r="AA18" s="212"/>
      <c r="AB18" s="212"/>
      <c r="AC18" s="212"/>
      <c r="AD18" s="212"/>
      <c r="AE18" s="212"/>
      <c r="AF18" s="212"/>
      <c r="AG18" s="212" t="s">
        <v>386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1187</v>
      </c>
      <c r="D19" s="251"/>
      <c r="E19" s="252">
        <v>23.6</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0">
        <v>8</v>
      </c>
      <c r="B20" s="231" t="s">
        <v>571</v>
      </c>
      <c r="C20" s="247" t="s">
        <v>572</v>
      </c>
      <c r="D20" s="232" t="s">
        <v>382</v>
      </c>
      <c r="E20" s="233">
        <v>23.597999999999999</v>
      </c>
      <c r="F20" s="234"/>
      <c r="G20" s="235">
        <f>ROUND(E20*F20,2)</f>
        <v>0</v>
      </c>
      <c r="H20" s="234"/>
      <c r="I20" s="235">
        <f>ROUND(E20*H20,2)</f>
        <v>0</v>
      </c>
      <c r="J20" s="234"/>
      <c r="K20" s="235">
        <f>ROUND(E20*J20,2)</f>
        <v>0</v>
      </c>
      <c r="L20" s="235">
        <v>21</v>
      </c>
      <c r="M20" s="235">
        <f>G20*(1+L20/100)</f>
        <v>0</v>
      </c>
      <c r="N20" s="233">
        <v>0</v>
      </c>
      <c r="O20" s="233">
        <f>ROUND(E20*N20,2)</f>
        <v>0</v>
      </c>
      <c r="P20" s="233">
        <v>0</v>
      </c>
      <c r="Q20" s="233">
        <f>ROUND(E20*P20,2)</f>
        <v>0</v>
      </c>
      <c r="R20" s="235"/>
      <c r="S20" s="235" t="s">
        <v>339</v>
      </c>
      <c r="T20" s="236" t="s">
        <v>532</v>
      </c>
      <c r="U20" s="222">
        <v>1.0999999999999999E-2</v>
      </c>
      <c r="V20" s="222">
        <f>ROUND(E20*U20,2)</f>
        <v>0.26</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1188</v>
      </c>
      <c r="D21" s="251"/>
      <c r="E21" s="252">
        <v>23.6</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0">
        <v>9</v>
      </c>
      <c r="B22" s="231" t="s">
        <v>574</v>
      </c>
      <c r="C22" s="247" t="s">
        <v>575</v>
      </c>
      <c r="D22" s="232" t="s">
        <v>382</v>
      </c>
      <c r="E22" s="233">
        <v>15.179</v>
      </c>
      <c r="F22" s="234"/>
      <c r="G22" s="235">
        <f>ROUND(E22*F22,2)</f>
        <v>0</v>
      </c>
      <c r="H22" s="234"/>
      <c r="I22" s="235">
        <f>ROUND(E22*H22,2)</f>
        <v>0</v>
      </c>
      <c r="J22" s="234"/>
      <c r="K22" s="235">
        <f>ROUND(E22*J22,2)</f>
        <v>0</v>
      </c>
      <c r="L22" s="235">
        <v>21</v>
      </c>
      <c r="M22" s="235">
        <f>G22*(1+L22/100)</f>
        <v>0</v>
      </c>
      <c r="N22" s="233">
        <v>0</v>
      </c>
      <c r="O22" s="233">
        <f>ROUND(E22*N22,2)</f>
        <v>0</v>
      </c>
      <c r="P22" s="233">
        <v>0</v>
      </c>
      <c r="Q22" s="233">
        <f>ROUND(E22*P22,2)</f>
        <v>0</v>
      </c>
      <c r="R22" s="235"/>
      <c r="S22" s="235" t="s">
        <v>384</v>
      </c>
      <c r="T22" s="236" t="s">
        <v>532</v>
      </c>
      <c r="U22" s="222">
        <v>0.20200000000000001</v>
      </c>
      <c r="V22" s="222">
        <f>ROUND(E22*U22,2)</f>
        <v>3.07</v>
      </c>
      <c r="W22" s="222"/>
      <c r="X22" s="222" t="s">
        <v>385</v>
      </c>
      <c r="Y22" s="212"/>
      <c r="Z22" s="212"/>
      <c r="AA22" s="212"/>
      <c r="AB22" s="212"/>
      <c r="AC22" s="212"/>
      <c r="AD22" s="212"/>
      <c r="AE22" s="212"/>
      <c r="AF22" s="212"/>
      <c r="AG22" s="212" t="s">
        <v>386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4" t="s">
        <v>576</v>
      </c>
      <c r="D23" s="261"/>
      <c r="E23" s="261"/>
      <c r="F23" s="261"/>
      <c r="G23" s="261"/>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433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1189</v>
      </c>
      <c r="D24" s="251"/>
      <c r="E24" s="252">
        <v>23.6</v>
      </c>
      <c r="F24" s="222"/>
      <c r="G24" s="222"/>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390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578</v>
      </c>
      <c r="D25" s="251"/>
      <c r="E25" s="252"/>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7" t="s">
        <v>1190</v>
      </c>
      <c r="D26" s="251"/>
      <c r="E26" s="252">
        <v>-1.86</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390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7" t="s">
        <v>1191</v>
      </c>
      <c r="D27" s="251"/>
      <c r="E27" s="252">
        <v>-0.45</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390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1192</v>
      </c>
      <c r="D28" s="251"/>
      <c r="E28" s="252">
        <v>-6.11</v>
      </c>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0">
        <v>10</v>
      </c>
      <c r="B29" s="231" t="s">
        <v>584</v>
      </c>
      <c r="C29" s="247" t="s">
        <v>585</v>
      </c>
      <c r="D29" s="232" t="s">
        <v>427</v>
      </c>
      <c r="E29" s="233">
        <v>12.42</v>
      </c>
      <c r="F29" s="234"/>
      <c r="G29" s="235">
        <f>ROUND(E29*F29,2)</f>
        <v>0</v>
      </c>
      <c r="H29" s="234"/>
      <c r="I29" s="235">
        <f>ROUND(E29*H29,2)</f>
        <v>0</v>
      </c>
      <c r="J29" s="234"/>
      <c r="K29" s="235">
        <f>ROUND(E29*J29,2)</f>
        <v>0</v>
      </c>
      <c r="L29" s="235">
        <v>21</v>
      </c>
      <c r="M29" s="235">
        <f>G29*(1+L29/100)</f>
        <v>0</v>
      </c>
      <c r="N29" s="233">
        <v>0</v>
      </c>
      <c r="O29" s="233">
        <f>ROUND(E29*N29,2)</f>
        <v>0</v>
      </c>
      <c r="P29" s="233">
        <v>0</v>
      </c>
      <c r="Q29" s="233">
        <f>ROUND(E29*P29,2)</f>
        <v>0</v>
      </c>
      <c r="R29" s="235"/>
      <c r="S29" s="235" t="s">
        <v>384</v>
      </c>
      <c r="T29" s="236" t="s">
        <v>532</v>
      </c>
      <c r="U29" s="222">
        <v>0.09</v>
      </c>
      <c r="V29" s="222">
        <f>ROUND(E29*U29,2)</f>
        <v>1.1200000000000001</v>
      </c>
      <c r="W29" s="222"/>
      <c r="X29" s="222" t="s">
        <v>385</v>
      </c>
      <c r="Y29" s="212"/>
      <c r="Z29" s="212"/>
      <c r="AA29" s="212"/>
      <c r="AB29" s="212"/>
      <c r="AC29" s="212"/>
      <c r="AD29" s="212"/>
      <c r="AE29" s="212"/>
      <c r="AF29" s="212"/>
      <c r="AG29" s="212" t="s">
        <v>386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1193</v>
      </c>
      <c r="D30" s="251"/>
      <c r="E30" s="252">
        <v>12.42</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390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0">
        <v>11</v>
      </c>
      <c r="B31" s="231" t="s">
        <v>587</v>
      </c>
      <c r="C31" s="247" t="s">
        <v>588</v>
      </c>
      <c r="D31" s="232" t="s">
        <v>464</v>
      </c>
      <c r="E31" s="233">
        <v>30.358000000000001</v>
      </c>
      <c r="F31" s="234"/>
      <c r="G31" s="235">
        <f>ROUND(E31*F31,2)</f>
        <v>0</v>
      </c>
      <c r="H31" s="234"/>
      <c r="I31" s="235">
        <f>ROUND(E31*H31,2)</f>
        <v>0</v>
      </c>
      <c r="J31" s="234"/>
      <c r="K31" s="235">
        <f>ROUND(E31*J31,2)</f>
        <v>0</v>
      </c>
      <c r="L31" s="235">
        <v>21</v>
      </c>
      <c r="M31" s="235">
        <f>G31*(1+L31/100)</f>
        <v>0</v>
      </c>
      <c r="N31" s="233">
        <v>1</v>
      </c>
      <c r="O31" s="233">
        <f>ROUND(E31*N31,2)</f>
        <v>30.36</v>
      </c>
      <c r="P31" s="233">
        <v>0</v>
      </c>
      <c r="Q31" s="233">
        <f>ROUND(E31*P31,2)</f>
        <v>0</v>
      </c>
      <c r="R31" s="235"/>
      <c r="S31" s="235" t="s">
        <v>339</v>
      </c>
      <c r="T31" s="236" t="s">
        <v>532</v>
      </c>
      <c r="U31" s="222">
        <v>0</v>
      </c>
      <c r="V31" s="222">
        <f>ROUND(E31*U31,2)</f>
        <v>0</v>
      </c>
      <c r="W31" s="222"/>
      <c r="X31" s="222" t="s">
        <v>474</v>
      </c>
      <c r="Y31" s="212"/>
      <c r="Z31" s="212"/>
      <c r="AA31" s="212"/>
      <c r="AB31" s="212"/>
      <c r="AC31" s="212"/>
      <c r="AD31" s="212"/>
      <c r="AE31" s="212"/>
      <c r="AF31" s="212"/>
      <c r="AG31" s="212" t="s">
        <v>475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7" t="s">
        <v>1194</v>
      </c>
      <c r="D32" s="251"/>
      <c r="E32" s="252">
        <v>30.358000000000001</v>
      </c>
      <c r="F32" s="222"/>
      <c r="G32" s="222"/>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390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7">
        <v>12</v>
      </c>
      <c r="B33" s="238" t="s">
        <v>590</v>
      </c>
      <c r="C33" s="246" t="s">
        <v>757</v>
      </c>
      <c r="D33" s="239" t="s">
        <v>382</v>
      </c>
      <c r="E33" s="240">
        <v>23.597999999999999</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c r="S33" s="242" t="s">
        <v>384</v>
      </c>
      <c r="T33" s="243" t="s">
        <v>384</v>
      </c>
      <c r="U33" s="222">
        <v>0</v>
      </c>
      <c r="V33" s="222">
        <f>ROUND(E33*U33,2)</f>
        <v>0</v>
      </c>
      <c r="W33" s="222"/>
      <c r="X33" s="222" t="s">
        <v>385</v>
      </c>
      <c r="Y33" s="212"/>
      <c r="Z33" s="212"/>
      <c r="AA33" s="212"/>
      <c r="AB33" s="212"/>
      <c r="AC33" s="212"/>
      <c r="AD33" s="212"/>
      <c r="AE33" s="212"/>
      <c r="AF33" s="212"/>
      <c r="AG33" s="212" t="s">
        <v>386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4" t="s">
        <v>334</v>
      </c>
      <c r="B34" s="225" t="s">
        <v>229</v>
      </c>
      <c r="C34" s="245" t="s">
        <v>230</v>
      </c>
      <c r="D34" s="226"/>
      <c r="E34" s="227"/>
      <c r="F34" s="228"/>
      <c r="G34" s="228">
        <f>SUMIF(AG35:AG36,"&lt;&gt;NOR",G35:G36)</f>
        <v>0</v>
      </c>
      <c r="H34" s="228"/>
      <c r="I34" s="228">
        <f>SUM(I35:I36)</f>
        <v>0</v>
      </c>
      <c r="J34" s="228"/>
      <c r="K34" s="228">
        <f>SUM(K35:K36)</f>
        <v>0</v>
      </c>
      <c r="L34" s="228"/>
      <c r="M34" s="228">
        <f>SUM(M35:M36)</f>
        <v>0</v>
      </c>
      <c r="N34" s="227"/>
      <c r="O34" s="227">
        <f>SUM(O35:O36)</f>
        <v>4.0199999999999996</v>
      </c>
      <c r="P34" s="227"/>
      <c r="Q34" s="227">
        <f>SUM(Q35:Q36)</f>
        <v>0</v>
      </c>
      <c r="R34" s="228"/>
      <c r="S34" s="228"/>
      <c r="T34" s="229"/>
      <c r="U34" s="223"/>
      <c r="V34" s="223">
        <f>SUM(V35:V36)</f>
        <v>2.02</v>
      </c>
      <c r="W34" s="223"/>
      <c r="X34" s="223"/>
      <c r="AG34" t="s">
        <v>335</v>
      </c>
    </row>
    <row r="35" spans="1:60" outlineLevel="1" x14ac:dyDescent="0.2">
      <c r="A35" s="230">
        <v>13</v>
      </c>
      <c r="B35" s="231" t="s">
        <v>1195</v>
      </c>
      <c r="C35" s="247" t="s">
        <v>1196</v>
      </c>
      <c r="D35" s="232" t="s">
        <v>382</v>
      </c>
      <c r="E35" s="233">
        <v>1.863</v>
      </c>
      <c r="F35" s="234"/>
      <c r="G35" s="235">
        <f>ROUND(E35*F35,2)</f>
        <v>0</v>
      </c>
      <c r="H35" s="234"/>
      <c r="I35" s="235">
        <f>ROUND(E35*H35,2)</f>
        <v>0</v>
      </c>
      <c r="J35" s="234"/>
      <c r="K35" s="235">
        <f>ROUND(E35*J35,2)</f>
        <v>0</v>
      </c>
      <c r="L35" s="235">
        <v>21</v>
      </c>
      <c r="M35" s="235">
        <f>G35*(1+L35/100)</f>
        <v>0</v>
      </c>
      <c r="N35" s="233">
        <v>2.16</v>
      </c>
      <c r="O35" s="233">
        <f>ROUND(E35*N35,2)</f>
        <v>4.0199999999999996</v>
      </c>
      <c r="P35" s="233">
        <v>0</v>
      </c>
      <c r="Q35" s="233">
        <f>ROUND(E35*P35,2)</f>
        <v>0</v>
      </c>
      <c r="R35" s="235"/>
      <c r="S35" s="235" t="s">
        <v>384</v>
      </c>
      <c r="T35" s="236" t="s">
        <v>612</v>
      </c>
      <c r="U35" s="222">
        <v>1.085</v>
      </c>
      <c r="V35" s="222">
        <f>ROUND(E35*U35,2)</f>
        <v>2.02</v>
      </c>
      <c r="W35" s="222"/>
      <c r="X35" s="222" t="s">
        <v>385</v>
      </c>
      <c r="Y35" s="212"/>
      <c r="Z35" s="212"/>
      <c r="AA35" s="212"/>
      <c r="AB35" s="212"/>
      <c r="AC35" s="212"/>
      <c r="AD35" s="212"/>
      <c r="AE35" s="212"/>
      <c r="AF35" s="212"/>
      <c r="AG35" s="212" t="s">
        <v>386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1197</v>
      </c>
      <c r="D36" s="251"/>
      <c r="E36" s="252">
        <v>1.86</v>
      </c>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390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4" t="s">
        <v>334</v>
      </c>
      <c r="B37" s="225" t="s">
        <v>233</v>
      </c>
      <c r="C37" s="245" t="s">
        <v>234</v>
      </c>
      <c r="D37" s="226"/>
      <c r="E37" s="227"/>
      <c r="F37" s="228"/>
      <c r="G37" s="228">
        <f>SUMIF(AG38:AG48,"&lt;&gt;NOR",G38:G48)</f>
        <v>0</v>
      </c>
      <c r="H37" s="228"/>
      <c r="I37" s="228">
        <f>SUM(I38:I48)</f>
        <v>0</v>
      </c>
      <c r="J37" s="228"/>
      <c r="K37" s="228">
        <f>SUM(K38:K48)</f>
        <v>0</v>
      </c>
      <c r="L37" s="228"/>
      <c r="M37" s="228">
        <f>SUM(M38:M48)</f>
        <v>0</v>
      </c>
      <c r="N37" s="227"/>
      <c r="O37" s="227">
        <f>SUM(O38:O48)</f>
        <v>12.120000000000001</v>
      </c>
      <c r="P37" s="227"/>
      <c r="Q37" s="227">
        <f>SUM(Q38:Q48)</f>
        <v>0</v>
      </c>
      <c r="R37" s="228"/>
      <c r="S37" s="228"/>
      <c r="T37" s="229"/>
      <c r="U37" s="223"/>
      <c r="V37" s="223">
        <f>SUM(V38:V48)</f>
        <v>87.38</v>
      </c>
      <c r="W37" s="223"/>
      <c r="X37" s="223"/>
      <c r="AG37" t="s">
        <v>335</v>
      </c>
    </row>
    <row r="38" spans="1:60" ht="22.5" outlineLevel="1" x14ac:dyDescent="0.2">
      <c r="A38" s="230">
        <v>14</v>
      </c>
      <c r="B38" s="231" t="s">
        <v>610</v>
      </c>
      <c r="C38" s="247" t="s">
        <v>611</v>
      </c>
      <c r="D38" s="232" t="s">
        <v>382</v>
      </c>
      <c r="E38" s="233">
        <v>3.8489300000000002</v>
      </c>
      <c r="F38" s="234"/>
      <c r="G38" s="235">
        <f>ROUND(E38*F38,2)</f>
        <v>0</v>
      </c>
      <c r="H38" s="234"/>
      <c r="I38" s="235">
        <f>ROUND(E38*H38,2)</f>
        <v>0</v>
      </c>
      <c r="J38" s="234"/>
      <c r="K38" s="235">
        <f>ROUND(E38*J38,2)</f>
        <v>0</v>
      </c>
      <c r="L38" s="235">
        <v>21</v>
      </c>
      <c r="M38" s="235">
        <f>G38*(1+L38/100)</f>
        <v>0</v>
      </c>
      <c r="N38" s="233">
        <v>2.59138</v>
      </c>
      <c r="O38" s="233">
        <f>ROUND(E38*N38,2)</f>
        <v>9.9700000000000006</v>
      </c>
      <c r="P38" s="233">
        <v>0</v>
      </c>
      <c r="Q38" s="233">
        <f>ROUND(E38*P38,2)</f>
        <v>0</v>
      </c>
      <c r="R38" s="235"/>
      <c r="S38" s="235" t="s">
        <v>384</v>
      </c>
      <c r="T38" s="236" t="s">
        <v>612</v>
      </c>
      <c r="U38" s="222">
        <v>4.1929999999999996</v>
      </c>
      <c r="V38" s="222">
        <f>ROUND(E38*U38,2)</f>
        <v>16.14</v>
      </c>
      <c r="W38" s="222"/>
      <c r="X38" s="222" t="s">
        <v>385</v>
      </c>
      <c r="Y38" s="212"/>
      <c r="Z38" s="212"/>
      <c r="AA38" s="212"/>
      <c r="AB38" s="212"/>
      <c r="AC38" s="212"/>
      <c r="AD38" s="212"/>
      <c r="AE38" s="212"/>
      <c r="AF38" s="212"/>
      <c r="AG38" s="212" t="s">
        <v>386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7" t="s">
        <v>1198</v>
      </c>
      <c r="D39" s="251"/>
      <c r="E39" s="252">
        <v>1.1100000000000001</v>
      </c>
      <c r="F39" s="222"/>
      <c r="G39" s="22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390</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7" t="s">
        <v>1199</v>
      </c>
      <c r="D40" s="251"/>
      <c r="E40" s="252">
        <v>2.93</v>
      </c>
      <c r="F40" s="222"/>
      <c r="G40" s="222"/>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390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1200</v>
      </c>
      <c r="D41" s="251"/>
      <c r="E41" s="252">
        <v>-0.19</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0">
        <v>15</v>
      </c>
      <c r="B42" s="231" t="s">
        <v>616</v>
      </c>
      <c r="C42" s="247" t="s">
        <v>617</v>
      </c>
      <c r="D42" s="232" t="s">
        <v>427</v>
      </c>
      <c r="E42" s="233">
        <v>25.76</v>
      </c>
      <c r="F42" s="234"/>
      <c r="G42" s="235">
        <f>ROUND(E42*F42,2)</f>
        <v>0</v>
      </c>
      <c r="H42" s="234"/>
      <c r="I42" s="235">
        <f>ROUND(E42*H42,2)</f>
        <v>0</v>
      </c>
      <c r="J42" s="234"/>
      <c r="K42" s="235">
        <f>ROUND(E42*J42,2)</f>
        <v>0</v>
      </c>
      <c r="L42" s="235">
        <v>21</v>
      </c>
      <c r="M42" s="235">
        <f>G42*(1+L42/100)</f>
        <v>0</v>
      </c>
      <c r="N42" s="233">
        <v>6.5350000000000005E-2</v>
      </c>
      <c r="O42" s="233">
        <f>ROUND(E42*N42,2)</f>
        <v>1.68</v>
      </c>
      <c r="P42" s="233">
        <v>0</v>
      </c>
      <c r="Q42" s="233">
        <f>ROUND(E42*P42,2)</f>
        <v>0</v>
      </c>
      <c r="R42" s="235"/>
      <c r="S42" s="235" t="s">
        <v>384</v>
      </c>
      <c r="T42" s="236" t="s">
        <v>532</v>
      </c>
      <c r="U42" s="222">
        <v>1.72</v>
      </c>
      <c r="V42" s="222">
        <f>ROUND(E42*U42,2)</f>
        <v>44.31</v>
      </c>
      <c r="W42" s="222"/>
      <c r="X42" s="222" t="s">
        <v>385</v>
      </c>
      <c r="Y42" s="212"/>
      <c r="Z42" s="212"/>
      <c r="AA42" s="212"/>
      <c r="AB42" s="212"/>
      <c r="AC42" s="212"/>
      <c r="AD42" s="212"/>
      <c r="AE42" s="212"/>
      <c r="AF42" s="212"/>
      <c r="AG42" s="212" t="s">
        <v>386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1201</v>
      </c>
      <c r="D43" s="251"/>
      <c r="E43" s="252">
        <v>2.31</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7" t="s">
        <v>1202</v>
      </c>
      <c r="D44" s="251"/>
      <c r="E44" s="252">
        <v>23.45</v>
      </c>
      <c r="F44" s="222"/>
      <c r="G44" s="222"/>
      <c r="H44" s="222"/>
      <c r="I44" s="222"/>
      <c r="J44" s="222"/>
      <c r="K44" s="222"/>
      <c r="L44" s="222"/>
      <c r="M44" s="222"/>
      <c r="N44" s="221"/>
      <c r="O44" s="221"/>
      <c r="P44" s="221"/>
      <c r="Q44" s="221"/>
      <c r="R44" s="222"/>
      <c r="S44" s="222"/>
      <c r="T44" s="222"/>
      <c r="U44" s="222"/>
      <c r="V44" s="222"/>
      <c r="W44" s="222"/>
      <c r="X44" s="222"/>
      <c r="Y44" s="212"/>
      <c r="Z44" s="212"/>
      <c r="AA44" s="212"/>
      <c r="AB44" s="212"/>
      <c r="AC44" s="212"/>
      <c r="AD44" s="212"/>
      <c r="AE44" s="212"/>
      <c r="AF44" s="212"/>
      <c r="AG44" s="212" t="s">
        <v>390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16</v>
      </c>
      <c r="B45" s="238" t="s">
        <v>621</v>
      </c>
      <c r="C45" s="246" t="s">
        <v>622</v>
      </c>
      <c r="D45" s="239" t="s">
        <v>427</v>
      </c>
      <c r="E45" s="240">
        <v>25.76</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c r="S45" s="242" t="s">
        <v>384</v>
      </c>
      <c r="T45" s="243" t="s">
        <v>532</v>
      </c>
      <c r="U45" s="222">
        <v>0.65</v>
      </c>
      <c r="V45" s="222">
        <f>ROUND(E45*U45,2)</f>
        <v>16.739999999999998</v>
      </c>
      <c r="W45" s="222"/>
      <c r="X45" s="222" t="s">
        <v>385</v>
      </c>
      <c r="Y45" s="212"/>
      <c r="Z45" s="212"/>
      <c r="AA45" s="212"/>
      <c r="AB45" s="212"/>
      <c r="AC45" s="212"/>
      <c r="AD45" s="212"/>
      <c r="AE45" s="212"/>
      <c r="AF45" s="212"/>
      <c r="AG45" s="212" t="s">
        <v>386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0">
        <v>17</v>
      </c>
      <c r="B46" s="231" t="s">
        <v>623</v>
      </c>
      <c r="C46" s="247" t="s">
        <v>624</v>
      </c>
      <c r="D46" s="232" t="s">
        <v>464</v>
      </c>
      <c r="E46" s="233">
        <v>0.46187</v>
      </c>
      <c r="F46" s="234"/>
      <c r="G46" s="235">
        <f>ROUND(E46*F46,2)</f>
        <v>0</v>
      </c>
      <c r="H46" s="234"/>
      <c r="I46" s="235">
        <f>ROUND(E46*H46,2)</f>
        <v>0</v>
      </c>
      <c r="J46" s="234"/>
      <c r="K46" s="235">
        <f>ROUND(E46*J46,2)</f>
        <v>0</v>
      </c>
      <c r="L46" s="235">
        <v>21</v>
      </c>
      <c r="M46" s="235">
        <f>G46*(1+L46/100)</f>
        <v>0</v>
      </c>
      <c r="N46" s="233">
        <v>1.02535</v>
      </c>
      <c r="O46" s="233">
        <f>ROUND(E46*N46,2)</f>
        <v>0.47</v>
      </c>
      <c r="P46" s="233">
        <v>0</v>
      </c>
      <c r="Q46" s="233">
        <f>ROUND(E46*P46,2)</f>
        <v>0</v>
      </c>
      <c r="R46" s="235"/>
      <c r="S46" s="235" t="s">
        <v>384</v>
      </c>
      <c r="T46" s="236" t="s">
        <v>532</v>
      </c>
      <c r="U46" s="222">
        <v>22.07</v>
      </c>
      <c r="V46" s="222">
        <f>ROUND(E46*U46,2)</f>
        <v>10.19</v>
      </c>
      <c r="W46" s="222"/>
      <c r="X46" s="222" t="s">
        <v>385</v>
      </c>
      <c r="Y46" s="212"/>
      <c r="Z46" s="212"/>
      <c r="AA46" s="212"/>
      <c r="AB46" s="212"/>
      <c r="AC46" s="212"/>
      <c r="AD46" s="212"/>
      <c r="AE46" s="212"/>
      <c r="AF46" s="212"/>
      <c r="AG46" s="212" t="s">
        <v>386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1203</v>
      </c>
      <c r="D47" s="251"/>
      <c r="E47" s="252">
        <v>0.46</v>
      </c>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390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7">
        <v>18</v>
      </c>
      <c r="B48" s="238" t="s">
        <v>626</v>
      </c>
      <c r="C48" s="246" t="s">
        <v>627</v>
      </c>
      <c r="D48" s="239" t="s">
        <v>338</v>
      </c>
      <c r="E48" s="240">
        <v>1</v>
      </c>
      <c r="F48" s="241"/>
      <c r="G48" s="242">
        <f>ROUND(E48*F48,2)</f>
        <v>0</v>
      </c>
      <c r="H48" s="241"/>
      <c r="I48" s="242">
        <f>ROUND(E48*H48,2)</f>
        <v>0</v>
      </c>
      <c r="J48" s="241"/>
      <c r="K48" s="242">
        <f>ROUND(E48*J48,2)</f>
        <v>0</v>
      </c>
      <c r="L48" s="242">
        <v>21</v>
      </c>
      <c r="M48" s="242">
        <f>G48*(1+L48/100)</f>
        <v>0</v>
      </c>
      <c r="N48" s="240">
        <v>0</v>
      </c>
      <c r="O48" s="240">
        <f>ROUND(E48*N48,2)</f>
        <v>0</v>
      </c>
      <c r="P48" s="240">
        <v>0</v>
      </c>
      <c r="Q48" s="240">
        <f>ROUND(E48*P48,2)</f>
        <v>0</v>
      </c>
      <c r="R48" s="242"/>
      <c r="S48" s="242" t="s">
        <v>339</v>
      </c>
      <c r="T48" s="243" t="s">
        <v>340</v>
      </c>
      <c r="U48" s="222">
        <v>0</v>
      </c>
      <c r="V48" s="222">
        <f>ROUND(E48*U48,2)</f>
        <v>0</v>
      </c>
      <c r="W48" s="222"/>
      <c r="X48" s="222" t="s">
        <v>385</v>
      </c>
      <c r="Y48" s="212"/>
      <c r="Z48" s="212"/>
      <c r="AA48" s="212"/>
      <c r="AB48" s="212"/>
      <c r="AC48" s="212"/>
      <c r="AD48" s="212"/>
      <c r="AE48" s="212"/>
      <c r="AF48" s="212"/>
      <c r="AG48" s="212" t="s">
        <v>386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4" t="s">
        <v>334</v>
      </c>
      <c r="B49" s="225" t="s">
        <v>235</v>
      </c>
      <c r="C49" s="245" t="s">
        <v>236</v>
      </c>
      <c r="D49" s="226"/>
      <c r="E49" s="227"/>
      <c r="F49" s="228"/>
      <c r="G49" s="228">
        <f>SUMIF(AG50:AG51,"&lt;&gt;NOR",G50:G51)</f>
        <v>0</v>
      </c>
      <c r="H49" s="228"/>
      <c r="I49" s="228">
        <f>SUM(I50:I51)</f>
        <v>0</v>
      </c>
      <c r="J49" s="228"/>
      <c r="K49" s="228">
        <f>SUM(K50:K51)</f>
        <v>0</v>
      </c>
      <c r="L49" s="228"/>
      <c r="M49" s="228">
        <f>SUM(M50:M51)</f>
        <v>0</v>
      </c>
      <c r="N49" s="227"/>
      <c r="O49" s="227">
        <f>SUM(O50:O51)</f>
        <v>2.87</v>
      </c>
      <c r="P49" s="227"/>
      <c r="Q49" s="227">
        <f>SUM(Q50:Q51)</f>
        <v>0</v>
      </c>
      <c r="R49" s="228"/>
      <c r="S49" s="228"/>
      <c r="T49" s="229"/>
      <c r="U49" s="223"/>
      <c r="V49" s="223">
        <f>SUM(V50:V51)</f>
        <v>4.07</v>
      </c>
      <c r="W49" s="223"/>
      <c r="X49" s="223"/>
      <c r="AG49" t="s">
        <v>335</v>
      </c>
    </row>
    <row r="50" spans="1:60" outlineLevel="1" x14ac:dyDescent="0.2">
      <c r="A50" s="230">
        <v>19</v>
      </c>
      <c r="B50" s="231" t="s">
        <v>630</v>
      </c>
      <c r="C50" s="247" t="s">
        <v>631</v>
      </c>
      <c r="D50" s="232" t="s">
        <v>382</v>
      </c>
      <c r="E50" s="233">
        <v>1.1381300000000001</v>
      </c>
      <c r="F50" s="234"/>
      <c r="G50" s="235">
        <f>ROUND(E50*F50,2)</f>
        <v>0</v>
      </c>
      <c r="H50" s="234"/>
      <c r="I50" s="235">
        <f>ROUND(E50*H50,2)</f>
        <v>0</v>
      </c>
      <c r="J50" s="234"/>
      <c r="K50" s="235">
        <f>ROUND(E50*J50,2)</f>
        <v>0</v>
      </c>
      <c r="L50" s="235">
        <v>21</v>
      </c>
      <c r="M50" s="235">
        <f>G50*(1+L50/100)</f>
        <v>0</v>
      </c>
      <c r="N50" s="233">
        <v>2.52542</v>
      </c>
      <c r="O50" s="233">
        <f>ROUND(E50*N50,2)</f>
        <v>2.87</v>
      </c>
      <c r="P50" s="233">
        <v>0</v>
      </c>
      <c r="Q50" s="233">
        <f>ROUND(E50*P50,2)</f>
        <v>0</v>
      </c>
      <c r="R50" s="235"/>
      <c r="S50" s="235" t="s">
        <v>339</v>
      </c>
      <c r="T50" s="236" t="s">
        <v>340</v>
      </c>
      <c r="U50" s="222">
        <v>3.5720000000000001</v>
      </c>
      <c r="V50" s="222">
        <f>ROUND(E50*U50,2)</f>
        <v>4.07</v>
      </c>
      <c r="W50" s="222"/>
      <c r="X50" s="222" t="s">
        <v>385</v>
      </c>
      <c r="Y50" s="212"/>
      <c r="Z50" s="212"/>
      <c r="AA50" s="212"/>
      <c r="AB50" s="212"/>
      <c r="AC50" s="212"/>
      <c r="AD50" s="212"/>
      <c r="AE50" s="212"/>
      <c r="AF50" s="212"/>
      <c r="AG50" s="212" t="s">
        <v>386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7" t="s">
        <v>1204</v>
      </c>
      <c r="D51" s="251"/>
      <c r="E51" s="252">
        <v>1.1399999999999999</v>
      </c>
      <c r="F51" s="222"/>
      <c r="G51" s="222"/>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390</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4" t="s">
        <v>334</v>
      </c>
      <c r="B52" s="225" t="s">
        <v>242</v>
      </c>
      <c r="C52" s="245" t="s">
        <v>243</v>
      </c>
      <c r="D52" s="226"/>
      <c r="E52" s="227"/>
      <c r="F52" s="228"/>
      <c r="G52" s="228">
        <f>SUMIF(AG53:AG60,"&lt;&gt;NOR",G53:G60)</f>
        <v>0</v>
      </c>
      <c r="H52" s="228"/>
      <c r="I52" s="228">
        <f>SUM(I53:I60)</f>
        <v>0</v>
      </c>
      <c r="J52" s="228"/>
      <c r="K52" s="228">
        <f>SUM(K53:K60)</f>
        <v>0</v>
      </c>
      <c r="L52" s="228"/>
      <c r="M52" s="228">
        <f>SUM(M53:M60)</f>
        <v>0</v>
      </c>
      <c r="N52" s="227"/>
      <c r="O52" s="227">
        <f>SUM(O53:O60)</f>
        <v>2.4299999999999997</v>
      </c>
      <c r="P52" s="227"/>
      <c r="Q52" s="227">
        <f>SUM(Q53:Q60)</f>
        <v>0</v>
      </c>
      <c r="R52" s="228"/>
      <c r="S52" s="228"/>
      <c r="T52" s="229"/>
      <c r="U52" s="223"/>
      <c r="V52" s="223">
        <f>SUM(V53:V60)</f>
        <v>2.84</v>
      </c>
      <c r="W52" s="223"/>
      <c r="X52" s="223"/>
      <c r="AG52" t="s">
        <v>335</v>
      </c>
    </row>
    <row r="53" spans="1:60" outlineLevel="1" x14ac:dyDescent="0.2">
      <c r="A53" s="230">
        <v>20</v>
      </c>
      <c r="B53" s="231" t="s">
        <v>635</v>
      </c>
      <c r="C53" s="247" t="s">
        <v>636</v>
      </c>
      <c r="D53" s="232" t="s">
        <v>382</v>
      </c>
      <c r="E53" s="233">
        <v>0.45100000000000001</v>
      </c>
      <c r="F53" s="234"/>
      <c r="G53" s="235">
        <f>ROUND(E53*F53,2)</f>
        <v>0</v>
      </c>
      <c r="H53" s="234"/>
      <c r="I53" s="235">
        <f>ROUND(E53*H53,2)</f>
        <v>0</v>
      </c>
      <c r="J53" s="234"/>
      <c r="K53" s="235">
        <f>ROUND(E53*J53,2)</f>
        <v>0</v>
      </c>
      <c r="L53" s="235">
        <v>21</v>
      </c>
      <c r="M53" s="235">
        <f>G53*(1+L53/100)</f>
        <v>0</v>
      </c>
      <c r="N53" s="233">
        <v>2.5249999999999999</v>
      </c>
      <c r="O53" s="233">
        <f>ROUND(E53*N53,2)</f>
        <v>1.1399999999999999</v>
      </c>
      <c r="P53" s="233">
        <v>0</v>
      </c>
      <c r="Q53" s="233">
        <f>ROUND(E53*P53,2)</f>
        <v>0</v>
      </c>
      <c r="R53" s="235"/>
      <c r="S53" s="235" t="s">
        <v>384</v>
      </c>
      <c r="T53" s="236" t="s">
        <v>612</v>
      </c>
      <c r="U53" s="222">
        <v>2.58</v>
      </c>
      <c r="V53" s="222">
        <f>ROUND(E53*U53,2)</f>
        <v>1.1599999999999999</v>
      </c>
      <c r="W53" s="222"/>
      <c r="X53" s="222" t="s">
        <v>385</v>
      </c>
      <c r="Y53" s="212"/>
      <c r="Z53" s="212"/>
      <c r="AA53" s="212"/>
      <c r="AB53" s="212"/>
      <c r="AC53" s="212"/>
      <c r="AD53" s="212"/>
      <c r="AE53" s="212"/>
      <c r="AF53" s="212"/>
      <c r="AG53" s="212" t="s">
        <v>386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4" t="s">
        <v>637</v>
      </c>
      <c r="D54" s="261"/>
      <c r="E54" s="261"/>
      <c r="F54" s="261"/>
      <c r="G54" s="261"/>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433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1205</v>
      </c>
      <c r="D55" s="251"/>
      <c r="E55" s="252">
        <v>0.45</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33.75" outlineLevel="1" x14ac:dyDescent="0.2">
      <c r="A56" s="230">
        <v>21</v>
      </c>
      <c r="B56" s="231" t="s">
        <v>639</v>
      </c>
      <c r="C56" s="247" t="s">
        <v>640</v>
      </c>
      <c r="D56" s="232" t="s">
        <v>427</v>
      </c>
      <c r="E56" s="233">
        <v>1.98</v>
      </c>
      <c r="F56" s="234"/>
      <c r="G56" s="235">
        <f>ROUND(E56*F56,2)</f>
        <v>0</v>
      </c>
      <c r="H56" s="234"/>
      <c r="I56" s="235">
        <f>ROUND(E56*H56,2)</f>
        <v>0</v>
      </c>
      <c r="J56" s="234"/>
      <c r="K56" s="235">
        <f>ROUND(E56*J56,2)</f>
        <v>0</v>
      </c>
      <c r="L56" s="235">
        <v>21</v>
      </c>
      <c r="M56" s="235">
        <f>G56*(1+L56/100)</f>
        <v>0</v>
      </c>
      <c r="N56" s="233">
        <v>0.27827000000000002</v>
      </c>
      <c r="O56" s="233">
        <f>ROUND(E56*N56,2)</f>
        <v>0.55000000000000004</v>
      </c>
      <c r="P56" s="233">
        <v>0</v>
      </c>
      <c r="Q56" s="233">
        <f>ROUND(E56*P56,2)</f>
        <v>0</v>
      </c>
      <c r="R56" s="235"/>
      <c r="S56" s="235" t="s">
        <v>384</v>
      </c>
      <c r="T56" s="236" t="s">
        <v>532</v>
      </c>
      <c r="U56" s="222">
        <v>0.50800000000000001</v>
      </c>
      <c r="V56" s="222">
        <f>ROUND(E56*U56,2)</f>
        <v>1.01</v>
      </c>
      <c r="W56" s="222"/>
      <c r="X56" s="222" t="s">
        <v>385</v>
      </c>
      <c r="Y56" s="212"/>
      <c r="Z56" s="212"/>
      <c r="AA56" s="212"/>
      <c r="AB56" s="212"/>
      <c r="AC56" s="212"/>
      <c r="AD56" s="212"/>
      <c r="AE56" s="212"/>
      <c r="AF56" s="212"/>
      <c r="AG56" s="212" t="s">
        <v>386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4" t="s">
        <v>641</v>
      </c>
      <c r="D57" s="261"/>
      <c r="E57" s="261"/>
      <c r="F57" s="261"/>
      <c r="G57" s="261"/>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433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7" t="s">
        <v>1206</v>
      </c>
      <c r="D58" s="251"/>
      <c r="E58" s="252">
        <v>1.98</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390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0">
        <v>22</v>
      </c>
      <c r="B59" s="231" t="s">
        <v>643</v>
      </c>
      <c r="C59" s="247" t="s">
        <v>644</v>
      </c>
      <c r="D59" s="232" t="s">
        <v>427</v>
      </c>
      <c r="E59" s="233">
        <v>2.64</v>
      </c>
      <c r="F59" s="234"/>
      <c r="G59" s="235">
        <f>ROUND(E59*F59,2)</f>
        <v>0</v>
      </c>
      <c r="H59" s="234"/>
      <c r="I59" s="235">
        <f>ROUND(E59*H59,2)</f>
        <v>0</v>
      </c>
      <c r="J59" s="234"/>
      <c r="K59" s="235">
        <f>ROUND(E59*J59,2)</f>
        <v>0</v>
      </c>
      <c r="L59" s="235">
        <v>21</v>
      </c>
      <c r="M59" s="235">
        <f>G59*(1+L59/100)</f>
        <v>0</v>
      </c>
      <c r="N59" s="233">
        <v>0.28000000000000003</v>
      </c>
      <c r="O59" s="233">
        <f>ROUND(E59*N59,2)</f>
        <v>0.74</v>
      </c>
      <c r="P59" s="233">
        <v>0</v>
      </c>
      <c r="Q59" s="233">
        <f>ROUND(E59*P59,2)</f>
        <v>0</v>
      </c>
      <c r="R59" s="235"/>
      <c r="S59" s="235" t="s">
        <v>384</v>
      </c>
      <c r="T59" s="236" t="s">
        <v>532</v>
      </c>
      <c r="U59" s="222">
        <v>0.255</v>
      </c>
      <c r="V59" s="222">
        <f>ROUND(E59*U59,2)</f>
        <v>0.67</v>
      </c>
      <c r="W59" s="222"/>
      <c r="X59" s="222" t="s">
        <v>385</v>
      </c>
      <c r="Y59" s="212"/>
      <c r="Z59" s="212"/>
      <c r="AA59" s="212"/>
      <c r="AB59" s="212"/>
      <c r="AC59" s="212"/>
      <c r="AD59" s="212"/>
      <c r="AE59" s="212"/>
      <c r="AF59" s="212"/>
      <c r="AG59" s="212" t="s">
        <v>386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7" t="s">
        <v>1207</v>
      </c>
      <c r="D60" s="251"/>
      <c r="E60" s="252">
        <v>2.64</v>
      </c>
      <c r="F60" s="222"/>
      <c r="G60" s="22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390</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4" t="s">
        <v>334</v>
      </c>
      <c r="B61" s="225" t="s">
        <v>244</v>
      </c>
      <c r="C61" s="245" t="s">
        <v>245</v>
      </c>
      <c r="D61" s="226"/>
      <c r="E61" s="227"/>
      <c r="F61" s="228"/>
      <c r="G61" s="228">
        <f>SUMIF(AG62:AG62,"&lt;&gt;NOR",G62:G62)</f>
        <v>0</v>
      </c>
      <c r="H61" s="228"/>
      <c r="I61" s="228">
        <f>SUM(I62:I62)</f>
        <v>0</v>
      </c>
      <c r="J61" s="228"/>
      <c r="K61" s="228">
        <f>SUM(K62:K62)</f>
        <v>0</v>
      </c>
      <c r="L61" s="228"/>
      <c r="M61" s="228">
        <f>SUM(M62:M62)</f>
        <v>0</v>
      </c>
      <c r="N61" s="227"/>
      <c r="O61" s="227">
        <f>SUM(O62:O62)</f>
        <v>0.04</v>
      </c>
      <c r="P61" s="227"/>
      <c r="Q61" s="227">
        <f>SUM(Q62:Q62)</f>
        <v>0</v>
      </c>
      <c r="R61" s="228"/>
      <c r="S61" s="228"/>
      <c r="T61" s="229"/>
      <c r="U61" s="223"/>
      <c r="V61" s="223">
        <f>SUM(V62:V62)</f>
        <v>0.54</v>
      </c>
      <c r="W61" s="223"/>
      <c r="X61" s="223"/>
      <c r="AG61" t="s">
        <v>335</v>
      </c>
    </row>
    <row r="62" spans="1:60" outlineLevel="1" x14ac:dyDescent="0.2">
      <c r="A62" s="237">
        <v>23</v>
      </c>
      <c r="B62" s="238" t="s">
        <v>1208</v>
      </c>
      <c r="C62" s="246" t="s">
        <v>1209</v>
      </c>
      <c r="D62" s="239" t="s">
        <v>657</v>
      </c>
      <c r="E62" s="240">
        <v>3</v>
      </c>
      <c r="F62" s="241"/>
      <c r="G62" s="242">
        <f>ROUND(E62*F62,2)</f>
        <v>0</v>
      </c>
      <c r="H62" s="241"/>
      <c r="I62" s="242">
        <f>ROUND(E62*H62,2)</f>
        <v>0</v>
      </c>
      <c r="J62" s="241"/>
      <c r="K62" s="242">
        <f>ROUND(E62*J62,2)</f>
        <v>0</v>
      </c>
      <c r="L62" s="242">
        <v>21</v>
      </c>
      <c r="M62" s="242">
        <f>G62*(1+L62/100)</f>
        <v>0</v>
      </c>
      <c r="N62" s="240">
        <v>1.32E-2</v>
      </c>
      <c r="O62" s="240">
        <f>ROUND(E62*N62,2)</f>
        <v>0.04</v>
      </c>
      <c r="P62" s="240">
        <v>0</v>
      </c>
      <c r="Q62" s="240">
        <f>ROUND(E62*P62,2)</f>
        <v>0</v>
      </c>
      <c r="R62" s="242"/>
      <c r="S62" s="242" t="s">
        <v>339</v>
      </c>
      <c r="T62" s="243" t="s">
        <v>340</v>
      </c>
      <c r="U62" s="222">
        <v>0.18</v>
      </c>
      <c r="V62" s="222">
        <f>ROUND(E62*U62,2)</f>
        <v>0.54</v>
      </c>
      <c r="W62" s="222"/>
      <c r="X62" s="222" t="s">
        <v>385</v>
      </c>
      <c r="Y62" s="212"/>
      <c r="Z62" s="212"/>
      <c r="AA62" s="212"/>
      <c r="AB62" s="212"/>
      <c r="AC62" s="212"/>
      <c r="AD62" s="212"/>
      <c r="AE62" s="212"/>
      <c r="AF62" s="212"/>
      <c r="AG62" s="212" t="s">
        <v>386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24" t="s">
        <v>334</v>
      </c>
      <c r="B63" s="225" t="s">
        <v>254</v>
      </c>
      <c r="C63" s="245" t="s">
        <v>255</v>
      </c>
      <c r="D63" s="226"/>
      <c r="E63" s="227"/>
      <c r="F63" s="228"/>
      <c r="G63" s="228">
        <f>SUMIF(AG64:AG65,"&lt;&gt;NOR",G64:G65)</f>
        <v>0</v>
      </c>
      <c r="H63" s="228"/>
      <c r="I63" s="228">
        <f>SUM(I64:I65)</f>
        <v>0</v>
      </c>
      <c r="J63" s="228"/>
      <c r="K63" s="228">
        <f>SUM(K64:K65)</f>
        <v>0</v>
      </c>
      <c r="L63" s="228"/>
      <c r="M63" s="228">
        <f>SUM(M64:M65)</f>
        <v>0</v>
      </c>
      <c r="N63" s="227"/>
      <c r="O63" s="227">
        <f>SUM(O64:O65)</f>
        <v>0</v>
      </c>
      <c r="P63" s="227"/>
      <c r="Q63" s="227">
        <f>SUM(Q64:Q65)</f>
        <v>0</v>
      </c>
      <c r="R63" s="228"/>
      <c r="S63" s="228"/>
      <c r="T63" s="229"/>
      <c r="U63" s="223"/>
      <c r="V63" s="223">
        <f>SUM(V64:V65)</f>
        <v>4.68</v>
      </c>
      <c r="W63" s="223"/>
      <c r="X63" s="223"/>
      <c r="AG63" t="s">
        <v>335</v>
      </c>
    </row>
    <row r="64" spans="1:60" outlineLevel="1" x14ac:dyDescent="0.2">
      <c r="A64" s="230">
        <v>24</v>
      </c>
      <c r="B64" s="231" t="s">
        <v>1210</v>
      </c>
      <c r="C64" s="247" t="s">
        <v>1211</v>
      </c>
      <c r="D64" s="232" t="s">
        <v>513</v>
      </c>
      <c r="E64" s="233">
        <v>5.1980000000000004</v>
      </c>
      <c r="F64" s="234"/>
      <c r="G64" s="235">
        <f>ROUND(E64*F64,2)</f>
        <v>0</v>
      </c>
      <c r="H64" s="234"/>
      <c r="I64" s="235">
        <f>ROUND(E64*H64,2)</f>
        <v>0</v>
      </c>
      <c r="J64" s="234"/>
      <c r="K64" s="235">
        <f>ROUND(E64*J64,2)</f>
        <v>0</v>
      </c>
      <c r="L64" s="235">
        <v>21</v>
      </c>
      <c r="M64" s="235">
        <f>G64*(1+L64/100)</f>
        <v>0</v>
      </c>
      <c r="N64" s="233">
        <v>0</v>
      </c>
      <c r="O64" s="233">
        <f>ROUND(E64*N64,2)</f>
        <v>0</v>
      </c>
      <c r="P64" s="233">
        <v>4.6000000000000001E-4</v>
      </c>
      <c r="Q64" s="233">
        <f>ROUND(E64*P64,2)</f>
        <v>0</v>
      </c>
      <c r="R64" s="235"/>
      <c r="S64" s="235" t="s">
        <v>384</v>
      </c>
      <c r="T64" s="236" t="s">
        <v>612</v>
      </c>
      <c r="U64" s="222">
        <v>0.9</v>
      </c>
      <c r="V64" s="222">
        <f>ROUND(E64*U64,2)</f>
        <v>4.68</v>
      </c>
      <c r="W64" s="222"/>
      <c r="X64" s="222" t="s">
        <v>385</v>
      </c>
      <c r="Y64" s="212"/>
      <c r="Z64" s="212"/>
      <c r="AA64" s="212"/>
      <c r="AB64" s="212"/>
      <c r="AC64" s="212"/>
      <c r="AD64" s="212"/>
      <c r="AE64" s="212"/>
      <c r="AF64" s="212"/>
      <c r="AG64" s="212" t="s">
        <v>386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1212</v>
      </c>
      <c r="D65" s="251"/>
      <c r="E65" s="252">
        <v>5.2</v>
      </c>
      <c r="F65" s="222"/>
      <c r="G65" s="222"/>
      <c r="H65" s="222"/>
      <c r="I65" s="222"/>
      <c r="J65" s="222"/>
      <c r="K65" s="222"/>
      <c r="L65" s="222"/>
      <c r="M65" s="222"/>
      <c r="N65" s="221"/>
      <c r="O65" s="221"/>
      <c r="P65" s="221"/>
      <c r="Q65" s="221"/>
      <c r="R65" s="222"/>
      <c r="S65" s="222"/>
      <c r="T65" s="222"/>
      <c r="U65" s="222"/>
      <c r="V65" s="222"/>
      <c r="W65" s="222"/>
      <c r="X65" s="222"/>
      <c r="Y65" s="212"/>
      <c r="Z65" s="212"/>
      <c r="AA65" s="212"/>
      <c r="AB65" s="212"/>
      <c r="AC65" s="212"/>
      <c r="AD65" s="212"/>
      <c r="AE65" s="212"/>
      <c r="AF65" s="212"/>
      <c r="AG65" s="212" t="s">
        <v>390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4" t="s">
        <v>334</v>
      </c>
      <c r="B66" s="225" t="s">
        <v>256</v>
      </c>
      <c r="C66" s="245" t="s">
        <v>257</v>
      </c>
      <c r="D66" s="226"/>
      <c r="E66" s="227"/>
      <c r="F66" s="228"/>
      <c r="G66" s="228">
        <f>SUMIF(AG67:AG70,"&lt;&gt;NOR",G67:G70)</f>
        <v>0</v>
      </c>
      <c r="H66" s="228"/>
      <c r="I66" s="228">
        <f>SUM(I67:I70)</f>
        <v>0</v>
      </c>
      <c r="J66" s="228"/>
      <c r="K66" s="228">
        <f>SUM(K67:K70)</f>
        <v>0</v>
      </c>
      <c r="L66" s="228"/>
      <c r="M66" s="228">
        <f>SUM(M67:M70)</f>
        <v>0</v>
      </c>
      <c r="N66" s="227"/>
      <c r="O66" s="227">
        <f>SUM(O67:O70)</f>
        <v>0</v>
      </c>
      <c r="P66" s="227"/>
      <c r="Q66" s="227">
        <f>SUM(Q67:Q70)</f>
        <v>0</v>
      </c>
      <c r="R66" s="228"/>
      <c r="S66" s="228"/>
      <c r="T66" s="229"/>
      <c r="U66" s="223"/>
      <c r="V66" s="223">
        <f>SUM(V67:V70)</f>
        <v>19.98</v>
      </c>
      <c r="W66" s="223"/>
      <c r="X66" s="223"/>
      <c r="AG66" t="s">
        <v>335</v>
      </c>
    </row>
    <row r="67" spans="1:60" outlineLevel="1" x14ac:dyDescent="0.2">
      <c r="A67" s="230">
        <v>25</v>
      </c>
      <c r="B67" s="231" t="s">
        <v>675</v>
      </c>
      <c r="C67" s="247" t="s">
        <v>676</v>
      </c>
      <c r="D67" s="232" t="s">
        <v>464</v>
      </c>
      <c r="E67" s="233">
        <v>51.885530000000003</v>
      </c>
      <c r="F67" s="234"/>
      <c r="G67" s="235">
        <f>ROUND(E67*F67,2)</f>
        <v>0</v>
      </c>
      <c r="H67" s="234"/>
      <c r="I67" s="235">
        <f>ROUND(E67*H67,2)</f>
        <v>0</v>
      </c>
      <c r="J67" s="234"/>
      <c r="K67" s="235">
        <f>ROUND(E67*J67,2)</f>
        <v>0</v>
      </c>
      <c r="L67" s="235">
        <v>21</v>
      </c>
      <c r="M67" s="235">
        <f>G67*(1+L67/100)</f>
        <v>0</v>
      </c>
      <c r="N67" s="233">
        <v>0</v>
      </c>
      <c r="O67" s="233">
        <f>ROUND(E67*N67,2)</f>
        <v>0</v>
      </c>
      <c r="P67" s="233">
        <v>0</v>
      </c>
      <c r="Q67" s="233">
        <f>ROUND(E67*P67,2)</f>
        <v>0</v>
      </c>
      <c r="R67" s="235"/>
      <c r="S67" s="235" t="s">
        <v>384</v>
      </c>
      <c r="T67" s="236" t="s">
        <v>532</v>
      </c>
      <c r="U67" s="222">
        <v>0.38500000000000001</v>
      </c>
      <c r="V67" s="222">
        <f>ROUND(E67*U67,2)</f>
        <v>19.98</v>
      </c>
      <c r="W67" s="222"/>
      <c r="X67" s="222" t="s">
        <v>524</v>
      </c>
      <c r="Y67" s="212"/>
      <c r="Z67" s="212"/>
      <c r="AA67" s="212"/>
      <c r="AB67" s="212"/>
      <c r="AC67" s="212"/>
      <c r="AD67" s="212"/>
      <c r="AE67" s="212"/>
      <c r="AF67" s="212"/>
      <c r="AG67" s="212" t="s">
        <v>525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526</v>
      </c>
      <c r="D68" s="251"/>
      <c r="E68" s="252"/>
      <c r="F68" s="222"/>
      <c r="G68" s="222"/>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390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7" t="s">
        <v>1213</v>
      </c>
      <c r="D69" s="251"/>
      <c r="E69" s="252"/>
      <c r="F69" s="222"/>
      <c r="G69" s="222"/>
      <c r="H69" s="222"/>
      <c r="I69" s="222"/>
      <c r="J69" s="222"/>
      <c r="K69" s="222"/>
      <c r="L69" s="222"/>
      <c r="M69" s="222"/>
      <c r="N69" s="221"/>
      <c r="O69" s="221"/>
      <c r="P69" s="221"/>
      <c r="Q69" s="221"/>
      <c r="R69" s="222"/>
      <c r="S69" s="222"/>
      <c r="T69" s="222"/>
      <c r="U69" s="222"/>
      <c r="V69" s="222"/>
      <c r="W69" s="222"/>
      <c r="X69" s="222"/>
      <c r="Y69" s="212"/>
      <c r="Z69" s="212"/>
      <c r="AA69" s="212"/>
      <c r="AB69" s="212"/>
      <c r="AC69" s="212"/>
      <c r="AD69" s="212"/>
      <c r="AE69" s="212"/>
      <c r="AF69" s="212"/>
      <c r="AG69" s="212" t="s">
        <v>390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7" t="s">
        <v>1214</v>
      </c>
      <c r="D70" s="251"/>
      <c r="E70" s="252">
        <v>51.885530000000003</v>
      </c>
      <c r="F70" s="222"/>
      <c r="G70" s="22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390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24" t="s">
        <v>334</v>
      </c>
      <c r="B71" s="225" t="s">
        <v>267</v>
      </c>
      <c r="C71" s="245" t="s">
        <v>268</v>
      </c>
      <c r="D71" s="226"/>
      <c r="E71" s="227"/>
      <c r="F71" s="228"/>
      <c r="G71" s="228">
        <f>SUMIF(AG72:AG72,"&lt;&gt;NOR",G72:G72)</f>
        <v>0</v>
      </c>
      <c r="H71" s="228"/>
      <c r="I71" s="228">
        <f>SUM(I72:I72)</f>
        <v>0</v>
      </c>
      <c r="J71" s="228"/>
      <c r="K71" s="228">
        <f>SUM(K72:K72)</f>
        <v>0</v>
      </c>
      <c r="L71" s="228"/>
      <c r="M71" s="228">
        <f>SUM(M72:M72)</f>
        <v>0</v>
      </c>
      <c r="N71" s="227"/>
      <c r="O71" s="227">
        <f>SUM(O72:O72)</f>
        <v>0</v>
      </c>
      <c r="P71" s="227"/>
      <c r="Q71" s="227">
        <f>SUM(Q72:Q72)</f>
        <v>0</v>
      </c>
      <c r="R71" s="228"/>
      <c r="S71" s="228"/>
      <c r="T71" s="229"/>
      <c r="U71" s="223"/>
      <c r="V71" s="223">
        <f>SUM(V72:V72)</f>
        <v>0</v>
      </c>
      <c r="W71" s="223"/>
      <c r="X71" s="223"/>
      <c r="AG71" t="s">
        <v>335</v>
      </c>
    </row>
    <row r="72" spans="1:60" outlineLevel="1" x14ac:dyDescent="0.2">
      <c r="A72" s="230">
        <v>26</v>
      </c>
      <c r="B72" s="231" t="s">
        <v>1215</v>
      </c>
      <c r="C72" s="247" t="s">
        <v>1216</v>
      </c>
      <c r="D72" s="232" t="s">
        <v>513</v>
      </c>
      <c r="E72" s="233">
        <v>6</v>
      </c>
      <c r="F72" s="234"/>
      <c r="G72" s="235">
        <f>ROUND(E72*F72,2)</f>
        <v>0</v>
      </c>
      <c r="H72" s="234"/>
      <c r="I72" s="235">
        <f>ROUND(E72*H72,2)</f>
        <v>0</v>
      </c>
      <c r="J72" s="234"/>
      <c r="K72" s="235">
        <f>ROUND(E72*J72,2)</f>
        <v>0</v>
      </c>
      <c r="L72" s="235">
        <v>21</v>
      </c>
      <c r="M72" s="235">
        <f>G72*(1+L72/100)</f>
        <v>0</v>
      </c>
      <c r="N72" s="233">
        <v>0</v>
      </c>
      <c r="O72" s="233">
        <f>ROUND(E72*N72,2)</f>
        <v>0</v>
      </c>
      <c r="P72" s="233">
        <v>0</v>
      </c>
      <c r="Q72" s="233">
        <f>ROUND(E72*P72,2)</f>
        <v>0</v>
      </c>
      <c r="R72" s="235"/>
      <c r="S72" s="235" t="s">
        <v>339</v>
      </c>
      <c r="T72" s="236" t="s">
        <v>340</v>
      </c>
      <c r="U72" s="222">
        <v>0</v>
      </c>
      <c r="V72" s="222">
        <f>ROUND(E72*U72,2)</f>
        <v>0</v>
      </c>
      <c r="W72" s="222"/>
      <c r="X72" s="222" t="s">
        <v>385</v>
      </c>
      <c r="Y72" s="212"/>
      <c r="Z72" s="212"/>
      <c r="AA72" s="212"/>
      <c r="AB72" s="212"/>
      <c r="AC72" s="212"/>
      <c r="AD72" s="212"/>
      <c r="AE72" s="212"/>
      <c r="AF72" s="212"/>
      <c r="AG72" s="212" t="s">
        <v>386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3"/>
      <c r="B73" s="4"/>
      <c r="C73" s="248"/>
      <c r="D73" s="6"/>
      <c r="E73" s="3"/>
      <c r="F73" s="3"/>
      <c r="G73" s="3"/>
      <c r="H73" s="3"/>
      <c r="I73" s="3"/>
      <c r="J73" s="3"/>
      <c r="K73" s="3"/>
      <c r="L73" s="3"/>
      <c r="M73" s="3"/>
      <c r="N73" s="3"/>
      <c r="O73" s="3"/>
      <c r="P73" s="3"/>
      <c r="Q73" s="3"/>
      <c r="R73" s="3"/>
      <c r="S73" s="3"/>
      <c r="T73" s="3"/>
      <c r="U73" s="3"/>
      <c r="V73" s="3"/>
      <c r="W73" s="3"/>
      <c r="X73" s="3"/>
      <c r="AE73">
        <v>15</v>
      </c>
      <c r="AF73">
        <v>21</v>
      </c>
      <c r="AG73" t="s">
        <v>321</v>
      </c>
    </row>
    <row r="74" spans="1:60" x14ac:dyDescent="0.2">
      <c r="A74" s="215"/>
      <c r="B74" s="216" t="s">
        <v>29</v>
      </c>
      <c r="C74" s="249"/>
      <c r="D74" s="217"/>
      <c r="E74" s="218"/>
      <c r="F74" s="218"/>
      <c r="G74" s="244">
        <f>G8+G34+G37+G49+G52+G61+G63+G66+G71</f>
        <v>0</v>
      </c>
      <c r="H74" s="3"/>
      <c r="I74" s="3"/>
      <c r="J74" s="3"/>
      <c r="K74" s="3"/>
      <c r="L74" s="3"/>
      <c r="M74" s="3"/>
      <c r="N74" s="3"/>
      <c r="O74" s="3"/>
      <c r="P74" s="3"/>
      <c r="Q74" s="3"/>
      <c r="R74" s="3"/>
      <c r="S74" s="3"/>
      <c r="T74" s="3"/>
      <c r="U74" s="3"/>
      <c r="V74" s="3"/>
      <c r="W74" s="3"/>
      <c r="X74" s="3"/>
      <c r="AE74">
        <f>SUMIF(L7:L72,AE73,G7:G72)</f>
        <v>0</v>
      </c>
      <c r="AF74">
        <f>SUMIF(L7:L72,AF73,G7:G72)</f>
        <v>0</v>
      </c>
      <c r="AG74" t="s">
        <v>377</v>
      </c>
    </row>
    <row r="75" spans="1:60" x14ac:dyDescent="0.2">
      <c r="C75" s="250"/>
      <c r="D75" s="10"/>
      <c r="AG75" t="s">
        <v>378</v>
      </c>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60GQpK4Tcaw/SxSrKzNOX9j6hj6rZz/2cXqUP1cYHNvqRhsXgQbgacNWNoafsWEr6poAKfkd6LRdz8kOhESNQ==" saltValue="qv9qvGBKdbcCCMYZtGoeKg==" spinCount="100000" sheet="1"/>
  <mergeCells count="7">
    <mergeCell ref="C57:G57"/>
    <mergeCell ref="A1:G1"/>
    <mergeCell ref="C2:G2"/>
    <mergeCell ref="C3:G3"/>
    <mergeCell ref="C4:G4"/>
    <mergeCell ref="C23:G23"/>
    <mergeCell ref="C54:G5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74</v>
      </c>
      <c r="C3" s="201" t="s">
        <v>75</v>
      </c>
      <c r="D3" s="199"/>
      <c r="E3" s="199"/>
      <c r="F3" s="199"/>
      <c r="G3" s="200"/>
      <c r="AC3" s="177" t="s">
        <v>308</v>
      </c>
      <c r="AG3" t="s">
        <v>311</v>
      </c>
    </row>
    <row r="4" spans="1:60" ht="24.95" customHeight="1" x14ac:dyDescent="0.2">
      <c r="A4" s="202" t="s">
        <v>9</v>
      </c>
      <c r="B4" s="203" t="s">
        <v>77</v>
      </c>
      <c r="C4" s="204" t="s">
        <v>78</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254</v>
      </c>
      <c r="C8" s="245" t="s">
        <v>255</v>
      </c>
      <c r="D8" s="226"/>
      <c r="E8" s="227"/>
      <c r="F8" s="228"/>
      <c r="G8" s="228">
        <f>SUMIF(AG9:AG14,"&lt;&gt;NOR",G9:G14)</f>
        <v>0</v>
      </c>
      <c r="H8" s="228"/>
      <c r="I8" s="228">
        <f>SUM(I9:I14)</f>
        <v>0</v>
      </c>
      <c r="J8" s="228"/>
      <c r="K8" s="228">
        <f>SUM(K9:K14)</f>
        <v>0</v>
      </c>
      <c r="L8" s="228"/>
      <c r="M8" s="228">
        <f>SUM(M9:M14)</f>
        <v>0</v>
      </c>
      <c r="N8" s="227"/>
      <c r="O8" s="227">
        <f>SUM(O9:O14)</f>
        <v>0.01</v>
      </c>
      <c r="P8" s="227"/>
      <c r="Q8" s="227">
        <f>SUM(Q9:Q14)</f>
        <v>22.78</v>
      </c>
      <c r="R8" s="228"/>
      <c r="S8" s="228"/>
      <c r="T8" s="229"/>
      <c r="U8" s="223"/>
      <c r="V8" s="223">
        <f>SUM(V9:V14)</f>
        <v>78.12</v>
      </c>
      <c r="W8" s="223"/>
      <c r="X8" s="223"/>
      <c r="AG8" t="s">
        <v>335</v>
      </c>
    </row>
    <row r="9" spans="1:60" outlineLevel="1" x14ac:dyDescent="0.2">
      <c r="A9" s="230">
        <v>1</v>
      </c>
      <c r="B9" s="231" t="s">
        <v>1217</v>
      </c>
      <c r="C9" s="247" t="s">
        <v>1218</v>
      </c>
      <c r="D9" s="232" t="s">
        <v>382</v>
      </c>
      <c r="E9" s="233">
        <v>3.95</v>
      </c>
      <c r="F9" s="234"/>
      <c r="G9" s="235">
        <f>ROUND(E9*F9,2)</f>
        <v>0</v>
      </c>
      <c r="H9" s="234"/>
      <c r="I9" s="235">
        <f>ROUND(E9*H9,2)</f>
        <v>0</v>
      </c>
      <c r="J9" s="234"/>
      <c r="K9" s="235">
        <f>ROUND(E9*J9,2)</f>
        <v>0</v>
      </c>
      <c r="L9" s="235">
        <v>21</v>
      </c>
      <c r="M9" s="235">
        <f>G9*(1+L9/100)</f>
        <v>0</v>
      </c>
      <c r="N9" s="233">
        <v>0</v>
      </c>
      <c r="O9" s="233">
        <f>ROUND(E9*N9,2)</f>
        <v>0</v>
      </c>
      <c r="P9" s="233">
        <v>2</v>
      </c>
      <c r="Q9" s="233">
        <f>ROUND(E9*P9,2)</f>
        <v>7.9</v>
      </c>
      <c r="R9" s="235"/>
      <c r="S9" s="235" t="s">
        <v>384</v>
      </c>
      <c r="T9" s="236" t="s">
        <v>612</v>
      </c>
      <c r="U9" s="222">
        <v>6.4359999999999999</v>
      </c>
      <c r="V9" s="222">
        <f>ROUND(E9*U9,2)</f>
        <v>25.42</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1219</v>
      </c>
      <c r="D10" s="251"/>
      <c r="E10" s="252">
        <v>3.15</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7" t="s">
        <v>1220</v>
      </c>
      <c r="D11" s="251"/>
      <c r="E11" s="252">
        <v>0.8</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390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0">
        <v>2</v>
      </c>
      <c r="B12" s="231" t="s">
        <v>1221</v>
      </c>
      <c r="C12" s="247" t="s">
        <v>1222</v>
      </c>
      <c r="D12" s="232" t="s">
        <v>382</v>
      </c>
      <c r="E12" s="233">
        <v>6.2</v>
      </c>
      <c r="F12" s="234"/>
      <c r="G12" s="235">
        <f>ROUND(E12*F12,2)</f>
        <v>0</v>
      </c>
      <c r="H12" s="234"/>
      <c r="I12" s="235">
        <f>ROUND(E12*H12,2)</f>
        <v>0</v>
      </c>
      <c r="J12" s="234"/>
      <c r="K12" s="235">
        <f>ROUND(E12*J12,2)</f>
        <v>0</v>
      </c>
      <c r="L12" s="235">
        <v>21</v>
      </c>
      <c r="M12" s="235">
        <f>G12*(1+L12/100)</f>
        <v>0</v>
      </c>
      <c r="N12" s="233">
        <v>1.47E-3</v>
      </c>
      <c r="O12" s="233">
        <f>ROUND(E12*N12,2)</f>
        <v>0.01</v>
      </c>
      <c r="P12" s="233">
        <v>2.4</v>
      </c>
      <c r="Q12" s="233">
        <f>ROUND(E12*P12,2)</f>
        <v>14.88</v>
      </c>
      <c r="R12" s="235"/>
      <c r="S12" s="235" t="s">
        <v>384</v>
      </c>
      <c r="T12" s="236" t="s">
        <v>612</v>
      </c>
      <c r="U12" s="222">
        <v>8.5</v>
      </c>
      <c r="V12" s="222">
        <f>ROUND(E12*U12,2)</f>
        <v>52.7</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7" t="s">
        <v>1223</v>
      </c>
      <c r="D13" s="251"/>
      <c r="E13" s="252">
        <v>2.1</v>
      </c>
      <c r="F13" s="222"/>
      <c r="G13" s="222"/>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390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7" t="s">
        <v>1224</v>
      </c>
      <c r="D14" s="251"/>
      <c r="E14" s="252">
        <v>4.0999999999999996</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24" t="s">
        <v>334</v>
      </c>
      <c r="B15" s="225" t="s">
        <v>263</v>
      </c>
      <c r="C15" s="245" t="s">
        <v>264</v>
      </c>
      <c r="D15" s="226"/>
      <c r="E15" s="227"/>
      <c r="F15" s="228"/>
      <c r="G15" s="228">
        <f>SUMIF(AG16:AG17,"&lt;&gt;NOR",G16:G17)</f>
        <v>0</v>
      </c>
      <c r="H15" s="228"/>
      <c r="I15" s="228">
        <f>SUM(I16:I17)</f>
        <v>0</v>
      </c>
      <c r="J15" s="228"/>
      <c r="K15" s="228">
        <f>SUM(K16:K17)</f>
        <v>0</v>
      </c>
      <c r="L15" s="228"/>
      <c r="M15" s="228">
        <f>SUM(M16:M17)</f>
        <v>0</v>
      </c>
      <c r="N15" s="227"/>
      <c r="O15" s="227">
        <f>SUM(O16:O17)</f>
        <v>0</v>
      </c>
      <c r="P15" s="227"/>
      <c r="Q15" s="227">
        <f>SUM(Q16:Q17)</f>
        <v>0.01</v>
      </c>
      <c r="R15" s="228"/>
      <c r="S15" s="228"/>
      <c r="T15" s="229"/>
      <c r="U15" s="223"/>
      <c r="V15" s="223">
        <f>SUM(V16:V17)</f>
        <v>0.11</v>
      </c>
      <c r="W15" s="223"/>
      <c r="X15" s="223"/>
      <c r="AG15" t="s">
        <v>335</v>
      </c>
    </row>
    <row r="16" spans="1:60" ht="33.75" outlineLevel="1" x14ac:dyDescent="0.2">
      <c r="A16" s="230">
        <v>3</v>
      </c>
      <c r="B16" s="231" t="s">
        <v>1225</v>
      </c>
      <c r="C16" s="247" t="s">
        <v>1226</v>
      </c>
      <c r="D16" s="232" t="s">
        <v>427</v>
      </c>
      <c r="E16" s="233">
        <v>2.64</v>
      </c>
      <c r="F16" s="234"/>
      <c r="G16" s="235">
        <f>ROUND(E16*F16,2)</f>
        <v>0</v>
      </c>
      <c r="H16" s="234"/>
      <c r="I16" s="235">
        <f>ROUND(E16*H16,2)</f>
        <v>0</v>
      </c>
      <c r="J16" s="234"/>
      <c r="K16" s="235">
        <f>ROUND(E16*J16,2)</f>
        <v>0</v>
      </c>
      <c r="L16" s="235">
        <v>21</v>
      </c>
      <c r="M16" s="235">
        <f>G16*(1+L16/100)</f>
        <v>0</v>
      </c>
      <c r="N16" s="233">
        <v>0</v>
      </c>
      <c r="O16" s="233">
        <f>ROUND(E16*N16,2)</f>
        <v>0</v>
      </c>
      <c r="P16" s="233">
        <v>2.8300000000000001E-3</v>
      </c>
      <c r="Q16" s="233">
        <f>ROUND(E16*P16,2)</f>
        <v>0.01</v>
      </c>
      <c r="R16" s="235"/>
      <c r="S16" s="235" t="s">
        <v>384</v>
      </c>
      <c r="T16" s="236" t="s">
        <v>612</v>
      </c>
      <c r="U16" s="222">
        <v>4.1000000000000002E-2</v>
      </c>
      <c r="V16" s="222">
        <f>ROUND(E16*U16,2)</f>
        <v>0.11</v>
      </c>
      <c r="W16" s="222"/>
      <c r="X16" s="222" t="s">
        <v>385</v>
      </c>
      <c r="Y16" s="212"/>
      <c r="Z16" s="212"/>
      <c r="AA16" s="212"/>
      <c r="AB16" s="212"/>
      <c r="AC16" s="212"/>
      <c r="AD16" s="212"/>
      <c r="AE16" s="212"/>
      <c r="AF16" s="212"/>
      <c r="AG16" s="212" t="s">
        <v>386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7" t="s">
        <v>1227</v>
      </c>
      <c r="D17" s="251"/>
      <c r="E17" s="252">
        <v>2.64</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390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4" t="s">
        <v>334</v>
      </c>
      <c r="B18" s="225" t="s">
        <v>267</v>
      </c>
      <c r="C18" s="245" t="s">
        <v>268</v>
      </c>
      <c r="D18" s="226"/>
      <c r="E18" s="227"/>
      <c r="F18" s="228"/>
      <c r="G18" s="228">
        <f>SUMIF(AG19:AG22,"&lt;&gt;NOR",G19:G22)</f>
        <v>0</v>
      </c>
      <c r="H18" s="228"/>
      <c r="I18" s="228">
        <f>SUM(I19:I22)</f>
        <v>0</v>
      </c>
      <c r="J18" s="228"/>
      <c r="K18" s="228">
        <f>SUM(K19:K22)</f>
        <v>0</v>
      </c>
      <c r="L18" s="228"/>
      <c r="M18" s="228">
        <f>SUM(M19:M22)</f>
        <v>0</v>
      </c>
      <c r="N18" s="227"/>
      <c r="O18" s="227">
        <f>SUM(O19:O22)</f>
        <v>0.01</v>
      </c>
      <c r="P18" s="227"/>
      <c r="Q18" s="227">
        <f>SUM(Q19:Q22)</f>
        <v>0.17</v>
      </c>
      <c r="R18" s="228"/>
      <c r="S18" s="228"/>
      <c r="T18" s="229"/>
      <c r="U18" s="223"/>
      <c r="V18" s="223">
        <f>SUM(V19:V22)</f>
        <v>6.5</v>
      </c>
      <c r="W18" s="223"/>
      <c r="X18" s="223"/>
      <c r="AG18" t="s">
        <v>335</v>
      </c>
    </row>
    <row r="19" spans="1:60" ht="22.5" outlineLevel="1" x14ac:dyDescent="0.2">
      <c r="A19" s="230">
        <v>4</v>
      </c>
      <c r="B19" s="231" t="s">
        <v>1228</v>
      </c>
      <c r="C19" s="247" t="s">
        <v>1229</v>
      </c>
      <c r="D19" s="232" t="s">
        <v>472</v>
      </c>
      <c r="E19" s="233">
        <v>160</v>
      </c>
      <c r="F19" s="234"/>
      <c r="G19" s="235">
        <f>ROUND(E19*F19,2)</f>
        <v>0</v>
      </c>
      <c r="H19" s="234"/>
      <c r="I19" s="235">
        <f>ROUND(E19*H19,2)</f>
        <v>0</v>
      </c>
      <c r="J19" s="234"/>
      <c r="K19" s="235">
        <f>ROUND(E19*J19,2)</f>
        <v>0</v>
      </c>
      <c r="L19" s="235">
        <v>21</v>
      </c>
      <c r="M19" s="235">
        <f>G19*(1+L19/100)</f>
        <v>0</v>
      </c>
      <c r="N19" s="233">
        <v>5.0000000000000002E-5</v>
      </c>
      <c r="O19" s="233">
        <f>ROUND(E19*N19,2)</f>
        <v>0.01</v>
      </c>
      <c r="P19" s="233">
        <v>1E-3</v>
      </c>
      <c r="Q19" s="233">
        <f>ROUND(E19*P19,2)</f>
        <v>0.16</v>
      </c>
      <c r="R19" s="235"/>
      <c r="S19" s="235" t="s">
        <v>384</v>
      </c>
      <c r="T19" s="236" t="s">
        <v>612</v>
      </c>
      <c r="U19" s="222">
        <v>3.6999999999999998E-2</v>
      </c>
      <c r="V19" s="222">
        <f>ROUND(E19*U19,2)</f>
        <v>5.92</v>
      </c>
      <c r="W19" s="222"/>
      <c r="X19" s="222" t="s">
        <v>385</v>
      </c>
      <c r="Y19" s="212"/>
      <c r="Z19" s="212"/>
      <c r="AA19" s="212"/>
      <c r="AB19" s="212"/>
      <c r="AC19" s="212"/>
      <c r="AD19" s="212"/>
      <c r="AE19" s="212"/>
      <c r="AF19" s="212"/>
      <c r="AG19" s="212" t="s">
        <v>386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7" t="s">
        <v>1230</v>
      </c>
      <c r="D20" s="251"/>
      <c r="E20" s="252">
        <v>160</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390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0">
        <v>5</v>
      </c>
      <c r="B21" s="231" t="s">
        <v>1231</v>
      </c>
      <c r="C21" s="247" t="s">
        <v>1232</v>
      </c>
      <c r="D21" s="232" t="s">
        <v>472</v>
      </c>
      <c r="E21" s="233">
        <v>6</v>
      </c>
      <c r="F21" s="234"/>
      <c r="G21" s="235">
        <f>ROUND(E21*F21,2)</f>
        <v>0</v>
      </c>
      <c r="H21" s="234"/>
      <c r="I21" s="235">
        <f>ROUND(E21*H21,2)</f>
        <v>0</v>
      </c>
      <c r="J21" s="234"/>
      <c r="K21" s="235">
        <f>ROUND(E21*J21,2)</f>
        <v>0</v>
      </c>
      <c r="L21" s="235">
        <v>21</v>
      </c>
      <c r="M21" s="235">
        <f>G21*(1+L21/100)</f>
        <v>0</v>
      </c>
      <c r="N21" s="233">
        <v>6.0000000000000002E-5</v>
      </c>
      <c r="O21" s="233">
        <f>ROUND(E21*N21,2)</f>
        <v>0</v>
      </c>
      <c r="P21" s="233">
        <v>1E-3</v>
      </c>
      <c r="Q21" s="233">
        <f>ROUND(E21*P21,2)</f>
        <v>0.01</v>
      </c>
      <c r="R21" s="235"/>
      <c r="S21" s="235" t="s">
        <v>384</v>
      </c>
      <c r="T21" s="236" t="s">
        <v>612</v>
      </c>
      <c r="U21" s="222">
        <v>9.7000000000000003E-2</v>
      </c>
      <c r="V21" s="222">
        <f>ROUND(E21*U21,2)</f>
        <v>0.57999999999999996</v>
      </c>
      <c r="W21" s="222"/>
      <c r="X21" s="222" t="s">
        <v>385</v>
      </c>
      <c r="Y21" s="212"/>
      <c r="Z21" s="212"/>
      <c r="AA21" s="212"/>
      <c r="AB21" s="212"/>
      <c r="AC21" s="212"/>
      <c r="AD21" s="212"/>
      <c r="AE21" s="212"/>
      <c r="AF21" s="212"/>
      <c r="AG21" s="212" t="s">
        <v>386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1233</v>
      </c>
      <c r="D22" s="251"/>
      <c r="E22" s="252">
        <v>6</v>
      </c>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390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4" t="s">
        <v>334</v>
      </c>
      <c r="B23" s="225" t="s">
        <v>301</v>
      </c>
      <c r="C23" s="245" t="s">
        <v>302</v>
      </c>
      <c r="D23" s="226"/>
      <c r="E23" s="227"/>
      <c r="F23" s="228"/>
      <c r="G23" s="228">
        <f>SUMIF(AG24:AG35,"&lt;&gt;NOR",G24:G35)</f>
        <v>0</v>
      </c>
      <c r="H23" s="228"/>
      <c r="I23" s="228">
        <f>SUM(I24:I35)</f>
        <v>0</v>
      </c>
      <c r="J23" s="228"/>
      <c r="K23" s="228">
        <f>SUM(K24:K35)</f>
        <v>0</v>
      </c>
      <c r="L23" s="228"/>
      <c r="M23" s="228">
        <f>SUM(M24:M35)</f>
        <v>0</v>
      </c>
      <c r="N23" s="227"/>
      <c r="O23" s="227">
        <f>SUM(O24:O35)</f>
        <v>0</v>
      </c>
      <c r="P23" s="227"/>
      <c r="Q23" s="227">
        <f>SUM(Q24:Q35)</f>
        <v>0</v>
      </c>
      <c r="R23" s="228"/>
      <c r="S23" s="228"/>
      <c r="T23" s="229"/>
      <c r="U23" s="223"/>
      <c r="V23" s="223">
        <f>SUM(V24:V35)</f>
        <v>11.25</v>
      </c>
      <c r="W23" s="223"/>
      <c r="X23" s="223"/>
      <c r="AG23" t="s">
        <v>335</v>
      </c>
    </row>
    <row r="24" spans="1:60" outlineLevel="1" x14ac:dyDescent="0.2">
      <c r="A24" s="237">
        <v>6</v>
      </c>
      <c r="B24" s="238" t="s">
        <v>466</v>
      </c>
      <c r="C24" s="246" t="s">
        <v>467</v>
      </c>
      <c r="D24" s="239" t="s">
        <v>464</v>
      </c>
      <c r="E24" s="240">
        <v>7.9</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c r="S24" s="242" t="s">
        <v>384</v>
      </c>
      <c r="T24" s="243" t="s">
        <v>612</v>
      </c>
      <c r="U24" s="222">
        <v>0</v>
      </c>
      <c r="V24" s="222">
        <f>ROUND(E24*U24,2)</f>
        <v>0</v>
      </c>
      <c r="W24" s="222"/>
      <c r="X24" s="222" t="s">
        <v>385</v>
      </c>
      <c r="Y24" s="212"/>
      <c r="Z24" s="212"/>
      <c r="AA24" s="212"/>
      <c r="AB24" s="212"/>
      <c r="AC24" s="212"/>
      <c r="AD24" s="212"/>
      <c r="AE24" s="212"/>
      <c r="AF24" s="212"/>
      <c r="AG24" s="212" t="s">
        <v>386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7">
        <v>7</v>
      </c>
      <c r="B25" s="238" t="s">
        <v>1234</v>
      </c>
      <c r="C25" s="246" t="s">
        <v>1235</v>
      </c>
      <c r="D25" s="239" t="s">
        <v>464</v>
      </c>
      <c r="E25" s="240">
        <v>14.88</v>
      </c>
      <c r="F25" s="241"/>
      <c r="G25" s="242">
        <f>ROUND(E25*F25,2)</f>
        <v>0</v>
      </c>
      <c r="H25" s="241"/>
      <c r="I25" s="242">
        <f>ROUND(E25*H25,2)</f>
        <v>0</v>
      </c>
      <c r="J25" s="241"/>
      <c r="K25" s="242">
        <f>ROUND(E25*J25,2)</f>
        <v>0</v>
      </c>
      <c r="L25" s="242">
        <v>21</v>
      </c>
      <c r="M25" s="242">
        <f>G25*(1+L25/100)</f>
        <v>0</v>
      </c>
      <c r="N25" s="240">
        <v>0</v>
      </c>
      <c r="O25" s="240">
        <f>ROUND(E25*N25,2)</f>
        <v>0</v>
      </c>
      <c r="P25" s="240">
        <v>0</v>
      </c>
      <c r="Q25" s="240">
        <f>ROUND(E25*P25,2)</f>
        <v>0</v>
      </c>
      <c r="R25" s="242"/>
      <c r="S25" s="242" t="s">
        <v>384</v>
      </c>
      <c r="T25" s="243" t="s">
        <v>612</v>
      </c>
      <c r="U25" s="222">
        <v>0</v>
      </c>
      <c r="V25" s="222">
        <f>ROUND(E25*U25,2)</f>
        <v>0</v>
      </c>
      <c r="W25" s="222"/>
      <c r="X25" s="222" t="s">
        <v>385</v>
      </c>
      <c r="Y25" s="212"/>
      <c r="Z25" s="212"/>
      <c r="AA25" s="212"/>
      <c r="AB25" s="212"/>
      <c r="AC25" s="212"/>
      <c r="AD25" s="212"/>
      <c r="AE25" s="212"/>
      <c r="AF25" s="212"/>
      <c r="AG25" s="212" t="s">
        <v>386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7">
        <v>8</v>
      </c>
      <c r="B26" s="238" t="s">
        <v>1236</v>
      </c>
      <c r="C26" s="246" t="s">
        <v>1237</v>
      </c>
      <c r="D26" s="239" t="s">
        <v>464</v>
      </c>
      <c r="E26" s="240">
        <v>7.4700000000000001E-3</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c r="S26" s="242" t="s">
        <v>384</v>
      </c>
      <c r="T26" s="243" t="s">
        <v>612</v>
      </c>
      <c r="U26" s="222">
        <v>0</v>
      </c>
      <c r="V26" s="222">
        <f>ROUND(E26*U26,2)</f>
        <v>0</v>
      </c>
      <c r="W26" s="222"/>
      <c r="X26" s="222" t="s">
        <v>385</v>
      </c>
      <c r="Y26" s="212"/>
      <c r="Z26" s="212"/>
      <c r="AA26" s="212"/>
      <c r="AB26" s="212"/>
      <c r="AC26" s="212"/>
      <c r="AD26" s="212"/>
      <c r="AE26" s="212"/>
      <c r="AF26" s="212"/>
      <c r="AG26" s="212" t="s">
        <v>386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0">
        <v>9</v>
      </c>
      <c r="B27" s="231" t="s">
        <v>1238</v>
      </c>
      <c r="C27" s="247" t="s">
        <v>1239</v>
      </c>
      <c r="D27" s="232" t="s">
        <v>464</v>
      </c>
      <c r="E27" s="233">
        <v>22.953469999999999</v>
      </c>
      <c r="F27" s="234"/>
      <c r="G27" s="235">
        <f>ROUND(E27*F27,2)</f>
        <v>0</v>
      </c>
      <c r="H27" s="234"/>
      <c r="I27" s="235">
        <f>ROUND(E27*H27,2)</f>
        <v>0</v>
      </c>
      <c r="J27" s="234"/>
      <c r="K27" s="235">
        <f>ROUND(E27*J27,2)</f>
        <v>0</v>
      </c>
      <c r="L27" s="235">
        <v>21</v>
      </c>
      <c r="M27" s="235">
        <f>G27*(1+L27/100)</f>
        <v>0</v>
      </c>
      <c r="N27" s="233">
        <v>0</v>
      </c>
      <c r="O27" s="233">
        <f>ROUND(E27*N27,2)</f>
        <v>0</v>
      </c>
      <c r="P27" s="233">
        <v>0</v>
      </c>
      <c r="Q27" s="233">
        <f>ROUND(E27*P27,2)</f>
        <v>0</v>
      </c>
      <c r="R27" s="235"/>
      <c r="S27" s="235" t="s">
        <v>384</v>
      </c>
      <c r="T27" s="236" t="s">
        <v>612</v>
      </c>
      <c r="U27" s="222">
        <v>0.49</v>
      </c>
      <c r="V27" s="222">
        <f>ROUND(E27*U27,2)</f>
        <v>11.25</v>
      </c>
      <c r="W27" s="222"/>
      <c r="X27" s="222" t="s">
        <v>485</v>
      </c>
      <c r="Y27" s="212"/>
      <c r="Z27" s="212"/>
      <c r="AA27" s="212"/>
      <c r="AB27" s="212"/>
      <c r="AC27" s="212"/>
      <c r="AD27" s="212"/>
      <c r="AE27" s="212"/>
      <c r="AF27" s="212"/>
      <c r="AG27" s="212" t="s">
        <v>486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4" t="s">
        <v>1240</v>
      </c>
      <c r="D28" s="261"/>
      <c r="E28" s="261"/>
      <c r="F28" s="261"/>
      <c r="G28" s="261"/>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433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487</v>
      </c>
      <c r="D29" s="251"/>
      <c r="E29" s="252"/>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1241</v>
      </c>
      <c r="D30" s="251"/>
      <c r="E30" s="252"/>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390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1242</v>
      </c>
      <c r="D31" s="251"/>
      <c r="E31" s="252">
        <v>22.953469999999999</v>
      </c>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390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0">
        <v>10</v>
      </c>
      <c r="B32" s="231" t="s">
        <v>1243</v>
      </c>
      <c r="C32" s="247" t="s">
        <v>1244</v>
      </c>
      <c r="D32" s="232" t="s">
        <v>464</v>
      </c>
      <c r="E32" s="233">
        <v>22.953469999999999</v>
      </c>
      <c r="F32" s="234"/>
      <c r="G32" s="235">
        <f>ROUND(E32*F32,2)</f>
        <v>0</v>
      </c>
      <c r="H32" s="234"/>
      <c r="I32" s="235">
        <f>ROUND(E32*H32,2)</f>
        <v>0</v>
      </c>
      <c r="J32" s="234"/>
      <c r="K32" s="235">
        <f>ROUND(E32*J32,2)</f>
        <v>0</v>
      </c>
      <c r="L32" s="235">
        <v>21</v>
      </c>
      <c r="M32" s="235">
        <f>G32*(1+L32/100)</f>
        <v>0</v>
      </c>
      <c r="N32" s="233">
        <v>0</v>
      </c>
      <c r="O32" s="233">
        <f>ROUND(E32*N32,2)</f>
        <v>0</v>
      </c>
      <c r="P32" s="233">
        <v>0</v>
      </c>
      <c r="Q32" s="233">
        <f>ROUND(E32*P32,2)</f>
        <v>0</v>
      </c>
      <c r="R32" s="235"/>
      <c r="S32" s="235" t="s">
        <v>339</v>
      </c>
      <c r="T32" s="236" t="s">
        <v>612</v>
      </c>
      <c r="U32" s="222">
        <v>0</v>
      </c>
      <c r="V32" s="222">
        <f>ROUND(E32*U32,2)</f>
        <v>0</v>
      </c>
      <c r="W32" s="222"/>
      <c r="X32" s="222" t="s">
        <v>485</v>
      </c>
      <c r="Y32" s="212"/>
      <c r="Z32" s="212"/>
      <c r="AA32" s="212"/>
      <c r="AB32" s="212"/>
      <c r="AC32" s="212"/>
      <c r="AD32" s="212"/>
      <c r="AE32" s="212"/>
      <c r="AF32" s="212"/>
      <c r="AG32" s="212" t="s">
        <v>486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7" t="s">
        <v>487</v>
      </c>
      <c r="D33" s="251"/>
      <c r="E33" s="252"/>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1241</v>
      </c>
      <c r="D34" s="251"/>
      <c r="E34" s="252"/>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390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7" t="s">
        <v>1242</v>
      </c>
      <c r="D35" s="251"/>
      <c r="E35" s="252">
        <v>22.953469999999999</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390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3"/>
      <c r="B36" s="4"/>
      <c r="C36" s="248"/>
      <c r="D36" s="6"/>
      <c r="E36" s="3"/>
      <c r="F36" s="3"/>
      <c r="G36" s="3"/>
      <c r="H36" s="3"/>
      <c r="I36" s="3"/>
      <c r="J36" s="3"/>
      <c r="K36" s="3"/>
      <c r="L36" s="3"/>
      <c r="M36" s="3"/>
      <c r="N36" s="3"/>
      <c r="O36" s="3"/>
      <c r="P36" s="3"/>
      <c r="Q36" s="3"/>
      <c r="R36" s="3"/>
      <c r="S36" s="3"/>
      <c r="T36" s="3"/>
      <c r="U36" s="3"/>
      <c r="V36" s="3"/>
      <c r="W36" s="3"/>
      <c r="X36" s="3"/>
      <c r="AE36">
        <v>15</v>
      </c>
      <c r="AF36">
        <v>21</v>
      </c>
      <c r="AG36" t="s">
        <v>321</v>
      </c>
    </row>
    <row r="37" spans="1:60" x14ac:dyDescent="0.2">
      <c r="A37" s="215"/>
      <c r="B37" s="216" t="s">
        <v>29</v>
      </c>
      <c r="C37" s="249"/>
      <c r="D37" s="217"/>
      <c r="E37" s="218"/>
      <c r="F37" s="218"/>
      <c r="G37" s="244">
        <f>G8+G15+G18+G23</f>
        <v>0</v>
      </c>
      <c r="H37" s="3"/>
      <c r="I37" s="3"/>
      <c r="J37" s="3"/>
      <c r="K37" s="3"/>
      <c r="L37" s="3"/>
      <c r="M37" s="3"/>
      <c r="N37" s="3"/>
      <c r="O37" s="3"/>
      <c r="P37" s="3"/>
      <c r="Q37" s="3"/>
      <c r="R37" s="3"/>
      <c r="S37" s="3"/>
      <c r="T37" s="3"/>
      <c r="U37" s="3"/>
      <c r="V37" s="3"/>
      <c r="W37" s="3"/>
      <c r="X37" s="3"/>
      <c r="AE37">
        <f>SUMIF(L7:L35,AE36,G7:G35)</f>
        <v>0</v>
      </c>
      <c r="AF37">
        <f>SUMIF(L7:L35,AF36,G7:G35)</f>
        <v>0</v>
      </c>
      <c r="AG37" t="s">
        <v>377</v>
      </c>
    </row>
    <row r="38" spans="1:60" x14ac:dyDescent="0.2">
      <c r="C38" s="250"/>
      <c r="D38" s="10"/>
      <c r="AG38" t="s">
        <v>378</v>
      </c>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aMFVSyBtZdHOj+KMf0dWnSMn/Uy0347UoBzFd92bGwW54JAIRwOTfk5hZSAp4sbfilGBC6E3NeenqAAlrYeWQ==" saltValue="nnguRZ/7ewMNjTkl5HJ7uA==" spinCount="100000" sheet="1"/>
  <mergeCells count="5">
    <mergeCell ref="A1:G1"/>
    <mergeCell ref="C2:G2"/>
    <mergeCell ref="C3:G3"/>
    <mergeCell ref="C4:G4"/>
    <mergeCell ref="C28:G28"/>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79</v>
      </c>
      <c r="C3" s="201" t="s">
        <v>80</v>
      </c>
      <c r="D3" s="199"/>
      <c r="E3" s="199"/>
      <c r="F3" s="199"/>
      <c r="G3" s="200"/>
      <c r="AC3" s="177" t="s">
        <v>308</v>
      </c>
      <c r="AG3" t="s">
        <v>311</v>
      </c>
    </row>
    <row r="4" spans="1:60" ht="24.95" customHeight="1" x14ac:dyDescent="0.2">
      <c r="A4" s="202" t="s">
        <v>9</v>
      </c>
      <c r="B4" s="203" t="s">
        <v>61</v>
      </c>
      <c r="C4" s="204" t="s">
        <v>81</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SUMIF(AG9:AG16,"&lt;&gt;NOR",G9:G16)</f>
        <v>0</v>
      </c>
      <c r="H8" s="228"/>
      <c r="I8" s="228">
        <f>SUM(I9:I16)</f>
        <v>0</v>
      </c>
      <c r="J8" s="228"/>
      <c r="K8" s="228">
        <f>SUM(K9:K16)</f>
        <v>0</v>
      </c>
      <c r="L8" s="228"/>
      <c r="M8" s="228">
        <f>SUM(M9:M16)</f>
        <v>0</v>
      </c>
      <c r="N8" s="227"/>
      <c r="O8" s="227">
        <f>SUM(O9:O16)</f>
        <v>0</v>
      </c>
      <c r="P8" s="227"/>
      <c r="Q8" s="227">
        <f>SUM(Q9:Q16)</f>
        <v>0</v>
      </c>
      <c r="R8" s="228"/>
      <c r="S8" s="228"/>
      <c r="T8" s="229"/>
      <c r="U8" s="223"/>
      <c r="V8" s="223">
        <f>SUM(V9:V16)</f>
        <v>13.929999999999998</v>
      </c>
      <c r="W8" s="223"/>
      <c r="X8" s="223"/>
      <c r="AG8" t="s">
        <v>335</v>
      </c>
    </row>
    <row r="9" spans="1:60" ht="22.5" outlineLevel="1" x14ac:dyDescent="0.2">
      <c r="A9" s="230">
        <v>1</v>
      </c>
      <c r="B9" s="231" t="s">
        <v>1245</v>
      </c>
      <c r="C9" s="247" t="s">
        <v>1246</v>
      </c>
      <c r="D9" s="232" t="s">
        <v>382</v>
      </c>
      <c r="E9" s="233">
        <v>2.7839999999999998</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532</v>
      </c>
      <c r="U9" s="222">
        <v>4.6180000000000003</v>
      </c>
      <c r="V9" s="222">
        <f>ROUND(E9*U9,2)</f>
        <v>12.86</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1247</v>
      </c>
      <c r="D10" s="251"/>
      <c r="E10" s="252">
        <v>2.2999999999999998</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7" t="s">
        <v>1248</v>
      </c>
      <c r="D11" s="251"/>
      <c r="E11" s="252">
        <v>0.48</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390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0">
        <v>2</v>
      </c>
      <c r="B12" s="231" t="s">
        <v>1249</v>
      </c>
      <c r="C12" s="247" t="s">
        <v>1250</v>
      </c>
      <c r="D12" s="232" t="s">
        <v>382</v>
      </c>
      <c r="E12" s="233">
        <v>1.3919999999999999</v>
      </c>
      <c r="F12" s="234"/>
      <c r="G12" s="235">
        <f>ROUND(E12*F12,2)</f>
        <v>0</v>
      </c>
      <c r="H12" s="234"/>
      <c r="I12" s="235">
        <f>ROUND(E12*H12,2)</f>
        <v>0</v>
      </c>
      <c r="J12" s="234"/>
      <c r="K12" s="235">
        <f>ROUND(E12*J12,2)</f>
        <v>0</v>
      </c>
      <c r="L12" s="235">
        <v>21</v>
      </c>
      <c r="M12" s="235">
        <f>G12*(1+L12/100)</f>
        <v>0</v>
      </c>
      <c r="N12" s="233">
        <v>0</v>
      </c>
      <c r="O12" s="233">
        <f>ROUND(E12*N12,2)</f>
        <v>0</v>
      </c>
      <c r="P12" s="233">
        <v>0</v>
      </c>
      <c r="Q12" s="233">
        <f>ROUND(E12*P12,2)</f>
        <v>0</v>
      </c>
      <c r="R12" s="235"/>
      <c r="S12" s="235" t="s">
        <v>384</v>
      </c>
      <c r="T12" s="236" t="s">
        <v>532</v>
      </c>
      <c r="U12" s="222">
        <v>0.747</v>
      </c>
      <c r="V12" s="222">
        <f>ROUND(E12*U12,2)</f>
        <v>1.04</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7" t="s">
        <v>1251</v>
      </c>
      <c r="D13" s="251"/>
      <c r="E13" s="252">
        <v>1.39</v>
      </c>
      <c r="F13" s="222"/>
      <c r="G13" s="222"/>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390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0">
        <v>3</v>
      </c>
      <c r="B14" s="231" t="s">
        <v>571</v>
      </c>
      <c r="C14" s="247" t="s">
        <v>572</v>
      </c>
      <c r="D14" s="232" t="s">
        <v>382</v>
      </c>
      <c r="E14" s="233">
        <v>2.7839999999999998</v>
      </c>
      <c r="F14" s="234"/>
      <c r="G14" s="235">
        <f>ROUND(E14*F14,2)</f>
        <v>0</v>
      </c>
      <c r="H14" s="234"/>
      <c r="I14" s="235">
        <f>ROUND(E14*H14,2)</f>
        <v>0</v>
      </c>
      <c r="J14" s="234"/>
      <c r="K14" s="235">
        <f>ROUND(E14*J14,2)</f>
        <v>0</v>
      </c>
      <c r="L14" s="235">
        <v>21</v>
      </c>
      <c r="M14" s="235">
        <f>G14*(1+L14/100)</f>
        <v>0</v>
      </c>
      <c r="N14" s="233">
        <v>0</v>
      </c>
      <c r="O14" s="233">
        <f>ROUND(E14*N14,2)</f>
        <v>0</v>
      </c>
      <c r="P14" s="233">
        <v>0</v>
      </c>
      <c r="Q14" s="233">
        <f>ROUND(E14*P14,2)</f>
        <v>0</v>
      </c>
      <c r="R14" s="235"/>
      <c r="S14" s="235" t="s">
        <v>339</v>
      </c>
      <c r="T14" s="236" t="s">
        <v>532</v>
      </c>
      <c r="U14" s="222">
        <v>1.0999999999999999E-2</v>
      </c>
      <c r="V14" s="222">
        <f>ROUND(E14*U14,2)</f>
        <v>0.03</v>
      </c>
      <c r="W14" s="222"/>
      <c r="X14" s="222" t="s">
        <v>385</v>
      </c>
      <c r="Y14" s="212"/>
      <c r="Z14" s="212"/>
      <c r="AA14" s="212"/>
      <c r="AB14" s="212"/>
      <c r="AC14" s="212"/>
      <c r="AD14" s="212"/>
      <c r="AE14" s="212"/>
      <c r="AF14" s="212"/>
      <c r="AG14" s="212" t="s">
        <v>386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7" t="s">
        <v>1252</v>
      </c>
      <c r="D15" s="251"/>
      <c r="E15" s="252">
        <v>2.78</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390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7">
        <v>4</v>
      </c>
      <c r="B16" s="238" t="s">
        <v>590</v>
      </c>
      <c r="C16" s="246" t="s">
        <v>757</v>
      </c>
      <c r="D16" s="239" t="s">
        <v>382</v>
      </c>
      <c r="E16" s="240">
        <v>2.7839999999999998</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c r="S16" s="242" t="s">
        <v>384</v>
      </c>
      <c r="T16" s="243" t="s">
        <v>384</v>
      </c>
      <c r="U16" s="222">
        <v>0</v>
      </c>
      <c r="V16" s="222">
        <f>ROUND(E16*U16,2)</f>
        <v>0</v>
      </c>
      <c r="W16" s="222"/>
      <c r="X16" s="222" t="s">
        <v>385</v>
      </c>
      <c r="Y16" s="212"/>
      <c r="Z16" s="212"/>
      <c r="AA16" s="212"/>
      <c r="AB16" s="212"/>
      <c r="AC16" s="212"/>
      <c r="AD16" s="212"/>
      <c r="AE16" s="212"/>
      <c r="AF16" s="212"/>
      <c r="AG16" s="212" t="s">
        <v>386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4" t="s">
        <v>334</v>
      </c>
      <c r="B17" s="225" t="s">
        <v>229</v>
      </c>
      <c r="C17" s="245" t="s">
        <v>230</v>
      </c>
      <c r="D17" s="226"/>
      <c r="E17" s="227"/>
      <c r="F17" s="228"/>
      <c r="G17" s="228">
        <f>SUMIF(AG18:AG25,"&lt;&gt;NOR",G18:G25)</f>
        <v>0</v>
      </c>
      <c r="H17" s="228"/>
      <c r="I17" s="228">
        <f>SUM(I18:I25)</f>
        <v>0</v>
      </c>
      <c r="J17" s="228"/>
      <c r="K17" s="228">
        <f>SUM(K18:K25)</f>
        <v>0</v>
      </c>
      <c r="L17" s="228"/>
      <c r="M17" s="228">
        <f>SUM(M18:M25)</f>
        <v>0</v>
      </c>
      <c r="N17" s="227"/>
      <c r="O17" s="227">
        <f>SUM(O18:O25)</f>
        <v>8.7200000000000006</v>
      </c>
      <c r="P17" s="227"/>
      <c r="Q17" s="227">
        <f>SUM(Q18:Q25)</f>
        <v>0</v>
      </c>
      <c r="R17" s="228"/>
      <c r="S17" s="228"/>
      <c r="T17" s="229"/>
      <c r="U17" s="223"/>
      <c r="V17" s="223">
        <f>SUM(V18:V25)</f>
        <v>12.77</v>
      </c>
      <c r="W17" s="223"/>
      <c r="X17" s="223"/>
      <c r="AG17" t="s">
        <v>335</v>
      </c>
    </row>
    <row r="18" spans="1:60" outlineLevel="1" x14ac:dyDescent="0.2">
      <c r="A18" s="230">
        <v>5</v>
      </c>
      <c r="B18" s="231" t="s">
        <v>1253</v>
      </c>
      <c r="C18" s="247" t="s">
        <v>1254</v>
      </c>
      <c r="D18" s="232" t="s">
        <v>382</v>
      </c>
      <c r="E18" s="233">
        <v>3.3279999999999998</v>
      </c>
      <c r="F18" s="234"/>
      <c r="G18" s="235">
        <f>ROUND(E18*F18,2)</f>
        <v>0</v>
      </c>
      <c r="H18" s="234"/>
      <c r="I18" s="235">
        <f>ROUND(E18*H18,2)</f>
        <v>0</v>
      </c>
      <c r="J18" s="234"/>
      <c r="K18" s="235">
        <f>ROUND(E18*J18,2)</f>
        <v>0</v>
      </c>
      <c r="L18" s="235">
        <v>21</v>
      </c>
      <c r="M18" s="235">
        <f>G18*(1+L18/100)</f>
        <v>0</v>
      </c>
      <c r="N18" s="233">
        <v>2.5249999999999999</v>
      </c>
      <c r="O18" s="233">
        <f>ROUND(E18*N18,2)</f>
        <v>8.4</v>
      </c>
      <c r="P18" s="233">
        <v>0</v>
      </c>
      <c r="Q18" s="233">
        <f>ROUND(E18*P18,2)</f>
        <v>0</v>
      </c>
      <c r="R18" s="235"/>
      <c r="S18" s="235" t="s">
        <v>384</v>
      </c>
      <c r="T18" s="236" t="s">
        <v>532</v>
      </c>
      <c r="U18" s="222">
        <v>0.47699999999999998</v>
      </c>
      <c r="V18" s="222">
        <f>ROUND(E18*U18,2)</f>
        <v>1.59</v>
      </c>
      <c r="W18" s="222"/>
      <c r="X18" s="222" t="s">
        <v>385</v>
      </c>
      <c r="Y18" s="212"/>
      <c r="Z18" s="212"/>
      <c r="AA18" s="212"/>
      <c r="AB18" s="212"/>
      <c r="AC18" s="212"/>
      <c r="AD18" s="212"/>
      <c r="AE18" s="212"/>
      <c r="AF18" s="212"/>
      <c r="AG18" s="212" t="s">
        <v>386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1255</v>
      </c>
      <c r="D19" s="251"/>
      <c r="E19" s="252">
        <v>2.69</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7" t="s">
        <v>1256</v>
      </c>
      <c r="D20" s="251"/>
      <c r="E20" s="252">
        <v>0.64</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390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0">
        <v>6</v>
      </c>
      <c r="B21" s="231" t="s">
        <v>1257</v>
      </c>
      <c r="C21" s="247" t="s">
        <v>1258</v>
      </c>
      <c r="D21" s="232" t="s">
        <v>427</v>
      </c>
      <c r="E21" s="233">
        <v>8.16</v>
      </c>
      <c r="F21" s="234"/>
      <c r="G21" s="235">
        <f>ROUND(E21*F21,2)</f>
        <v>0</v>
      </c>
      <c r="H21" s="234"/>
      <c r="I21" s="235">
        <f>ROUND(E21*H21,2)</f>
        <v>0</v>
      </c>
      <c r="J21" s="234"/>
      <c r="K21" s="235">
        <f>ROUND(E21*J21,2)</f>
        <v>0</v>
      </c>
      <c r="L21" s="235">
        <v>21</v>
      </c>
      <c r="M21" s="235">
        <f>G21*(1+L21/100)</f>
        <v>0</v>
      </c>
      <c r="N21" s="233">
        <v>3.9199999999999999E-2</v>
      </c>
      <c r="O21" s="233">
        <f>ROUND(E21*N21,2)</f>
        <v>0.32</v>
      </c>
      <c r="P21" s="233">
        <v>0</v>
      </c>
      <c r="Q21" s="233">
        <f>ROUND(E21*P21,2)</f>
        <v>0</v>
      </c>
      <c r="R21" s="235"/>
      <c r="S21" s="235" t="s">
        <v>384</v>
      </c>
      <c r="T21" s="236" t="s">
        <v>532</v>
      </c>
      <c r="U21" s="222">
        <v>1.05</v>
      </c>
      <c r="V21" s="222">
        <f>ROUND(E21*U21,2)</f>
        <v>8.57</v>
      </c>
      <c r="W21" s="222"/>
      <c r="X21" s="222" t="s">
        <v>385</v>
      </c>
      <c r="Y21" s="212"/>
      <c r="Z21" s="212"/>
      <c r="AA21" s="212"/>
      <c r="AB21" s="212"/>
      <c r="AC21" s="212"/>
      <c r="AD21" s="212"/>
      <c r="AE21" s="212"/>
      <c r="AF21" s="212"/>
      <c r="AG21" s="212" t="s">
        <v>386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1259</v>
      </c>
      <c r="D22" s="251"/>
      <c r="E22" s="252">
        <v>5.76</v>
      </c>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390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1260</v>
      </c>
      <c r="D23" s="251"/>
      <c r="E23" s="252">
        <v>2.4</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390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0">
        <v>7</v>
      </c>
      <c r="B24" s="231" t="s">
        <v>1261</v>
      </c>
      <c r="C24" s="247" t="s">
        <v>1262</v>
      </c>
      <c r="D24" s="232" t="s">
        <v>427</v>
      </c>
      <c r="E24" s="233">
        <v>8.16</v>
      </c>
      <c r="F24" s="234"/>
      <c r="G24" s="235">
        <f>ROUND(E24*F24,2)</f>
        <v>0</v>
      </c>
      <c r="H24" s="234"/>
      <c r="I24" s="235">
        <f>ROUND(E24*H24,2)</f>
        <v>0</v>
      </c>
      <c r="J24" s="234"/>
      <c r="K24" s="235">
        <f>ROUND(E24*J24,2)</f>
        <v>0</v>
      </c>
      <c r="L24" s="235">
        <v>21</v>
      </c>
      <c r="M24" s="235">
        <f>G24*(1+L24/100)</f>
        <v>0</v>
      </c>
      <c r="N24" s="233">
        <v>0</v>
      </c>
      <c r="O24" s="233">
        <f>ROUND(E24*N24,2)</f>
        <v>0</v>
      </c>
      <c r="P24" s="233">
        <v>0</v>
      </c>
      <c r="Q24" s="233">
        <f>ROUND(E24*P24,2)</f>
        <v>0</v>
      </c>
      <c r="R24" s="235"/>
      <c r="S24" s="235" t="s">
        <v>384</v>
      </c>
      <c r="T24" s="236" t="s">
        <v>532</v>
      </c>
      <c r="U24" s="222">
        <v>0.32</v>
      </c>
      <c r="V24" s="222">
        <f>ROUND(E24*U24,2)</f>
        <v>2.61</v>
      </c>
      <c r="W24" s="222"/>
      <c r="X24" s="222" t="s">
        <v>385</v>
      </c>
      <c r="Y24" s="212"/>
      <c r="Z24" s="212"/>
      <c r="AA24" s="212"/>
      <c r="AB24" s="212"/>
      <c r="AC24" s="212"/>
      <c r="AD24" s="212"/>
      <c r="AE24" s="212"/>
      <c r="AF24" s="212"/>
      <c r="AG24" s="212" t="s">
        <v>386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4" t="s">
        <v>1263</v>
      </c>
      <c r="D25" s="261"/>
      <c r="E25" s="261"/>
      <c r="F25" s="261"/>
      <c r="G25" s="261"/>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433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4" t="s">
        <v>334</v>
      </c>
      <c r="B26" s="225" t="s">
        <v>233</v>
      </c>
      <c r="C26" s="245" t="s">
        <v>234</v>
      </c>
      <c r="D26" s="226"/>
      <c r="E26" s="227"/>
      <c r="F26" s="228"/>
      <c r="G26" s="228">
        <f>SUMIF(AG27:AG31,"&lt;&gt;NOR",G27:G31)</f>
        <v>0</v>
      </c>
      <c r="H26" s="228"/>
      <c r="I26" s="228">
        <f>SUM(I27:I31)</f>
        <v>0</v>
      </c>
      <c r="J26" s="228"/>
      <c r="K26" s="228">
        <f>SUM(K27:K31)</f>
        <v>0</v>
      </c>
      <c r="L26" s="228"/>
      <c r="M26" s="228">
        <f>SUM(M27:M31)</f>
        <v>0</v>
      </c>
      <c r="N26" s="227"/>
      <c r="O26" s="227">
        <f>SUM(O27:O31)</f>
        <v>1.24</v>
      </c>
      <c r="P26" s="227"/>
      <c r="Q26" s="227">
        <f>SUM(Q27:Q31)</f>
        <v>0</v>
      </c>
      <c r="R26" s="228"/>
      <c r="S26" s="228"/>
      <c r="T26" s="229"/>
      <c r="U26" s="223"/>
      <c r="V26" s="223">
        <f>SUM(V27:V31)</f>
        <v>17.68</v>
      </c>
      <c r="W26" s="223"/>
      <c r="X26" s="223"/>
      <c r="AG26" t="s">
        <v>335</v>
      </c>
    </row>
    <row r="27" spans="1:60" ht="22.5" outlineLevel="1" x14ac:dyDescent="0.2">
      <c r="A27" s="230">
        <v>8</v>
      </c>
      <c r="B27" s="231" t="s">
        <v>1264</v>
      </c>
      <c r="C27" s="247" t="s">
        <v>1265</v>
      </c>
      <c r="D27" s="232" t="s">
        <v>657</v>
      </c>
      <c r="E27" s="233">
        <v>34</v>
      </c>
      <c r="F27" s="234"/>
      <c r="G27" s="235">
        <f>ROUND(E27*F27,2)</f>
        <v>0</v>
      </c>
      <c r="H27" s="234"/>
      <c r="I27" s="235">
        <f>ROUND(E27*H27,2)</f>
        <v>0</v>
      </c>
      <c r="J27" s="234"/>
      <c r="K27" s="235">
        <f>ROUND(E27*J27,2)</f>
        <v>0</v>
      </c>
      <c r="L27" s="235">
        <v>21</v>
      </c>
      <c r="M27" s="235">
        <f>G27*(1+L27/100)</f>
        <v>0</v>
      </c>
      <c r="N27" s="233">
        <v>2.9389999999999999E-2</v>
      </c>
      <c r="O27" s="233">
        <f>ROUND(E27*N27,2)</f>
        <v>1</v>
      </c>
      <c r="P27" s="233">
        <v>0</v>
      </c>
      <c r="Q27" s="233">
        <f>ROUND(E27*P27,2)</f>
        <v>0</v>
      </c>
      <c r="R27" s="235"/>
      <c r="S27" s="235" t="s">
        <v>384</v>
      </c>
      <c r="T27" s="236" t="s">
        <v>532</v>
      </c>
      <c r="U27" s="222">
        <v>0.52</v>
      </c>
      <c r="V27" s="222">
        <f>ROUND(E27*U27,2)</f>
        <v>17.68</v>
      </c>
      <c r="W27" s="222"/>
      <c r="X27" s="222" t="s">
        <v>385</v>
      </c>
      <c r="Y27" s="212"/>
      <c r="Z27" s="212"/>
      <c r="AA27" s="212"/>
      <c r="AB27" s="212"/>
      <c r="AC27" s="212"/>
      <c r="AD27" s="212"/>
      <c r="AE27" s="212"/>
      <c r="AF27" s="212"/>
      <c r="AG27" s="212" t="s">
        <v>386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1266</v>
      </c>
      <c r="D28" s="251"/>
      <c r="E28" s="252">
        <v>24</v>
      </c>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1267</v>
      </c>
      <c r="D29" s="251"/>
      <c r="E29" s="252">
        <v>10</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7">
        <v>9</v>
      </c>
      <c r="B30" s="238" t="s">
        <v>1268</v>
      </c>
      <c r="C30" s="246" t="s">
        <v>1269</v>
      </c>
      <c r="D30" s="239" t="s">
        <v>657</v>
      </c>
      <c r="E30" s="240">
        <v>24</v>
      </c>
      <c r="F30" s="241"/>
      <c r="G30" s="242">
        <f>ROUND(E30*F30,2)</f>
        <v>0</v>
      </c>
      <c r="H30" s="241"/>
      <c r="I30" s="242">
        <f>ROUND(E30*H30,2)</f>
        <v>0</v>
      </c>
      <c r="J30" s="241"/>
      <c r="K30" s="242">
        <f>ROUND(E30*J30,2)</f>
        <v>0</v>
      </c>
      <c r="L30" s="242">
        <v>21</v>
      </c>
      <c r="M30" s="242">
        <f>G30*(1+L30/100)</f>
        <v>0</v>
      </c>
      <c r="N30" s="240">
        <v>8.2500000000000004E-3</v>
      </c>
      <c r="O30" s="240">
        <f>ROUND(E30*N30,2)</f>
        <v>0.2</v>
      </c>
      <c r="P30" s="240">
        <v>0</v>
      </c>
      <c r="Q30" s="240">
        <f>ROUND(E30*P30,2)</f>
        <v>0</v>
      </c>
      <c r="R30" s="242"/>
      <c r="S30" s="242" t="s">
        <v>339</v>
      </c>
      <c r="T30" s="243" t="s">
        <v>340</v>
      </c>
      <c r="U30" s="222">
        <v>0</v>
      </c>
      <c r="V30" s="222">
        <f>ROUND(E30*U30,2)</f>
        <v>0</v>
      </c>
      <c r="W30" s="222"/>
      <c r="X30" s="222" t="s">
        <v>474</v>
      </c>
      <c r="Y30" s="212"/>
      <c r="Z30" s="212"/>
      <c r="AA30" s="212"/>
      <c r="AB30" s="212"/>
      <c r="AC30" s="212"/>
      <c r="AD30" s="212"/>
      <c r="AE30" s="212"/>
      <c r="AF30" s="212"/>
      <c r="AG30" s="212" t="s">
        <v>605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7">
        <v>10</v>
      </c>
      <c r="B31" s="238" t="s">
        <v>1270</v>
      </c>
      <c r="C31" s="246" t="s">
        <v>1271</v>
      </c>
      <c r="D31" s="239" t="s">
        <v>657</v>
      </c>
      <c r="E31" s="240">
        <v>10</v>
      </c>
      <c r="F31" s="241"/>
      <c r="G31" s="242">
        <f>ROUND(E31*F31,2)</f>
        <v>0</v>
      </c>
      <c r="H31" s="241"/>
      <c r="I31" s="242">
        <f>ROUND(E31*H31,2)</f>
        <v>0</v>
      </c>
      <c r="J31" s="241"/>
      <c r="K31" s="242">
        <f>ROUND(E31*J31,2)</f>
        <v>0</v>
      </c>
      <c r="L31" s="242">
        <v>21</v>
      </c>
      <c r="M31" s="242">
        <f>G31*(1+L31/100)</f>
        <v>0</v>
      </c>
      <c r="N31" s="240">
        <v>4.4200000000000003E-3</v>
      </c>
      <c r="O31" s="240">
        <f>ROUND(E31*N31,2)</f>
        <v>0.04</v>
      </c>
      <c r="P31" s="240">
        <v>0</v>
      </c>
      <c r="Q31" s="240">
        <f>ROUND(E31*P31,2)</f>
        <v>0</v>
      </c>
      <c r="R31" s="242"/>
      <c r="S31" s="242" t="s">
        <v>339</v>
      </c>
      <c r="T31" s="243" t="s">
        <v>340</v>
      </c>
      <c r="U31" s="222">
        <v>0</v>
      </c>
      <c r="V31" s="222">
        <f>ROUND(E31*U31,2)</f>
        <v>0</v>
      </c>
      <c r="W31" s="222"/>
      <c r="X31" s="222" t="s">
        <v>474</v>
      </c>
      <c r="Y31" s="212"/>
      <c r="Z31" s="212"/>
      <c r="AA31" s="212"/>
      <c r="AB31" s="212"/>
      <c r="AC31" s="212"/>
      <c r="AD31" s="212"/>
      <c r="AE31" s="212"/>
      <c r="AF31" s="212"/>
      <c r="AG31" s="212" t="s">
        <v>605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224" t="s">
        <v>334</v>
      </c>
      <c r="B32" s="225" t="s">
        <v>235</v>
      </c>
      <c r="C32" s="245" t="s">
        <v>236</v>
      </c>
      <c r="D32" s="226"/>
      <c r="E32" s="227"/>
      <c r="F32" s="228"/>
      <c r="G32" s="228">
        <f>SUMIF(AG33:AG34,"&lt;&gt;NOR",G33:G34)</f>
        <v>0</v>
      </c>
      <c r="H32" s="228"/>
      <c r="I32" s="228">
        <f>SUM(I33:I34)</f>
        <v>0</v>
      </c>
      <c r="J32" s="228"/>
      <c r="K32" s="228">
        <f>SUM(K33:K34)</f>
        <v>0</v>
      </c>
      <c r="L32" s="228"/>
      <c r="M32" s="228">
        <f>SUM(M33:M34)</f>
        <v>0</v>
      </c>
      <c r="N32" s="227"/>
      <c r="O32" s="227">
        <f>SUM(O33:O34)</f>
        <v>11.27</v>
      </c>
      <c r="P32" s="227"/>
      <c r="Q32" s="227">
        <f>SUM(Q33:Q34)</f>
        <v>0</v>
      </c>
      <c r="R32" s="228"/>
      <c r="S32" s="228"/>
      <c r="T32" s="229"/>
      <c r="U32" s="223"/>
      <c r="V32" s="223">
        <f>SUM(V33:V34)</f>
        <v>2.48</v>
      </c>
      <c r="W32" s="223"/>
      <c r="X32" s="223"/>
      <c r="AG32" t="s">
        <v>335</v>
      </c>
    </row>
    <row r="33" spans="1:60" outlineLevel="1" x14ac:dyDescent="0.2">
      <c r="A33" s="230">
        <v>11</v>
      </c>
      <c r="B33" s="231" t="s">
        <v>1272</v>
      </c>
      <c r="C33" s="247" t="s">
        <v>1273</v>
      </c>
      <c r="D33" s="232" t="s">
        <v>427</v>
      </c>
      <c r="E33" s="233">
        <v>37.5</v>
      </c>
      <c r="F33" s="234"/>
      <c r="G33" s="235">
        <f>ROUND(E33*F33,2)</f>
        <v>0</v>
      </c>
      <c r="H33" s="234"/>
      <c r="I33" s="235">
        <f>ROUND(E33*H33,2)</f>
        <v>0</v>
      </c>
      <c r="J33" s="234"/>
      <c r="K33" s="235">
        <f>ROUND(E33*J33,2)</f>
        <v>0</v>
      </c>
      <c r="L33" s="235">
        <v>21</v>
      </c>
      <c r="M33" s="235">
        <f>G33*(1+L33/100)</f>
        <v>0</v>
      </c>
      <c r="N33" s="233">
        <v>0.30059999999999998</v>
      </c>
      <c r="O33" s="233">
        <f>ROUND(E33*N33,2)</f>
        <v>11.27</v>
      </c>
      <c r="P33" s="233">
        <v>0</v>
      </c>
      <c r="Q33" s="233">
        <f>ROUND(E33*P33,2)</f>
        <v>0</v>
      </c>
      <c r="R33" s="235"/>
      <c r="S33" s="235" t="s">
        <v>384</v>
      </c>
      <c r="T33" s="236" t="s">
        <v>532</v>
      </c>
      <c r="U33" s="222">
        <v>6.6000000000000003E-2</v>
      </c>
      <c r="V33" s="222">
        <f>ROUND(E33*U33,2)</f>
        <v>2.48</v>
      </c>
      <c r="W33" s="222"/>
      <c r="X33" s="222" t="s">
        <v>385</v>
      </c>
      <c r="Y33" s="212"/>
      <c r="Z33" s="212"/>
      <c r="AA33" s="212"/>
      <c r="AB33" s="212"/>
      <c r="AC33" s="212"/>
      <c r="AD33" s="212"/>
      <c r="AE33" s="212"/>
      <c r="AF33" s="212"/>
      <c r="AG33" s="212" t="s">
        <v>386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1274</v>
      </c>
      <c r="D34" s="251"/>
      <c r="E34" s="252">
        <v>37.5</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390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4" t="s">
        <v>334</v>
      </c>
      <c r="B35" s="225" t="s">
        <v>242</v>
      </c>
      <c r="C35" s="245" t="s">
        <v>243</v>
      </c>
      <c r="D35" s="226"/>
      <c r="E35" s="227"/>
      <c r="F35" s="228"/>
      <c r="G35" s="228">
        <f>SUMIF(AG36:AG38,"&lt;&gt;NOR",G36:G38)</f>
        <v>0</v>
      </c>
      <c r="H35" s="228"/>
      <c r="I35" s="228">
        <f>SUM(I36:I38)</f>
        <v>0</v>
      </c>
      <c r="J35" s="228"/>
      <c r="K35" s="228">
        <f>SUM(K36:K38)</f>
        <v>0</v>
      </c>
      <c r="L35" s="228"/>
      <c r="M35" s="228">
        <f>SUM(M36:M38)</f>
        <v>0</v>
      </c>
      <c r="N35" s="227"/>
      <c r="O35" s="227">
        <f>SUM(O36:O38)</f>
        <v>8.6999999999999993</v>
      </c>
      <c r="P35" s="227"/>
      <c r="Q35" s="227">
        <f>SUM(Q36:Q38)</f>
        <v>0</v>
      </c>
      <c r="R35" s="228"/>
      <c r="S35" s="228"/>
      <c r="T35" s="229"/>
      <c r="U35" s="223"/>
      <c r="V35" s="223">
        <f>SUM(V36:V38)</f>
        <v>15.88</v>
      </c>
      <c r="W35" s="223"/>
      <c r="X35" s="223"/>
      <c r="AG35" t="s">
        <v>335</v>
      </c>
    </row>
    <row r="36" spans="1:60" outlineLevel="1" x14ac:dyDescent="0.2">
      <c r="A36" s="230">
        <v>12</v>
      </c>
      <c r="B36" s="231" t="s">
        <v>1275</v>
      </c>
      <c r="C36" s="247" t="s">
        <v>1276</v>
      </c>
      <c r="D36" s="232" t="s">
        <v>427</v>
      </c>
      <c r="E36" s="233">
        <v>31.25</v>
      </c>
      <c r="F36" s="234"/>
      <c r="G36" s="235">
        <f>ROUND(E36*F36,2)</f>
        <v>0</v>
      </c>
      <c r="H36" s="234"/>
      <c r="I36" s="235">
        <f>ROUND(E36*H36,2)</f>
        <v>0</v>
      </c>
      <c r="J36" s="234"/>
      <c r="K36" s="235">
        <f>ROUND(E36*J36,2)</f>
        <v>0</v>
      </c>
      <c r="L36" s="235">
        <v>21</v>
      </c>
      <c r="M36" s="235">
        <f>G36*(1+L36/100)</f>
        <v>0</v>
      </c>
      <c r="N36" s="233">
        <v>0.27827000000000002</v>
      </c>
      <c r="O36" s="233">
        <f>ROUND(E36*N36,2)</f>
        <v>8.6999999999999993</v>
      </c>
      <c r="P36" s="233">
        <v>0</v>
      </c>
      <c r="Q36" s="233">
        <f>ROUND(E36*P36,2)</f>
        <v>0</v>
      </c>
      <c r="R36" s="235"/>
      <c r="S36" s="235" t="s">
        <v>339</v>
      </c>
      <c r="T36" s="236" t="s">
        <v>340</v>
      </c>
      <c r="U36" s="222">
        <v>0.50800000000000001</v>
      </c>
      <c r="V36" s="222">
        <f>ROUND(E36*U36,2)</f>
        <v>15.88</v>
      </c>
      <c r="W36" s="222"/>
      <c r="X36" s="222" t="s">
        <v>385</v>
      </c>
      <c r="Y36" s="212"/>
      <c r="Z36" s="212"/>
      <c r="AA36" s="212"/>
      <c r="AB36" s="212"/>
      <c r="AC36" s="212"/>
      <c r="AD36" s="212"/>
      <c r="AE36" s="212"/>
      <c r="AF36" s="212"/>
      <c r="AG36" s="212" t="s">
        <v>386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4" t="s">
        <v>641</v>
      </c>
      <c r="D37" s="261"/>
      <c r="E37" s="261"/>
      <c r="F37" s="261"/>
      <c r="G37" s="261"/>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433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1277</v>
      </c>
      <c r="D38" s="251"/>
      <c r="E38" s="252">
        <v>31.25</v>
      </c>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390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4" t="s">
        <v>334</v>
      </c>
      <c r="B39" s="225" t="s">
        <v>256</v>
      </c>
      <c r="C39" s="245" t="s">
        <v>257</v>
      </c>
      <c r="D39" s="226"/>
      <c r="E39" s="227"/>
      <c r="F39" s="228"/>
      <c r="G39" s="228">
        <f>SUMIF(AG40:AG43,"&lt;&gt;NOR",G40:G43)</f>
        <v>0</v>
      </c>
      <c r="H39" s="228"/>
      <c r="I39" s="228">
        <f>SUM(I40:I43)</f>
        <v>0</v>
      </c>
      <c r="J39" s="228"/>
      <c r="K39" s="228">
        <f>SUM(K40:K43)</f>
        <v>0</v>
      </c>
      <c r="L39" s="228"/>
      <c r="M39" s="228">
        <f>SUM(M40:M43)</f>
        <v>0</v>
      </c>
      <c r="N39" s="227"/>
      <c r="O39" s="227">
        <f>SUM(O40:O43)</f>
        <v>0</v>
      </c>
      <c r="P39" s="227"/>
      <c r="Q39" s="227">
        <f>SUM(Q40:Q43)</f>
        <v>0</v>
      </c>
      <c r="R39" s="228"/>
      <c r="S39" s="228"/>
      <c r="T39" s="229"/>
      <c r="U39" s="223"/>
      <c r="V39" s="223">
        <f>SUM(V40:V43)</f>
        <v>34.18</v>
      </c>
      <c r="W39" s="223"/>
      <c r="X39" s="223"/>
      <c r="AG39" t="s">
        <v>335</v>
      </c>
    </row>
    <row r="40" spans="1:60" outlineLevel="1" x14ac:dyDescent="0.2">
      <c r="A40" s="230">
        <v>13</v>
      </c>
      <c r="B40" s="231" t="s">
        <v>1278</v>
      </c>
      <c r="C40" s="247" t="s">
        <v>1279</v>
      </c>
      <c r="D40" s="232" t="s">
        <v>464</v>
      </c>
      <c r="E40" s="233">
        <v>29.932970000000001</v>
      </c>
      <c r="F40" s="234"/>
      <c r="G40" s="235">
        <f>ROUND(E40*F40,2)</f>
        <v>0</v>
      </c>
      <c r="H40" s="234"/>
      <c r="I40" s="235">
        <f>ROUND(E40*H40,2)</f>
        <v>0</v>
      </c>
      <c r="J40" s="234"/>
      <c r="K40" s="235">
        <f>ROUND(E40*J40,2)</f>
        <v>0</v>
      </c>
      <c r="L40" s="235">
        <v>21</v>
      </c>
      <c r="M40" s="235">
        <f>G40*(1+L40/100)</f>
        <v>0</v>
      </c>
      <c r="N40" s="233">
        <v>0</v>
      </c>
      <c r="O40" s="233">
        <f>ROUND(E40*N40,2)</f>
        <v>0</v>
      </c>
      <c r="P40" s="233">
        <v>0</v>
      </c>
      <c r="Q40" s="233">
        <f>ROUND(E40*P40,2)</f>
        <v>0</v>
      </c>
      <c r="R40" s="235"/>
      <c r="S40" s="235" t="s">
        <v>384</v>
      </c>
      <c r="T40" s="236" t="s">
        <v>532</v>
      </c>
      <c r="U40" s="222">
        <v>1.1419999999999999</v>
      </c>
      <c r="V40" s="222">
        <f>ROUND(E40*U40,2)</f>
        <v>34.18</v>
      </c>
      <c r="W40" s="222"/>
      <c r="X40" s="222" t="s">
        <v>524</v>
      </c>
      <c r="Y40" s="212"/>
      <c r="Z40" s="212"/>
      <c r="AA40" s="212"/>
      <c r="AB40" s="212"/>
      <c r="AC40" s="212"/>
      <c r="AD40" s="212"/>
      <c r="AE40" s="212"/>
      <c r="AF40" s="212"/>
      <c r="AG40" s="212" t="s">
        <v>525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526</v>
      </c>
      <c r="D41" s="251"/>
      <c r="E41" s="252"/>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7" t="s">
        <v>1280</v>
      </c>
      <c r="D42" s="251"/>
      <c r="E42" s="252"/>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390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1281</v>
      </c>
      <c r="D43" s="251"/>
      <c r="E43" s="252">
        <v>29.932970000000001</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24" t="s">
        <v>334</v>
      </c>
      <c r="B44" s="225" t="s">
        <v>267</v>
      </c>
      <c r="C44" s="245" t="s">
        <v>268</v>
      </c>
      <c r="D44" s="226"/>
      <c r="E44" s="227"/>
      <c r="F44" s="228"/>
      <c r="G44" s="228">
        <f>SUMIF(AG45:AG51,"&lt;&gt;NOR",G45:G51)</f>
        <v>0</v>
      </c>
      <c r="H44" s="228"/>
      <c r="I44" s="228">
        <f>SUM(I45:I51)</f>
        <v>0</v>
      </c>
      <c r="J44" s="228"/>
      <c r="K44" s="228">
        <f>SUM(K45:K51)</f>
        <v>0</v>
      </c>
      <c r="L44" s="228"/>
      <c r="M44" s="228">
        <f>SUM(M45:M51)</f>
        <v>0</v>
      </c>
      <c r="N44" s="227"/>
      <c r="O44" s="227">
        <f>SUM(O45:O51)</f>
        <v>0.09</v>
      </c>
      <c r="P44" s="227"/>
      <c r="Q44" s="227">
        <f>SUM(Q45:Q51)</f>
        <v>0</v>
      </c>
      <c r="R44" s="228"/>
      <c r="S44" s="228"/>
      <c r="T44" s="229"/>
      <c r="U44" s="223"/>
      <c r="V44" s="223">
        <f>SUM(V45:V51)</f>
        <v>21.1</v>
      </c>
      <c r="W44" s="223"/>
      <c r="X44" s="223"/>
      <c r="AG44" t="s">
        <v>335</v>
      </c>
    </row>
    <row r="45" spans="1:60" ht="22.5" outlineLevel="1" x14ac:dyDescent="0.2">
      <c r="A45" s="237">
        <v>14</v>
      </c>
      <c r="B45" s="238" t="s">
        <v>1282</v>
      </c>
      <c r="C45" s="246" t="s">
        <v>1283</v>
      </c>
      <c r="D45" s="239" t="s">
        <v>513</v>
      </c>
      <c r="E45" s="240">
        <v>60</v>
      </c>
      <c r="F45" s="241"/>
      <c r="G45" s="242">
        <f>ROUND(E45*F45,2)</f>
        <v>0</v>
      </c>
      <c r="H45" s="241"/>
      <c r="I45" s="242">
        <f>ROUND(E45*H45,2)</f>
        <v>0</v>
      </c>
      <c r="J45" s="241"/>
      <c r="K45" s="242">
        <f>ROUND(E45*J45,2)</f>
        <v>0</v>
      </c>
      <c r="L45" s="242">
        <v>21</v>
      </c>
      <c r="M45" s="242">
        <f>G45*(1+L45/100)</f>
        <v>0</v>
      </c>
      <c r="N45" s="240">
        <v>1.48E-3</v>
      </c>
      <c r="O45" s="240">
        <f>ROUND(E45*N45,2)</f>
        <v>0.09</v>
      </c>
      <c r="P45" s="240">
        <v>0</v>
      </c>
      <c r="Q45" s="240">
        <f>ROUND(E45*P45,2)</f>
        <v>0</v>
      </c>
      <c r="R45" s="242"/>
      <c r="S45" s="242" t="s">
        <v>384</v>
      </c>
      <c r="T45" s="243" t="s">
        <v>532</v>
      </c>
      <c r="U45" s="222">
        <v>0.3</v>
      </c>
      <c r="V45" s="222">
        <f>ROUND(E45*U45,2)</f>
        <v>18</v>
      </c>
      <c r="W45" s="222"/>
      <c r="X45" s="222" t="s">
        <v>385</v>
      </c>
      <c r="Y45" s="212"/>
      <c r="Z45" s="212"/>
      <c r="AA45" s="212"/>
      <c r="AB45" s="212"/>
      <c r="AC45" s="212"/>
      <c r="AD45" s="212"/>
      <c r="AE45" s="212"/>
      <c r="AF45" s="212"/>
      <c r="AG45" s="212" t="s">
        <v>386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7">
        <v>15</v>
      </c>
      <c r="B46" s="238" t="s">
        <v>1284</v>
      </c>
      <c r="C46" s="246" t="s">
        <v>1285</v>
      </c>
      <c r="D46" s="239" t="s">
        <v>513</v>
      </c>
      <c r="E46" s="240">
        <v>70</v>
      </c>
      <c r="F46" s="241"/>
      <c r="G46" s="242">
        <f>ROUND(E46*F46,2)</f>
        <v>0</v>
      </c>
      <c r="H46" s="241"/>
      <c r="I46" s="242">
        <f>ROUND(E46*H46,2)</f>
        <v>0</v>
      </c>
      <c r="J46" s="241"/>
      <c r="K46" s="242">
        <f>ROUND(E46*J46,2)</f>
        <v>0</v>
      </c>
      <c r="L46" s="242">
        <v>21</v>
      </c>
      <c r="M46" s="242">
        <f>G46*(1+L46/100)</f>
        <v>0</v>
      </c>
      <c r="N46" s="240">
        <v>0</v>
      </c>
      <c r="O46" s="240">
        <f>ROUND(E46*N46,2)</f>
        <v>0</v>
      </c>
      <c r="P46" s="240">
        <v>0</v>
      </c>
      <c r="Q46" s="240">
        <f>ROUND(E46*P46,2)</f>
        <v>0</v>
      </c>
      <c r="R46" s="242"/>
      <c r="S46" s="242" t="s">
        <v>384</v>
      </c>
      <c r="T46" s="243" t="s">
        <v>532</v>
      </c>
      <c r="U46" s="222">
        <v>0.04</v>
      </c>
      <c r="V46" s="222">
        <f>ROUND(E46*U46,2)</f>
        <v>2.8</v>
      </c>
      <c r="W46" s="222"/>
      <c r="X46" s="222" t="s">
        <v>385</v>
      </c>
      <c r="Y46" s="212"/>
      <c r="Z46" s="212"/>
      <c r="AA46" s="212"/>
      <c r="AB46" s="212"/>
      <c r="AC46" s="212"/>
      <c r="AD46" s="212"/>
      <c r="AE46" s="212"/>
      <c r="AF46" s="212"/>
      <c r="AG46" s="212" t="s">
        <v>386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7">
        <v>16</v>
      </c>
      <c r="B47" s="238" t="s">
        <v>1286</v>
      </c>
      <c r="C47" s="246" t="s">
        <v>1287</v>
      </c>
      <c r="D47" s="239" t="s">
        <v>338</v>
      </c>
      <c r="E47" s="240">
        <v>1</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c r="S47" s="242" t="s">
        <v>339</v>
      </c>
      <c r="T47" s="243" t="s">
        <v>340</v>
      </c>
      <c r="U47" s="222">
        <v>0</v>
      </c>
      <c r="V47" s="222">
        <f>ROUND(E47*U47,2)</f>
        <v>0</v>
      </c>
      <c r="W47" s="222"/>
      <c r="X47" s="222" t="s">
        <v>385</v>
      </c>
      <c r="Y47" s="212"/>
      <c r="Z47" s="212"/>
      <c r="AA47" s="212"/>
      <c r="AB47" s="212"/>
      <c r="AC47" s="212"/>
      <c r="AD47" s="212"/>
      <c r="AE47" s="212"/>
      <c r="AF47" s="212"/>
      <c r="AG47" s="212" t="s">
        <v>386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0">
        <v>17</v>
      </c>
      <c r="B48" s="231" t="s">
        <v>1288</v>
      </c>
      <c r="C48" s="247" t="s">
        <v>1289</v>
      </c>
      <c r="D48" s="232" t="s">
        <v>464</v>
      </c>
      <c r="E48" s="233">
        <v>8.8800000000000004E-2</v>
      </c>
      <c r="F48" s="234"/>
      <c r="G48" s="235">
        <f>ROUND(E48*F48,2)</f>
        <v>0</v>
      </c>
      <c r="H48" s="234"/>
      <c r="I48" s="235">
        <f>ROUND(E48*H48,2)</f>
        <v>0</v>
      </c>
      <c r="J48" s="234"/>
      <c r="K48" s="235">
        <f>ROUND(E48*J48,2)</f>
        <v>0</v>
      </c>
      <c r="L48" s="235">
        <v>21</v>
      </c>
      <c r="M48" s="235">
        <f>G48*(1+L48/100)</f>
        <v>0</v>
      </c>
      <c r="N48" s="233">
        <v>0</v>
      </c>
      <c r="O48" s="233">
        <f>ROUND(E48*N48,2)</f>
        <v>0</v>
      </c>
      <c r="P48" s="233">
        <v>0</v>
      </c>
      <c r="Q48" s="233">
        <f>ROUND(E48*P48,2)</f>
        <v>0</v>
      </c>
      <c r="R48" s="235"/>
      <c r="S48" s="235" t="s">
        <v>384</v>
      </c>
      <c r="T48" s="236" t="s">
        <v>532</v>
      </c>
      <c r="U48" s="222">
        <v>3.327</v>
      </c>
      <c r="V48" s="222">
        <f>ROUND(E48*U48,2)</f>
        <v>0.3</v>
      </c>
      <c r="W48" s="222"/>
      <c r="X48" s="222" t="s">
        <v>524</v>
      </c>
      <c r="Y48" s="212"/>
      <c r="Z48" s="212"/>
      <c r="AA48" s="212"/>
      <c r="AB48" s="212"/>
      <c r="AC48" s="212"/>
      <c r="AD48" s="212"/>
      <c r="AE48" s="212"/>
      <c r="AF48" s="212"/>
      <c r="AG48" s="212" t="s">
        <v>525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526</v>
      </c>
      <c r="D49" s="251"/>
      <c r="E49" s="252"/>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390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7" t="s">
        <v>1290</v>
      </c>
      <c r="D50" s="251"/>
      <c r="E50" s="252"/>
      <c r="F50" s="222"/>
      <c r="G50" s="222"/>
      <c r="H50" s="222"/>
      <c r="I50" s="222"/>
      <c r="J50" s="222"/>
      <c r="K50" s="222"/>
      <c r="L50" s="222"/>
      <c r="M50" s="222"/>
      <c r="N50" s="221"/>
      <c r="O50" s="221"/>
      <c r="P50" s="221"/>
      <c r="Q50" s="221"/>
      <c r="R50" s="222"/>
      <c r="S50" s="222"/>
      <c r="T50" s="222"/>
      <c r="U50" s="222"/>
      <c r="V50" s="222"/>
      <c r="W50" s="222"/>
      <c r="X50" s="222"/>
      <c r="Y50" s="212"/>
      <c r="Z50" s="212"/>
      <c r="AA50" s="212"/>
      <c r="AB50" s="212"/>
      <c r="AC50" s="212"/>
      <c r="AD50" s="212"/>
      <c r="AE50" s="212"/>
      <c r="AF50" s="212"/>
      <c r="AG50" s="212" t="s">
        <v>390</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7" t="s">
        <v>1291</v>
      </c>
      <c r="D51" s="251"/>
      <c r="E51" s="252">
        <v>8.8800000000000004E-2</v>
      </c>
      <c r="F51" s="222"/>
      <c r="G51" s="222"/>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390</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3"/>
      <c r="B52" s="4"/>
      <c r="C52" s="248"/>
      <c r="D52" s="6"/>
      <c r="E52" s="3"/>
      <c r="F52" s="3"/>
      <c r="G52" s="3"/>
      <c r="H52" s="3"/>
      <c r="I52" s="3"/>
      <c r="J52" s="3"/>
      <c r="K52" s="3"/>
      <c r="L52" s="3"/>
      <c r="M52" s="3"/>
      <c r="N52" s="3"/>
      <c r="O52" s="3"/>
      <c r="P52" s="3"/>
      <c r="Q52" s="3"/>
      <c r="R52" s="3"/>
      <c r="S52" s="3"/>
      <c r="T52" s="3"/>
      <c r="U52" s="3"/>
      <c r="V52" s="3"/>
      <c r="W52" s="3"/>
      <c r="X52" s="3"/>
      <c r="AE52">
        <v>15</v>
      </c>
      <c r="AF52">
        <v>21</v>
      </c>
      <c r="AG52" t="s">
        <v>321</v>
      </c>
    </row>
    <row r="53" spans="1:60" x14ac:dyDescent="0.2">
      <c r="A53" s="215"/>
      <c r="B53" s="216" t="s">
        <v>29</v>
      </c>
      <c r="C53" s="249"/>
      <c r="D53" s="217"/>
      <c r="E53" s="218"/>
      <c r="F53" s="218"/>
      <c r="G53" s="244">
        <f>G8+G17+G26+G32+G35+G39+G44</f>
        <v>0</v>
      </c>
      <c r="H53" s="3"/>
      <c r="I53" s="3"/>
      <c r="J53" s="3"/>
      <c r="K53" s="3"/>
      <c r="L53" s="3"/>
      <c r="M53" s="3"/>
      <c r="N53" s="3"/>
      <c r="O53" s="3"/>
      <c r="P53" s="3"/>
      <c r="Q53" s="3"/>
      <c r="R53" s="3"/>
      <c r="S53" s="3"/>
      <c r="T53" s="3"/>
      <c r="U53" s="3"/>
      <c r="V53" s="3"/>
      <c r="W53" s="3"/>
      <c r="X53" s="3"/>
      <c r="AE53">
        <f>SUMIF(L7:L51,AE52,G7:G51)</f>
        <v>0</v>
      </c>
      <c r="AF53">
        <f>SUMIF(L7:L51,AF52,G7:G51)</f>
        <v>0</v>
      </c>
      <c r="AG53" t="s">
        <v>377</v>
      </c>
    </row>
    <row r="54" spans="1:60" x14ac:dyDescent="0.2">
      <c r="C54" s="250"/>
      <c r="D54" s="10"/>
      <c r="AG54" t="s">
        <v>378</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RxV355JDLNbhGgU/UU8ioXVG9rfXcvCkdgA+VkRSCogqhUC6aWrJus/2viEB+dfo9aqHoZBL3WpQgRG+gwng==" saltValue="6HPcNlrJYM/LcRPAh42IEA==" spinCount="100000" sheet="1"/>
  <mergeCells count="6">
    <mergeCell ref="A1:G1"/>
    <mergeCell ref="C2:G2"/>
    <mergeCell ref="C3:G3"/>
    <mergeCell ref="C4:G4"/>
    <mergeCell ref="C25:G25"/>
    <mergeCell ref="C37:G37"/>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82</v>
      </c>
      <c r="C3" s="201" t="s">
        <v>83</v>
      </c>
      <c r="D3" s="199"/>
      <c r="E3" s="199"/>
      <c r="F3" s="199"/>
      <c r="G3" s="200"/>
      <c r="AC3" s="177" t="s">
        <v>308</v>
      </c>
      <c r="AG3" t="s">
        <v>311</v>
      </c>
    </row>
    <row r="4" spans="1:60" ht="24.95" customHeight="1" x14ac:dyDescent="0.2">
      <c r="A4" s="202" t="s">
        <v>9</v>
      </c>
      <c r="B4" s="203" t="s">
        <v>61</v>
      </c>
      <c r="C4" s="204" t="s">
        <v>84</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SUMIF(AG9:AG32,"&lt;&gt;NOR",G9:G32)</f>
        <v>0</v>
      </c>
      <c r="H8" s="228"/>
      <c r="I8" s="228">
        <f>SUM(I9:I32)</f>
        <v>0</v>
      </c>
      <c r="J8" s="228"/>
      <c r="K8" s="228">
        <f>SUM(K9:K32)</f>
        <v>0</v>
      </c>
      <c r="L8" s="228"/>
      <c r="M8" s="228">
        <f>SUM(M9:M32)</f>
        <v>0</v>
      </c>
      <c r="N8" s="227"/>
      <c r="O8" s="227">
        <f>SUM(O9:O32)</f>
        <v>64.150000000000006</v>
      </c>
      <c r="P8" s="227"/>
      <c r="Q8" s="227">
        <f>SUM(Q9:Q32)</f>
        <v>0</v>
      </c>
      <c r="R8" s="228"/>
      <c r="S8" s="228"/>
      <c r="T8" s="229"/>
      <c r="U8" s="223"/>
      <c r="V8" s="223">
        <f>SUM(V9:V32)</f>
        <v>74.12</v>
      </c>
      <c r="W8" s="223"/>
      <c r="X8" s="223"/>
      <c r="AG8" t="s">
        <v>335</v>
      </c>
    </row>
    <row r="9" spans="1:60" outlineLevel="1" x14ac:dyDescent="0.2">
      <c r="A9" s="230">
        <v>1</v>
      </c>
      <c r="B9" s="231" t="s">
        <v>984</v>
      </c>
      <c r="C9" s="247" t="s">
        <v>985</v>
      </c>
      <c r="D9" s="232" t="s">
        <v>382</v>
      </c>
      <c r="E9" s="233">
        <v>7.0380000000000003</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612</v>
      </c>
      <c r="U9" s="222">
        <v>1.7629999999999999</v>
      </c>
      <c r="V9" s="222">
        <f>ROUND(E9*U9,2)</f>
        <v>12.41</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1292</v>
      </c>
      <c r="D10" s="251"/>
      <c r="E10" s="252">
        <v>7.04</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0">
        <v>2</v>
      </c>
      <c r="B11" s="231" t="s">
        <v>989</v>
      </c>
      <c r="C11" s="247" t="s">
        <v>990</v>
      </c>
      <c r="D11" s="232" t="s">
        <v>382</v>
      </c>
      <c r="E11" s="233">
        <v>35.19</v>
      </c>
      <c r="F11" s="234"/>
      <c r="G11" s="235">
        <f>ROUND(E11*F11,2)</f>
        <v>0</v>
      </c>
      <c r="H11" s="234"/>
      <c r="I11" s="235">
        <f>ROUND(E11*H11,2)</f>
        <v>0</v>
      </c>
      <c r="J11" s="234"/>
      <c r="K11" s="235">
        <f>ROUND(E11*J11,2)</f>
        <v>0</v>
      </c>
      <c r="L11" s="235">
        <v>21</v>
      </c>
      <c r="M11" s="235">
        <f>G11*(1+L11/100)</f>
        <v>0</v>
      </c>
      <c r="N11" s="233">
        <v>0</v>
      </c>
      <c r="O11" s="233">
        <f>ROUND(E11*N11,2)</f>
        <v>0</v>
      </c>
      <c r="P11" s="233">
        <v>0</v>
      </c>
      <c r="Q11" s="233">
        <f>ROUND(E11*P11,2)</f>
        <v>0</v>
      </c>
      <c r="R11" s="235"/>
      <c r="S11" s="235" t="s">
        <v>384</v>
      </c>
      <c r="T11" s="236" t="s">
        <v>612</v>
      </c>
      <c r="U11" s="222">
        <v>0.2</v>
      </c>
      <c r="V11" s="222">
        <f>ROUND(E11*U11,2)</f>
        <v>7.04</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1293</v>
      </c>
      <c r="D12" s="251"/>
      <c r="E12" s="252">
        <v>35.19</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390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0">
        <v>3</v>
      </c>
      <c r="B13" s="231" t="s">
        <v>999</v>
      </c>
      <c r="C13" s="247" t="s">
        <v>1000</v>
      </c>
      <c r="D13" s="232" t="s">
        <v>382</v>
      </c>
      <c r="E13" s="233">
        <v>17.594999999999999</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c r="S13" s="235" t="s">
        <v>384</v>
      </c>
      <c r="T13" s="236" t="s">
        <v>612</v>
      </c>
      <c r="U13" s="222">
        <v>8.4000000000000005E-2</v>
      </c>
      <c r="V13" s="222">
        <f>ROUND(E13*U13,2)</f>
        <v>1.48</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7" t="s">
        <v>1294</v>
      </c>
      <c r="D14" s="251"/>
      <c r="E14" s="252">
        <v>17.59</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0">
        <v>4</v>
      </c>
      <c r="B15" s="231" t="s">
        <v>1002</v>
      </c>
      <c r="C15" s="247" t="s">
        <v>1003</v>
      </c>
      <c r="D15" s="232" t="s">
        <v>427</v>
      </c>
      <c r="E15" s="233">
        <v>78.2</v>
      </c>
      <c r="F15" s="234"/>
      <c r="G15" s="235">
        <f>ROUND(E15*F15,2)</f>
        <v>0</v>
      </c>
      <c r="H15" s="234"/>
      <c r="I15" s="235">
        <f>ROUND(E15*H15,2)</f>
        <v>0</v>
      </c>
      <c r="J15" s="234"/>
      <c r="K15" s="235">
        <f>ROUND(E15*J15,2)</f>
        <v>0</v>
      </c>
      <c r="L15" s="235">
        <v>21</v>
      </c>
      <c r="M15" s="235">
        <f>G15*(1+L15/100)</f>
        <v>0</v>
      </c>
      <c r="N15" s="233">
        <v>9.8999999999999999E-4</v>
      </c>
      <c r="O15" s="233">
        <f>ROUND(E15*N15,2)</f>
        <v>0.08</v>
      </c>
      <c r="P15" s="233">
        <v>0</v>
      </c>
      <c r="Q15" s="233">
        <f>ROUND(E15*P15,2)</f>
        <v>0</v>
      </c>
      <c r="R15" s="235"/>
      <c r="S15" s="235" t="s">
        <v>384</v>
      </c>
      <c r="T15" s="236" t="s">
        <v>612</v>
      </c>
      <c r="U15" s="222">
        <v>0.23599999999999999</v>
      </c>
      <c r="V15" s="222">
        <f>ROUND(E15*U15,2)</f>
        <v>18.46</v>
      </c>
      <c r="W15" s="222"/>
      <c r="X15" s="222" t="s">
        <v>385</v>
      </c>
      <c r="Y15" s="212"/>
      <c r="Z15" s="212"/>
      <c r="AA15" s="212"/>
      <c r="AB15" s="212"/>
      <c r="AC15" s="212"/>
      <c r="AD15" s="212"/>
      <c r="AE15" s="212"/>
      <c r="AF15" s="212"/>
      <c r="AG15" s="212" t="s">
        <v>386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7" t="s">
        <v>1295</v>
      </c>
      <c r="D16" s="251"/>
      <c r="E16" s="252">
        <v>78.2</v>
      </c>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390</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5</v>
      </c>
      <c r="B17" s="238" t="s">
        <v>1012</v>
      </c>
      <c r="C17" s="246" t="s">
        <v>1013</v>
      </c>
      <c r="D17" s="239" t="s">
        <v>427</v>
      </c>
      <c r="E17" s="240">
        <v>78.2</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c r="S17" s="242" t="s">
        <v>384</v>
      </c>
      <c r="T17" s="243" t="s">
        <v>612</v>
      </c>
      <c r="U17" s="222">
        <v>7.0000000000000007E-2</v>
      </c>
      <c r="V17" s="222">
        <f>ROUND(E17*U17,2)</f>
        <v>5.47</v>
      </c>
      <c r="W17" s="222"/>
      <c r="X17" s="222" t="s">
        <v>385</v>
      </c>
      <c r="Y17" s="212"/>
      <c r="Z17" s="212"/>
      <c r="AA17" s="212"/>
      <c r="AB17" s="212"/>
      <c r="AC17" s="212"/>
      <c r="AD17" s="212"/>
      <c r="AE17" s="212"/>
      <c r="AF17" s="212"/>
      <c r="AG17" s="212" t="s">
        <v>386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0">
        <v>6</v>
      </c>
      <c r="B18" s="231" t="s">
        <v>1016</v>
      </c>
      <c r="C18" s="247" t="s">
        <v>1017</v>
      </c>
      <c r="D18" s="232" t="s">
        <v>382</v>
      </c>
      <c r="E18" s="233">
        <v>35.19</v>
      </c>
      <c r="F18" s="234"/>
      <c r="G18" s="235">
        <f>ROUND(E18*F18,2)</f>
        <v>0</v>
      </c>
      <c r="H18" s="234"/>
      <c r="I18" s="235">
        <f>ROUND(E18*H18,2)</f>
        <v>0</v>
      </c>
      <c r="J18" s="234"/>
      <c r="K18" s="235">
        <f>ROUND(E18*J18,2)</f>
        <v>0</v>
      </c>
      <c r="L18" s="235">
        <v>21</v>
      </c>
      <c r="M18" s="235">
        <f>G18*(1+L18/100)</f>
        <v>0</v>
      </c>
      <c r="N18" s="233">
        <v>0</v>
      </c>
      <c r="O18" s="233">
        <f>ROUND(E18*N18,2)</f>
        <v>0</v>
      </c>
      <c r="P18" s="233">
        <v>0</v>
      </c>
      <c r="Q18" s="233">
        <f>ROUND(E18*P18,2)</f>
        <v>0</v>
      </c>
      <c r="R18" s="235"/>
      <c r="S18" s="235" t="s">
        <v>384</v>
      </c>
      <c r="T18" s="236" t="s">
        <v>612</v>
      </c>
      <c r="U18" s="222">
        <v>0.34499999999999997</v>
      </c>
      <c r="V18" s="222">
        <f>ROUND(E18*U18,2)</f>
        <v>12.14</v>
      </c>
      <c r="W18" s="222"/>
      <c r="X18" s="222" t="s">
        <v>385</v>
      </c>
      <c r="Y18" s="212"/>
      <c r="Z18" s="212"/>
      <c r="AA18" s="212"/>
      <c r="AB18" s="212"/>
      <c r="AC18" s="212"/>
      <c r="AD18" s="212"/>
      <c r="AE18" s="212"/>
      <c r="AF18" s="212"/>
      <c r="AG18" s="212" t="s">
        <v>386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1296</v>
      </c>
      <c r="D19" s="251"/>
      <c r="E19" s="252">
        <v>35.19</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0">
        <v>7</v>
      </c>
      <c r="B20" s="231" t="s">
        <v>571</v>
      </c>
      <c r="C20" s="247" t="s">
        <v>572</v>
      </c>
      <c r="D20" s="232" t="s">
        <v>382</v>
      </c>
      <c r="E20" s="233">
        <v>35.19</v>
      </c>
      <c r="F20" s="234"/>
      <c r="G20" s="235">
        <f>ROUND(E20*F20,2)</f>
        <v>0</v>
      </c>
      <c r="H20" s="234"/>
      <c r="I20" s="235">
        <f>ROUND(E20*H20,2)</f>
        <v>0</v>
      </c>
      <c r="J20" s="234"/>
      <c r="K20" s="235">
        <f>ROUND(E20*J20,2)</f>
        <v>0</v>
      </c>
      <c r="L20" s="235">
        <v>21</v>
      </c>
      <c r="M20" s="235">
        <f>G20*(1+L20/100)</f>
        <v>0</v>
      </c>
      <c r="N20" s="233">
        <v>0</v>
      </c>
      <c r="O20" s="233">
        <f>ROUND(E20*N20,2)</f>
        <v>0</v>
      </c>
      <c r="P20" s="233">
        <v>0</v>
      </c>
      <c r="Q20" s="233">
        <f>ROUND(E20*P20,2)</f>
        <v>0</v>
      </c>
      <c r="R20" s="235"/>
      <c r="S20" s="235" t="s">
        <v>339</v>
      </c>
      <c r="T20" s="236" t="s">
        <v>532</v>
      </c>
      <c r="U20" s="222">
        <v>1.0999999999999999E-2</v>
      </c>
      <c r="V20" s="222">
        <f>ROUND(E20*U20,2)</f>
        <v>0.39</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1297</v>
      </c>
      <c r="D21" s="251"/>
      <c r="E21" s="252">
        <v>35.19</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0">
        <v>8</v>
      </c>
      <c r="B22" s="231" t="s">
        <v>574</v>
      </c>
      <c r="C22" s="247" t="s">
        <v>575</v>
      </c>
      <c r="D22" s="232" t="s">
        <v>382</v>
      </c>
      <c r="E22" s="233">
        <v>25.875</v>
      </c>
      <c r="F22" s="234"/>
      <c r="G22" s="235">
        <f>ROUND(E22*F22,2)</f>
        <v>0</v>
      </c>
      <c r="H22" s="234"/>
      <c r="I22" s="235">
        <f>ROUND(E22*H22,2)</f>
        <v>0</v>
      </c>
      <c r="J22" s="234"/>
      <c r="K22" s="235">
        <f>ROUND(E22*J22,2)</f>
        <v>0</v>
      </c>
      <c r="L22" s="235">
        <v>21</v>
      </c>
      <c r="M22" s="235">
        <f>G22*(1+L22/100)</f>
        <v>0</v>
      </c>
      <c r="N22" s="233">
        <v>0</v>
      </c>
      <c r="O22" s="233">
        <f>ROUND(E22*N22,2)</f>
        <v>0</v>
      </c>
      <c r="P22" s="233">
        <v>0</v>
      </c>
      <c r="Q22" s="233">
        <f>ROUND(E22*P22,2)</f>
        <v>0</v>
      </c>
      <c r="R22" s="235"/>
      <c r="S22" s="235" t="s">
        <v>384</v>
      </c>
      <c r="T22" s="236" t="s">
        <v>532</v>
      </c>
      <c r="U22" s="222">
        <v>0.20200000000000001</v>
      </c>
      <c r="V22" s="222">
        <f>ROUND(E22*U22,2)</f>
        <v>5.23</v>
      </c>
      <c r="W22" s="222"/>
      <c r="X22" s="222" t="s">
        <v>385</v>
      </c>
      <c r="Y22" s="212"/>
      <c r="Z22" s="212"/>
      <c r="AA22" s="212"/>
      <c r="AB22" s="212"/>
      <c r="AC22" s="212"/>
      <c r="AD22" s="212"/>
      <c r="AE22" s="212"/>
      <c r="AF22" s="212"/>
      <c r="AG22" s="212" t="s">
        <v>386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4" t="s">
        <v>576</v>
      </c>
      <c r="D23" s="261"/>
      <c r="E23" s="261"/>
      <c r="F23" s="261"/>
      <c r="G23" s="261"/>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433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1298</v>
      </c>
      <c r="D24" s="251"/>
      <c r="E24" s="252">
        <v>35.19</v>
      </c>
      <c r="F24" s="222"/>
      <c r="G24" s="222"/>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390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578</v>
      </c>
      <c r="D25" s="251"/>
      <c r="E25" s="252"/>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7" t="s">
        <v>1299</v>
      </c>
      <c r="D26" s="251"/>
      <c r="E26" s="252">
        <v>-2.0699999999999998</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390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7" t="s">
        <v>1300</v>
      </c>
      <c r="D27" s="251"/>
      <c r="E27" s="252">
        <v>-7.25</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390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0">
        <v>9</v>
      </c>
      <c r="B28" s="231" t="s">
        <v>1039</v>
      </c>
      <c r="C28" s="247" t="s">
        <v>1040</v>
      </c>
      <c r="D28" s="232" t="s">
        <v>382</v>
      </c>
      <c r="E28" s="233">
        <v>7.2450000000000001</v>
      </c>
      <c r="F28" s="234"/>
      <c r="G28" s="235">
        <f>ROUND(E28*F28,2)</f>
        <v>0</v>
      </c>
      <c r="H28" s="234"/>
      <c r="I28" s="235">
        <f>ROUND(E28*H28,2)</f>
        <v>0</v>
      </c>
      <c r="J28" s="234"/>
      <c r="K28" s="235">
        <f>ROUND(E28*J28,2)</f>
        <v>0</v>
      </c>
      <c r="L28" s="235">
        <v>21</v>
      </c>
      <c r="M28" s="235">
        <f>G28*(1+L28/100)</f>
        <v>0</v>
      </c>
      <c r="N28" s="233">
        <v>1.7</v>
      </c>
      <c r="O28" s="233">
        <f>ROUND(E28*N28,2)</f>
        <v>12.32</v>
      </c>
      <c r="P28" s="233">
        <v>0</v>
      </c>
      <c r="Q28" s="233">
        <f>ROUND(E28*P28,2)</f>
        <v>0</v>
      </c>
      <c r="R28" s="235"/>
      <c r="S28" s="235" t="s">
        <v>384</v>
      </c>
      <c r="T28" s="236" t="s">
        <v>612</v>
      </c>
      <c r="U28" s="222">
        <v>1.587</v>
      </c>
      <c r="V28" s="222">
        <f>ROUND(E28*U28,2)</f>
        <v>11.5</v>
      </c>
      <c r="W28" s="222"/>
      <c r="X28" s="222" t="s">
        <v>385</v>
      </c>
      <c r="Y28" s="212"/>
      <c r="Z28" s="212"/>
      <c r="AA28" s="212"/>
      <c r="AB28" s="212"/>
      <c r="AC28" s="212"/>
      <c r="AD28" s="212"/>
      <c r="AE28" s="212"/>
      <c r="AF28" s="212"/>
      <c r="AG28" s="212" t="s">
        <v>386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1301</v>
      </c>
      <c r="D29" s="251"/>
      <c r="E29" s="252">
        <v>7.25</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0">
        <v>10</v>
      </c>
      <c r="B30" s="231" t="s">
        <v>587</v>
      </c>
      <c r="C30" s="247" t="s">
        <v>1302</v>
      </c>
      <c r="D30" s="232" t="s">
        <v>464</v>
      </c>
      <c r="E30" s="233">
        <v>51.75</v>
      </c>
      <c r="F30" s="234"/>
      <c r="G30" s="235">
        <f>ROUND(E30*F30,2)</f>
        <v>0</v>
      </c>
      <c r="H30" s="234"/>
      <c r="I30" s="235">
        <f>ROUND(E30*H30,2)</f>
        <v>0</v>
      </c>
      <c r="J30" s="234"/>
      <c r="K30" s="235">
        <f>ROUND(E30*J30,2)</f>
        <v>0</v>
      </c>
      <c r="L30" s="235">
        <v>21</v>
      </c>
      <c r="M30" s="235">
        <f>G30*(1+L30/100)</f>
        <v>0</v>
      </c>
      <c r="N30" s="233">
        <v>1</v>
      </c>
      <c r="O30" s="233">
        <f>ROUND(E30*N30,2)</f>
        <v>51.75</v>
      </c>
      <c r="P30" s="233">
        <v>0</v>
      </c>
      <c r="Q30" s="233">
        <f>ROUND(E30*P30,2)</f>
        <v>0</v>
      </c>
      <c r="R30" s="235"/>
      <c r="S30" s="235" t="s">
        <v>339</v>
      </c>
      <c r="T30" s="236" t="s">
        <v>384</v>
      </c>
      <c r="U30" s="222">
        <v>0</v>
      </c>
      <c r="V30" s="222">
        <f>ROUND(E30*U30,2)</f>
        <v>0</v>
      </c>
      <c r="W30" s="222"/>
      <c r="X30" s="222" t="s">
        <v>474</v>
      </c>
      <c r="Y30" s="212"/>
      <c r="Z30" s="212"/>
      <c r="AA30" s="212"/>
      <c r="AB30" s="212"/>
      <c r="AC30" s="212"/>
      <c r="AD30" s="212"/>
      <c r="AE30" s="212"/>
      <c r="AF30" s="212"/>
      <c r="AG30" s="212" t="s">
        <v>475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1303</v>
      </c>
      <c r="D31" s="251"/>
      <c r="E31" s="252">
        <v>51.75</v>
      </c>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390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7">
        <v>11</v>
      </c>
      <c r="B32" s="238" t="s">
        <v>590</v>
      </c>
      <c r="C32" s="246" t="s">
        <v>757</v>
      </c>
      <c r="D32" s="239" t="s">
        <v>382</v>
      </c>
      <c r="E32" s="240">
        <v>35.19</v>
      </c>
      <c r="F32" s="241"/>
      <c r="G32" s="242">
        <f>ROUND(E32*F32,2)</f>
        <v>0</v>
      </c>
      <c r="H32" s="241"/>
      <c r="I32" s="242">
        <f>ROUND(E32*H32,2)</f>
        <v>0</v>
      </c>
      <c r="J32" s="241"/>
      <c r="K32" s="242">
        <f>ROUND(E32*J32,2)</f>
        <v>0</v>
      </c>
      <c r="L32" s="242">
        <v>21</v>
      </c>
      <c r="M32" s="242">
        <f>G32*(1+L32/100)</f>
        <v>0</v>
      </c>
      <c r="N32" s="240">
        <v>0</v>
      </c>
      <c r="O32" s="240">
        <f>ROUND(E32*N32,2)</f>
        <v>0</v>
      </c>
      <c r="P32" s="240">
        <v>0</v>
      </c>
      <c r="Q32" s="240">
        <f>ROUND(E32*P32,2)</f>
        <v>0</v>
      </c>
      <c r="R32" s="242"/>
      <c r="S32" s="242" t="s">
        <v>384</v>
      </c>
      <c r="T32" s="243" t="s">
        <v>384</v>
      </c>
      <c r="U32" s="222">
        <v>0</v>
      </c>
      <c r="V32" s="222">
        <f>ROUND(E32*U32,2)</f>
        <v>0</v>
      </c>
      <c r="W32" s="222"/>
      <c r="X32" s="222" t="s">
        <v>385</v>
      </c>
      <c r="Y32" s="212"/>
      <c r="Z32" s="212"/>
      <c r="AA32" s="212"/>
      <c r="AB32" s="212"/>
      <c r="AC32" s="212"/>
      <c r="AD32" s="212"/>
      <c r="AE32" s="212"/>
      <c r="AF32" s="212"/>
      <c r="AG32" s="212" t="s">
        <v>386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4" t="s">
        <v>334</v>
      </c>
      <c r="B33" s="225" t="s">
        <v>235</v>
      </c>
      <c r="C33" s="245" t="s">
        <v>236</v>
      </c>
      <c r="D33" s="226"/>
      <c r="E33" s="227"/>
      <c r="F33" s="228"/>
      <c r="G33" s="228">
        <f>SUMIF(AG34:AG35,"&lt;&gt;NOR",G34:G35)</f>
        <v>0</v>
      </c>
      <c r="H33" s="228"/>
      <c r="I33" s="228">
        <f>SUM(I34:I35)</f>
        <v>0</v>
      </c>
      <c r="J33" s="228"/>
      <c r="K33" s="228">
        <f>SUM(K34:K35)</f>
        <v>0</v>
      </c>
      <c r="L33" s="228"/>
      <c r="M33" s="228">
        <f>SUM(M34:M35)</f>
        <v>0</v>
      </c>
      <c r="N33" s="227"/>
      <c r="O33" s="227">
        <f>SUM(O34:O35)</f>
        <v>3.91</v>
      </c>
      <c r="P33" s="227"/>
      <c r="Q33" s="227">
        <f>SUM(Q34:Q35)</f>
        <v>0</v>
      </c>
      <c r="R33" s="228"/>
      <c r="S33" s="228"/>
      <c r="T33" s="229"/>
      <c r="U33" s="223"/>
      <c r="V33" s="223">
        <f>SUM(V34:V35)</f>
        <v>3.51</v>
      </c>
      <c r="W33" s="223"/>
      <c r="X33" s="223"/>
      <c r="AG33" t="s">
        <v>335</v>
      </c>
    </row>
    <row r="34" spans="1:60" outlineLevel="1" x14ac:dyDescent="0.2">
      <c r="A34" s="230">
        <v>12</v>
      </c>
      <c r="B34" s="231" t="s">
        <v>1052</v>
      </c>
      <c r="C34" s="247" t="s">
        <v>1053</v>
      </c>
      <c r="D34" s="232" t="s">
        <v>382</v>
      </c>
      <c r="E34" s="233">
        <v>2.0699999999999998</v>
      </c>
      <c r="F34" s="234"/>
      <c r="G34" s="235">
        <f>ROUND(E34*F34,2)</f>
        <v>0</v>
      </c>
      <c r="H34" s="234"/>
      <c r="I34" s="235">
        <f>ROUND(E34*H34,2)</f>
        <v>0</v>
      </c>
      <c r="J34" s="234"/>
      <c r="K34" s="235">
        <f>ROUND(E34*J34,2)</f>
        <v>0</v>
      </c>
      <c r="L34" s="235">
        <v>21</v>
      </c>
      <c r="M34" s="235">
        <f>G34*(1+L34/100)</f>
        <v>0</v>
      </c>
      <c r="N34" s="233">
        <v>1.8907700000000001</v>
      </c>
      <c r="O34" s="233">
        <f>ROUND(E34*N34,2)</f>
        <v>3.91</v>
      </c>
      <c r="P34" s="233">
        <v>0</v>
      </c>
      <c r="Q34" s="233">
        <f>ROUND(E34*P34,2)</f>
        <v>0</v>
      </c>
      <c r="R34" s="235"/>
      <c r="S34" s="235" t="s">
        <v>384</v>
      </c>
      <c r="T34" s="236" t="s">
        <v>612</v>
      </c>
      <c r="U34" s="222">
        <v>1.6950000000000001</v>
      </c>
      <c r="V34" s="222">
        <f>ROUND(E34*U34,2)</f>
        <v>3.51</v>
      </c>
      <c r="W34" s="222"/>
      <c r="X34" s="222" t="s">
        <v>385</v>
      </c>
      <c r="Y34" s="212"/>
      <c r="Z34" s="212"/>
      <c r="AA34" s="212"/>
      <c r="AB34" s="212"/>
      <c r="AC34" s="212"/>
      <c r="AD34" s="212"/>
      <c r="AE34" s="212"/>
      <c r="AF34" s="212"/>
      <c r="AG34" s="212" t="s">
        <v>386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7" t="s">
        <v>1304</v>
      </c>
      <c r="D35" s="251"/>
      <c r="E35" s="252">
        <v>2.0699999999999998</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390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24" t="s">
        <v>334</v>
      </c>
      <c r="B36" s="225" t="s">
        <v>244</v>
      </c>
      <c r="C36" s="245" t="s">
        <v>245</v>
      </c>
      <c r="D36" s="226"/>
      <c r="E36" s="227"/>
      <c r="F36" s="228"/>
      <c r="G36" s="228">
        <f>SUMIF(AG37:AG41,"&lt;&gt;NOR",G37:G41)</f>
        <v>0</v>
      </c>
      <c r="H36" s="228"/>
      <c r="I36" s="228">
        <f>SUM(I37:I41)</f>
        <v>0</v>
      </c>
      <c r="J36" s="228"/>
      <c r="K36" s="228">
        <f>SUM(K37:K41)</f>
        <v>0</v>
      </c>
      <c r="L36" s="228"/>
      <c r="M36" s="228">
        <f>SUM(M37:M41)</f>
        <v>0</v>
      </c>
      <c r="N36" s="227"/>
      <c r="O36" s="227">
        <f>SUM(O37:O41)</f>
        <v>0</v>
      </c>
      <c r="P36" s="227"/>
      <c r="Q36" s="227">
        <f>SUM(Q37:Q41)</f>
        <v>0</v>
      </c>
      <c r="R36" s="228"/>
      <c r="S36" s="228"/>
      <c r="T36" s="229"/>
      <c r="U36" s="223"/>
      <c r="V36" s="223">
        <f>SUM(V37:V41)</f>
        <v>6.1300000000000008</v>
      </c>
      <c r="W36" s="223"/>
      <c r="X36" s="223"/>
      <c r="AG36" t="s">
        <v>335</v>
      </c>
    </row>
    <row r="37" spans="1:60" outlineLevel="1" x14ac:dyDescent="0.2">
      <c r="A37" s="237">
        <v>13</v>
      </c>
      <c r="B37" s="238" t="s">
        <v>1305</v>
      </c>
      <c r="C37" s="246" t="s">
        <v>1099</v>
      </c>
      <c r="D37" s="239" t="s">
        <v>513</v>
      </c>
      <c r="E37" s="240">
        <v>23</v>
      </c>
      <c r="F37" s="241"/>
      <c r="G37" s="242">
        <f>ROUND(E37*F37,2)</f>
        <v>0</v>
      </c>
      <c r="H37" s="241"/>
      <c r="I37" s="242">
        <f>ROUND(E37*H37,2)</f>
        <v>0</v>
      </c>
      <c r="J37" s="241"/>
      <c r="K37" s="242">
        <f>ROUND(E37*J37,2)</f>
        <v>0</v>
      </c>
      <c r="L37" s="242">
        <v>21</v>
      </c>
      <c r="M37" s="242">
        <f>G37*(1+L37/100)</f>
        <v>0</v>
      </c>
      <c r="N37" s="240">
        <v>0</v>
      </c>
      <c r="O37" s="240">
        <f>ROUND(E37*N37,2)</f>
        <v>0</v>
      </c>
      <c r="P37" s="240">
        <v>0</v>
      </c>
      <c r="Q37" s="240">
        <f>ROUND(E37*P37,2)</f>
        <v>0</v>
      </c>
      <c r="R37" s="242"/>
      <c r="S37" s="242" t="s">
        <v>339</v>
      </c>
      <c r="T37" s="243" t="s">
        <v>340</v>
      </c>
      <c r="U37" s="222">
        <v>0</v>
      </c>
      <c r="V37" s="222">
        <f>ROUND(E37*U37,2)</f>
        <v>0</v>
      </c>
      <c r="W37" s="222"/>
      <c r="X37" s="222" t="s">
        <v>385</v>
      </c>
      <c r="Y37" s="212"/>
      <c r="Z37" s="212"/>
      <c r="AA37" s="212"/>
      <c r="AB37" s="212"/>
      <c r="AC37" s="212"/>
      <c r="AD37" s="212"/>
      <c r="AE37" s="212"/>
      <c r="AF37" s="212"/>
      <c r="AG37" s="212" t="s">
        <v>386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7">
        <v>14</v>
      </c>
      <c r="B38" s="238" t="s">
        <v>1104</v>
      </c>
      <c r="C38" s="246" t="s">
        <v>1105</v>
      </c>
      <c r="D38" s="239" t="s">
        <v>513</v>
      </c>
      <c r="E38" s="240">
        <v>23</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c r="S38" s="242" t="s">
        <v>384</v>
      </c>
      <c r="T38" s="243" t="s">
        <v>612</v>
      </c>
      <c r="U38" s="222">
        <v>0.15</v>
      </c>
      <c r="V38" s="222">
        <f>ROUND(E38*U38,2)</f>
        <v>3.45</v>
      </c>
      <c r="W38" s="222"/>
      <c r="X38" s="222" t="s">
        <v>385</v>
      </c>
      <c r="Y38" s="212"/>
      <c r="Z38" s="212"/>
      <c r="AA38" s="212"/>
      <c r="AB38" s="212"/>
      <c r="AC38" s="212"/>
      <c r="AD38" s="212"/>
      <c r="AE38" s="212"/>
      <c r="AF38" s="212"/>
      <c r="AG38" s="212" t="s">
        <v>386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7">
        <v>15</v>
      </c>
      <c r="B39" s="238" t="s">
        <v>1106</v>
      </c>
      <c r="C39" s="246" t="s">
        <v>1107</v>
      </c>
      <c r="D39" s="239" t="s">
        <v>513</v>
      </c>
      <c r="E39" s="240">
        <v>23</v>
      </c>
      <c r="F39" s="241"/>
      <c r="G39" s="242">
        <f>ROUND(E39*F39,2)</f>
        <v>0</v>
      </c>
      <c r="H39" s="241"/>
      <c r="I39" s="242">
        <f>ROUND(E39*H39,2)</f>
        <v>0</v>
      </c>
      <c r="J39" s="241"/>
      <c r="K39" s="242">
        <f>ROUND(E39*J39,2)</f>
        <v>0</v>
      </c>
      <c r="L39" s="242">
        <v>21</v>
      </c>
      <c r="M39" s="242">
        <f>G39*(1+L39/100)</f>
        <v>0</v>
      </c>
      <c r="N39" s="240">
        <v>0</v>
      </c>
      <c r="O39" s="240">
        <f>ROUND(E39*N39,2)</f>
        <v>0</v>
      </c>
      <c r="P39" s="240">
        <v>0</v>
      </c>
      <c r="Q39" s="240">
        <f>ROUND(E39*P39,2)</f>
        <v>0</v>
      </c>
      <c r="R39" s="242"/>
      <c r="S39" s="242" t="s">
        <v>384</v>
      </c>
      <c r="T39" s="243" t="s">
        <v>612</v>
      </c>
      <c r="U39" s="222">
        <v>4.3999999999999997E-2</v>
      </c>
      <c r="V39" s="222">
        <f>ROUND(E39*U39,2)</f>
        <v>1.01</v>
      </c>
      <c r="W39" s="222"/>
      <c r="X39" s="222" t="s">
        <v>385</v>
      </c>
      <c r="Y39" s="212"/>
      <c r="Z39" s="212"/>
      <c r="AA39" s="212"/>
      <c r="AB39" s="212"/>
      <c r="AC39" s="212"/>
      <c r="AD39" s="212"/>
      <c r="AE39" s="212"/>
      <c r="AF39" s="212"/>
      <c r="AG39" s="212" t="s">
        <v>386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7">
        <v>16</v>
      </c>
      <c r="B40" s="238" t="s">
        <v>1120</v>
      </c>
      <c r="C40" s="246" t="s">
        <v>1121</v>
      </c>
      <c r="D40" s="239" t="s">
        <v>513</v>
      </c>
      <c r="E40" s="240">
        <v>25</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c r="S40" s="242" t="s">
        <v>384</v>
      </c>
      <c r="T40" s="243" t="s">
        <v>612</v>
      </c>
      <c r="U40" s="222">
        <v>2.5999999999999999E-2</v>
      </c>
      <c r="V40" s="222">
        <f>ROUND(E40*U40,2)</f>
        <v>0.65</v>
      </c>
      <c r="W40" s="222"/>
      <c r="X40" s="222" t="s">
        <v>385</v>
      </c>
      <c r="Y40" s="212"/>
      <c r="Z40" s="212"/>
      <c r="AA40" s="212"/>
      <c r="AB40" s="212"/>
      <c r="AC40" s="212"/>
      <c r="AD40" s="212"/>
      <c r="AE40" s="212"/>
      <c r="AF40" s="212"/>
      <c r="AG40" s="212" t="s">
        <v>386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17</v>
      </c>
      <c r="B41" s="238" t="s">
        <v>1122</v>
      </c>
      <c r="C41" s="246" t="s">
        <v>1123</v>
      </c>
      <c r="D41" s="239" t="s">
        <v>513</v>
      </c>
      <c r="E41" s="240">
        <v>30</v>
      </c>
      <c r="F41" s="241"/>
      <c r="G41" s="242">
        <f>ROUND(E41*F41,2)</f>
        <v>0</v>
      </c>
      <c r="H41" s="241"/>
      <c r="I41" s="242">
        <f>ROUND(E41*H41,2)</f>
        <v>0</v>
      </c>
      <c r="J41" s="241"/>
      <c r="K41" s="242">
        <f>ROUND(E41*J41,2)</f>
        <v>0</v>
      </c>
      <c r="L41" s="242">
        <v>21</v>
      </c>
      <c r="M41" s="242">
        <f>G41*(1+L41/100)</f>
        <v>0</v>
      </c>
      <c r="N41" s="240">
        <v>8.0000000000000007E-5</v>
      </c>
      <c r="O41" s="240">
        <f>ROUND(E41*N41,2)</f>
        <v>0</v>
      </c>
      <c r="P41" s="240">
        <v>0</v>
      </c>
      <c r="Q41" s="240">
        <f>ROUND(E41*P41,2)</f>
        <v>0</v>
      </c>
      <c r="R41" s="242"/>
      <c r="S41" s="242" t="s">
        <v>384</v>
      </c>
      <c r="T41" s="243" t="s">
        <v>612</v>
      </c>
      <c r="U41" s="222">
        <v>3.4000000000000002E-2</v>
      </c>
      <c r="V41" s="222">
        <f>ROUND(E41*U41,2)</f>
        <v>1.02</v>
      </c>
      <c r="W41" s="222"/>
      <c r="X41" s="222" t="s">
        <v>385</v>
      </c>
      <c r="Y41" s="212"/>
      <c r="Z41" s="212"/>
      <c r="AA41" s="212"/>
      <c r="AB41" s="212"/>
      <c r="AC41" s="212"/>
      <c r="AD41" s="212"/>
      <c r="AE41" s="212"/>
      <c r="AF41" s="212"/>
      <c r="AG41" s="212" t="s">
        <v>386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224" t="s">
        <v>334</v>
      </c>
      <c r="B42" s="225" t="s">
        <v>256</v>
      </c>
      <c r="C42" s="245" t="s">
        <v>257</v>
      </c>
      <c r="D42" s="226"/>
      <c r="E42" s="227"/>
      <c r="F42" s="228"/>
      <c r="G42" s="228">
        <f>SUMIF(AG43:AG47,"&lt;&gt;NOR",G43:G47)</f>
        <v>0</v>
      </c>
      <c r="H42" s="228"/>
      <c r="I42" s="228">
        <f>SUM(I43:I47)</f>
        <v>0</v>
      </c>
      <c r="J42" s="228"/>
      <c r="K42" s="228">
        <f>SUM(K43:K47)</f>
        <v>0</v>
      </c>
      <c r="L42" s="228"/>
      <c r="M42" s="228">
        <f>SUM(M43:M47)</f>
        <v>0</v>
      </c>
      <c r="N42" s="227"/>
      <c r="O42" s="227">
        <f>SUM(O43:O47)</f>
        <v>0</v>
      </c>
      <c r="P42" s="227"/>
      <c r="Q42" s="227">
        <f>SUM(Q43:Q47)</f>
        <v>0</v>
      </c>
      <c r="R42" s="228"/>
      <c r="S42" s="228"/>
      <c r="T42" s="229"/>
      <c r="U42" s="223"/>
      <c r="V42" s="223">
        <f>SUM(V43:V47)</f>
        <v>14.39</v>
      </c>
      <c r="W42" s="223"/>
      <c r="X42" s="223"/>
      <c r="AG42" t="s">
        <v>335</v>
      </c>
    </row>
    <row r="43" spans="1:60" ht="22.5" outlineLevel="1" x14ac:dyDescent="0.2">
      <c r="A43" s="230">
        <v>18</v>
      </c>
      <c r="B43" s="231" t="s">
        <v>1168</v>
      </c>
      <c r="C43" s="247" t="s">
        <v>1169</v>
      </c>
      <c r="D43" s="232" t="s">
        <v>464</v>
      </c>
      <c r="E43" s="233">
        <v>68.060209999999998</v>
      </c>
      <c r="F43" s="234"/>
      <c r="G43" s="235">
        <f>ROUND(E43*F43,2)</f>
        <v>0</v>
      </c>
      <c r="H43" s="234"/>
      <c r="I43" s="235">
        <f>ROUND(E43*H43,2)</f>
        <v>0</v>
      </c>
      <c r="J43" s="234"/>
      <c r="K43" s="235">
        <f>ROUND(E43*J43,2)</f>
        <v>0</v>
      </c>
      <c r="L43" s="235">
        <v>21</v>
      </c>
      <c r="M43" s="235">
        <f>G43*(1+L43/100)</f>
        <v>0</v>
      </c>
      <c r="N43" s="233">
        <v>0</v>
      </c>
      <c r="O43" s="233">
        <f>ROUND(E43*N43,2)</f>
        <v>0</v>
      </c>
      <c r="P43" s="233">
        <v>0</v>
      </c>
      <c r="Q43" s="233">
        <f>ROUND(E43*P43,2)</f>
        <v>0</v>
      </c>
      <c r="R43" s="235"/>
      <c r="S43" s="235" t="s">
        <v>384</v>
      </c>
      <c r="T43" s="236" t="s">
        <v>612</v>
      </c>
      <c r="U43" s="222">
        <v>0.21149999999999999</v>
      </c>
      <c r="V43" s="222">
        <f>ROUND(E43*U43,2)</f>
        <v>14.39</v>
      </c>
      <c r="W43" s="222"/>
      <c r="X43" s="222" t="s">
        <v>524</v>
      </c>
      <c r="Y43" s="212"/>
      <c r="Z43" s="212"/>
      <c r="AA43" s="212"/>
      <c r="AB43" s="212"/>
      <c r="AC43" s="212"/>
      <c r="AD43" s="212"/>
      <c r="AE43" s="212"/>
      <c r="AF43" s="212"/>
      <c r="AG43" s="212" t="s">
        <v>525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4" t="s">
        <v>1170</v>
      </c>
      <c r="D44" s="261"/>
      <c r="E44" s="261"/>
      <c r="F44" s="261"/>
      <c r="G44" s="261"/>
      <c r="H44" s="222"/>
      <c r="I44" s="222"/>
      <c r="J44" s="222"/>
      <c r="K44" s="222"/>
      <c r="L44" s="222"/>
      <c r="M44" s="222"/>
      <c r="N44" s="221"/>
      <c r="O44" s="221"/>
      <c r="P44" s="221"/>
      <c r="Q44" s="221"/>
      <c r="R44" s="222"/>
      <c r="S44" s="222"/>
      <c r="T44" s="222"/>
      <c r="U44" s="222"/>
      <c r="V44" s="222"/>
      <c r="W44" s="222"/>
      <c r="X44" s="222"/>
      <c r="Y44" s="212"/>
      <c r="Z44" s="212"/>
      <c r="AA44" s="212"/>
      <c r="AB44" s="212"/>
      <c r="AC44" s="212"/>
      <c r="AD44" s="212"/>
      <c r="AE44" s="212"/>
      <c r="AF44" s="212"/>
      <c r="AG44" s="212" t="s">
        <v>433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7" t="s">
        <v>526</v>
      </c>
      <c r="D45" s="251"/>
      <c r="E45" s="252"/>
      <c r="F45" s="222"/>
      <c r="G45" s="222"/>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390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1306</v>
      </c>
      <c r="D46" s="251"/>
      <c r="E46" s="252"/>
      <c r="F46" s="222"/>
      <c r="G46" s="222"/>
      <c r="H46" s="222"/>
      <c r="I46" s="222"/>
      <c r="J46" s="222"/>
      <c r="K46" s="222"/>
      <c r="L46" s="222"/>
      <c r="M46" s="222"/>
      <c r="N46" s="221"/>
      <c r="O46" s="221"/>
      <c r="P46" s="221"/>
      <c r="Q46" s="221"/>
      <c r="R46" s="222"/>
      <c r="S46" s="222"/>
      <c r="T46" s="222"/>
      <c r="U46" s="222"/>
      <c r="V46" s="222"/>
      <c r="W46" s="222"/>
      <c r="X46" s="222"/>
      <c r="Y46" s="212"/>
      <c r="Z46" s="212"/>
      <c r="AA46" s="212"/>
      <c r="AB46" s="212"/>
      <c r="AC46" s="212"/>
      <c r="AD46" s="212"/>
      <c r="AE46" s="212"/>
      <c r="AF46" s="212"/>
      <c r="AG46" s="212" t="s">
        <v>390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1307</v>
      </c>
      <c r="D47" s="251"/>
      <c r="E47" s="252">
        <v>68.060209999999998</v>
      </c>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390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3"/>
      <c r="B48" s="4"/>
      <c r="C48" s="248"/>
      <c r="D48" s="6"/>
      <c r="E48" s="3"/>
      <c r="F48" s="3"/>
      <c r="G48" s="3"/>
      <c r="H48" s="3"/>
      <c r="I48" s="3"/>
      <c r="J48" s="3"/>
      <c r="K48" s="3"/>
      <c r="L48" s="3"/>
      <c r="M48" s="3"/>
      <c r="N48" s="3"/>
      <c r="O48" s="3"/>
      <c r="P48" s="3"/>
      <c r="Q48" s="3"/>
      <c r="R48" s="3"/>
      <c r="S48" s="3"/>
      <c r="T48" s="3"/>
      <c r="U48" s="3"/>
      <c r="V48" s="3"/>
      <c r="W48" s="3"/>
      <c r="X48" s="3"/>
      <c r="AE48">
        <v>15</v>
      </c>
      <c r="AF48">
        <v>21</v>
      </c>
      <c r="AG48" t="s">
        <v>321</v>
      </c>
    </row>
    <row r="49" spans="1:33" x14ac:dyDescent="0.2">
      <c r="A49" s="215"/>
      <c r="B49" s="216" t="s">
        <v>29</v>
      </c>
      <c r="C49" s="249"/>
      <c r="D49" s="217"/>
      <c r="E49" s="218"/>
      <c r="F49" s="218"/>
      <c r="G49" s="244">
        <f>G8+G33+G36+G42</f>
        <v>0</v>
      </c>
      <c r="H49" s="3"/>
      <c r="I49" s="3"/>
      <c r="J49" s="3"/>
      <c r="K49" s="3"/>
      <c r="L49" s="3"/>
      <c r="M49" s="3"/>
      <c r="N49" s="3"/>
      <c r="O49" s="3"/>
      <c r="P49" s="3"/>
      <c r="Q49" s="3"/>
      <c r="R49" s="3"/>
      <c r="S49" s="3"/>
      <c r="T49" s="3"/>
      <c r="U49" s="3"/>
      <c r="V49" s="3"/>
      <c r="W49" s="3"/>
      <c r="X49" s="3"/>
      <c r="AE49">
        <f>SUMIF(L7:L47,AE48,G7:G47)</f>
        <v>0</v>
      </c>
      <c r="AF49">
        <f>SUMIF(L7:L47,AF48,G7:G47)</f>
        <v>0</v>
      </c>
      <c r="AG49" t="s">
        <v>377</v>
      </c>
    </row>
    <row r="50" spans="1:33" x14ac:dyDescent="0.2">
      <c r="C50" s="250"/>
      <c r="D50" s="10"/>
      <c r="AG50" t="s">
        <v>378</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hNmidYqa9Oz5onsO0ckb5H+hdypR3JNhTmTl5xM9O4SdUOHOLrZRZOmHs2N+A+WbsH/b3lw91EM/MsMvetlxw==" saltValue="6Soo9+OGZN0wQwNpcp2OlA==" spinCount="100000" sheet="1"/>
  <mergeCells count="6">
    <mergeCell ref="A1:G1"/>
    <mergeCell ref="C2:G2"/>
    <mergeCell ref="C3:G3"/>
    <mergeCell ref="C4:G4"/>
    <mergeCell ref="C23:G23"/>
    <mergeCell ref="C44:G4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85</v>
      </c>
      <c r="C3" s="201" t="s">
        <v>86</v>
      </c>
      <c r="D3" s="199"/>
      <c r="E3" s="199"/>
      <c r="F3" s="199"/>
      <c r="G3" s="200"/>
      <c r="AC3" s="177" t="s">
        <v>308</v>
      </c>
      <c r="AG3" t="s">
        <v>311</v>
      </c>
    </row>
    <row r="4" spans="1:60" ht="24.95" customHeight="1" x14ac:dyDescent="0.2">
      <c r="A4" s="202" t="s">
        <v>9</v>
      </c>
      <c r="B4" s="203" t="s">
        <v>66</v>
      </c>
      <c r="C4" s="204" t="s">
        <v>86</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SUMIF(AG9:AG39,"&lt;&gt;NOR",G9:G39)</f>
        <v>0</v>
      </c>
      <c r="H8" s="228"/>
      <c r="I8" s="228">
        <f>SUM(I9:I39)</f>
        <v>0</v>
      </c>
      <c r="J8" s="228"/>
      <c r="K8" s="228">
        <f>SUM(K9:K39)</f>
        <v>0</v>
      </c>
      <c r="L8" s="228"/>
      <c r="M8" s="228">
        <f>SUM(M9:M39)</f>
        <v>0</v>
      </c>
      <c r="N8" s="227"/>
      <c r="O8" s="227">
        <f>SUM(O9:O39)</f>
        <v>148.74</v>
      </c>
      <c r="P8" s="227"/>
      <c r="Q8" s="227">
        <f>SUM(Q9:Q39)</f>
        <v>0</v>
      </c>
      <c r="R8" s="228"/>
      <c r="S8" s="228"/>
      <c r="T8" s="229"/>
      <c r="U8" s="223"/>
      <c r="V8" s="223">
        <f>SUM(V9:V39)</f>
        <v>35.940000000000005</v>
      </c>
      <c r="W8" s="223"/>
      <c r="X8" s="223"/>
      <c r="AG8" t="s">
        <v>335</v>
      </c>
    </row>
    <row r="9" spans="1:60" outlineLevel="1" x14ac:dyDescent="0.2">
      <c r="A9" s="230">
        <v>1</v>
      </c>
      <c r="B9" s="231" t="s">
        <v>1308</v>
      </c>
      <c r="C9" s="247" t="s">
        <v>1309</v>
      </c>
      <c r="D9" s="232" t="s">
        <v>382</v>
      </c>
      <c r="E9" s="233">
        <v>78.75</v>
      </c>
      <c r="F9" s="234"/>
      <c r="G9" s="235">
        <f>ROUND(E9*F9,2)</f>
        <v>0</v>
      </c>
      <c r="H9" s="234"/>
      <c r="I9" s="235">
        <f>ROUND(E9*H9,2)</f>
        <v>0</v>
      </c>
      <c r="J9" s="234"/>
      <c r="K9" s="235">
        <f>ROUND(E9*J9,2)</f>
        <v>0</v>
      </c>
      <c r="L9" s="235">
        <v>21</v>
      </c>
      <c r="M9" s="235">
        <f>G9*(1+L9/100)</f>
        <v>0</v>
      </c>
      <c r="N9" s="233">
        <v>0</v>
      </c>
      <c r="O9" s="233">
        <f>ROUND(E9*N9,2)</f>
        <v>0</v>
      </c>
      <c r="P9" s="233">
        <v>0</v>
      </c>
      <c r="Q9" s="233">
        <f>ROUND(E9*P9,2)</f>
        <v>0</v>
      </c>
      <c r="R9" s="235" t="s">
        <v>383</v>
      </c>
      <c r="S9" s="235" t="s">
        <v>384</v>
      </c>
      <c r="T9" s="236" t="s">
        <v>384</v>
      </c>
      <c r="U9" s="222">
        <v>0.22</v>
      </c>
      <c r="V9" s="222">
        <f>ROUND(E9*U9,2)</f>
        <v>17.329999999999998</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6" t="s">
        <v>395</v>
      </c>
      <c r="D10" s="254"/>
      <c r="E10" s="254"/>
      <c r="F10" s="254"/>
      <c r="G10" s="254"/>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388</v>
      </c>
      <c r="AH10" s="212"/>
      <c r="AI10" s="212"/>
      <c r="AJ10" s="212"/>
      <c r="AK10" s="212"/>
      <c r="AL10" s="212"/>
      <c r="AM10" s="212"/>
      <c r="AN10" s="212"/>
      <c r="AO10" s="212"/>
      <c r="AP10" s="212"/>
      <c r="AQ10" s="212"/>
      <c r="AR10" s="212"/>
      <c r="AS10" s="212"/>
      <c r="AT10" s="212"/>
      <c r="AU10" s="212"/>
      <c r="AV10" s="212"/>
      <c r="AW10" s="212"/>
      <c r="AX10" s="212"/>
      <c r="AY10" s="212"/>
      <c r="AZ10" s="212"/>
      <c r="BA10" s="253" t="str">
        <f>C10</f>
        <v>s přemístěním výkopku v příčných profilech na vzdálenost do 15 m nebo s naložením na dopravní prostředek.</v>
      </c>
      <c r="BB10" s="212"/>
      <c r="BC10" s="212"/>
      <c r="BD10" s="212"/>
      <c r="BE10" s="212"/>
      <c r="BF10" s="212"/>
      <c r="BG10" s="212"/>
      <c r="BH10" s="212"/>
    </row>
    <row r="11" spans="1:60" outlineLevel="1" x14ac:dyDescent="0.2">
      <c r="A11" s="219"/>
      <c r="B11" s="220"/>
      <c r="C11" s="257" t="s">
        <v>1310</v>
      </c>
      <c r="D11" s="251"/>
      <c r="E11" s="252"/>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390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1311</v>
      </c>
      <c r="D12" s="251"/>
      <c r="E12" s="252">
        <v>78.75</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390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0">
        <v>2</v>
      </c>
      <c r="B13" s="231" t="s">
        <v>1312</v>
      </c>
      <c r="C13" s="247" t="s">
        <v>1313</v>
      </c>
      <c r="D13" s="232" t="s">
        <v>382</v>
      </c>
      <c r="E13" s="233">
        <v>4.375</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t="s">
        <v>383</v>
      </c>
      <c r="S13" s="235" t="s">
        <v>384</v>
      </c>
      <c r="T13" s="236" t="s">
        <v>384</v>
      </c>
      <c r="U13" s="222">
        <v>0.37</v>
      </c>
      <c r="V13" s="222">
        <f>ROUND(E13*U13,2)</f>
        <v>1.62</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19"/>
      <c r="B14" s="220"/>
      <c r="C14" s="256" t="s">
        <v>1314</v>
      </c>
      <c r="D14" s="254"/>
      <c r="E14" s="254"/>
      <c r="F14" s="254"/>
      <c r="G14" s="254"/>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388</v>
      </c>
      <c r="AH14" s="212"/>
      <c r="AI14" s="212"/>
      <c r="AJ14" s="212"/>
      <c r="AK14" s="212"/>
      <c r="AL14" s="212"/>
      <c r="AM14" s="212"/>
      <c r="AN14" s="212"/>
      <c r="AO14" s="212"/>
      <c r="AP14" s="212"/>
      <c r="AQ14" s="212"/>
      <c r="AR14" s="212"/>
      <c r="AS14" s="212"/>
      <c r="AT14" s="212"/>
      <c r="AU14" s="212"/>
      <c r="AV14" s="212"/>
      <c r="AW14" s="212"/>
      <c r="AX14" s="212"/>
      <c r="AY14" s="212"/>
      <c r="AZ14" s="212"/>
      <c r="BA14" s="253" t="str">
        <f>C14</f>
        <v>zapažených i nezapažených s urovnáním dna do předepsaného profilu a spádu, s přehozením výkopku na přilehlém terénu na vzdálenost do 3 m od podélné osy rýhy nebo s naložením výkopku na dopravní prostředek.</v>
      </c>
      <c r="BB14" s="212"/>
      <c r="BC14" s="212"/>
      <c r="BD14" s="212"/>
      <c r="BE14" s="212"/>
      <c r="BF14" s="212"/>
      <c r="BG14" s="212"/>
      <c r="BH14" s="212"/>
    </row>
    <row r="15" spans="1:60" outlineLevel="1" x14ac:dyDescent="0.2">
      <c r="A15" s="219"/>
      <c r="B15" s="220"/>
      <c r="C15" s="257" t="s">
        <v>1315</v>
      </c>
      <c r="D15" s="251"/>
      <c r="E15" s="252">
        <v>4.375</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390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0">
        <v>3</v>
      </c>
      <c r="B16" s="231" t="s">
        <v>1316</v>
      </c>
      <c r="C16" s="247" t="s">
        <v>1317</v>
      </c>
      <c r="D16" s="232" t="s">
        <v>382</v>
      </c>
      <c r="E16" s="233">
        <v>7.43</v>
      </c>
      <c r="F16" s="234"/>
      <c r="G16" s="235">
        <f>ROUND(E16*F16,2)</f>
        <v>0</v>
      </c>
      <c r="H16" s="234"/>
      <c r="I16" s="235">
        <f>ROUND(E16*H16,2)</f>
        <v>0</v>
      </c>
      <c r="J16" s="234"/>
      <c r="K16" s="235">
        <f>ROUND(E16*J16,2)</f>
        <v>0</v>
      </c>
      <c r="L16" s="235">
        <v>21</v>
      </c>
      <c r="M16" s="235">
        <f>G16*(1+L16/100)</f>
        <v>0</v>
      </c>
      <c r="N16" s="233">
        <v>0</v>
      </c>
      <c r="O16" s="233">
        <f>ROUND(E16*N16,2)</f>
        <v>0</v>
      </c>
      <c r="P16" s="233">
        <v>0</v>
      </c>
      <c r="Q16" s="233">
        <f>ROUND(E16*P16,2)</f>
        <v>0</v>
      </c>
      <c r="R16" s="235" t="s">
        <v>383</v>
      </c>
      <c r="S16" s="235" t="s">
        <v>384</v>
      </c>
      <c r="T16" s="236" t="s">
        <v>384</v>
      </c>
      <c r="U16" s="222">
        <v>0.37</v>
      </c>
      <c r="V16" s="222">
        <f>ROUND(E16*U16,2)</f>
        <v>2.75</v>
      </c>
      <c r="W16" s="222"/>
      <c r="X16" s="222" t="s">
        <v>385</v>
      </c>
      <c r="Y16" s="212"/>
      <c r="Z16" s="212"/>
      <c r="AA16" s="212"/>
      <c r="AB16" s="212"/>
      <c r="AC16" s="212"/>
      <c r="AD16" s="212"/>
      <c r="AE16" s="212"/>
      <c r="AF16" s="212"/>
      <c r="AG16" s="212" t="s">
        <v>386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19"/>
      <c r="B17" s="220"/>
      <c r="C17" s="256" t="s">
        <v>1318</v>
      </c>
      <c r="D17" s="254"/>
      <c r="E17" s="254"/>
      <c r="F17" s="254"/>
      <c r="G17" s="254"/>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388</v>
      </c>
      <c r="AH17" s="212"/>
      <c r="AI17" s="212"/>
      <c r="AJ17" s="212"/>
      <c r="AK17" s="212"/>
      <c r="AL17" s="212"/>
      <c r="AM17" s="212"/>
      <c r="AN17" s="212"/>
      <c r="AO17" s="212"/>
      <c r="AP17" s="212"/>
      <c r="AQ17" s="212"/>
      <c r="AR17" s="212"/>
      <c r="AS17" s="212"/>
      <c r="AT17" s="212"/>
      <c r="AU17" s="212"/>
      <c r="AV17" s="212"/>
      <c r="AW17" s="212"/>
      <c r="AX17" s="212"/>
      <c r="AY17" s="212"/>
      <c r="AZ17" s="212"/>
      <c r="BA17" s="25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outlineLevel="1" x14ac:dyDescent="0.2">
      <c r="A18" s="219"/>
      <c r="B18" s="220"/>
      <c r="C18" s="257" t="s">
        <v>1319</v>
      </c>
      <c r="D18" s="251"/>
      <c r="E18" s="252">
        <v>4.7300000000000004</v>
      </c>
      <c r="F18" s="222"/>
      <c r="G18" s="222"/>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390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1320</v>
      </c>
      <c r="D19" s="251"/>
      <c r="E19" s="252">
        <v>2.7</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0">
        <v>4</v>
      </c>
      <c r="B20" s="231" t="s">
        <v>408</v>
      </c>
      <c r="C20" s="247" t="s">
        <v>409</v>
      </c>
      <c r="D20" s="232" t="s">
        <v>382</v>
      </c>
      <c r="E20" s="233">
        <v>90.555000000000007</v>
      </c>
      <c r="F20" s="234"/>
      <c r="G20" s="235">
        <f>ROUND(E20*F20,2)</f>
        <v>0</v>
      </c>
      <c r="H20" s="234"/>
      <c r="I20" s="235">
        <f>ROUND(E20*H20,2)</f>
        <v>0</v>
      </c>
      <c r="J20" s="234"/>
      <c r="K20" s="235">
        <f>ROUND(E20*J20,2)</f>
        <v>0</v>
      </c>
      <c r="L20" s="235">
        <v>21</v>
      </c>
      <c r="M20" s="235">
        <f>G20*(1+L20/100)</f>
        <v>0</v>
      </c>
      <c r="N20" s="233">
        <v>0</v>
      </c>
      <c r="O20" s="233">
        <f>ROUND(E20*N20,2)</f>
        <v>0</v>
      </c>
      <c r="P20" s="233">
        <v>0</v>
      </c>
      <c r="Q20" s="233">
        <f>ROUND(E20*P20,2)</f>
        <v>0</v>
      </c>
      <c r="R20" s="235" t="s">
        <v>383</v>
      </c>
      <c r="S20" s="235" t="s">
        <v>384</v>
      </c>
      <c r="T20" s="236" t="s">
        <v>384</v>
      </c>
      <c r="U20" s="222">
        <v>0.01</v>
      </c>
      <c r="V20" s="222">
        <f>ROUND(E20*U20,2)</f>
        <v>0.91</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6" t="s">
        <v>403</v>
      </c>
      <c r="D21" s="254"/>
      <c r="E21" s="254"/>
      <c r="F21" s="254"/>
      <c r="G21" s="254"/>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388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410</v>
      </c>
      <c r="D22" s="251"/>
      <c r="E22" s="252"/>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390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1321</v>
      </c>
      <c r="D23" s="251"/>
      <c r="E23" s="252">
        <v>78.75</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390</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1322</v>
      </c>
      <c r="D24" s="251"/>
      <c r="E24" s="252"/>
      <c r="F24" s="222"/>
      <c r="G24" s="222"/>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390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1323</v>
      </c>
      <c r="D25" s="251"/>
      <c r="E25" s="252">
        <v>4.375</v>
      </c>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7" t="s">
        <v>1324</v>
      </c>
      <c r="D26" s="251"/>
      <c r="E26" s="252">
        <v>7.43</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390</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0">
        <v>5</v>
      </c>
      <c r="B27" s="231" t="s">
        <v>1325</v>
      </c>
      <c r="C27" s="247" t="s">
        <v>1326</v>
      </c>
      <c r="D27" s="232" t="s">
        <v>382</v>
      </c>
      <c r="E27" s="233">
        <v>78.75</v>
      </c>
      <c r="F27" s="234"/>
      <c r="G27" s="235">
        <f>ROUND(E27*F27,2)</f>
        <v>0</v>
      </c>
      <c r="H27" s="234"/>
      <c r="I27" s="235">
        <f>ROUND(E27*H27,2)</f>
        <v>0</v>
      </c>
      <c r="J27" s="234"/>
      <c r="K27" s="235">
        <f>ROUND(E27*J27,2)</f>
        <v>0</v>
      </c>
      <c r="L27" s="235">
        <v>21</v>
      </c>
      <c r="M27" s="235">
        <f>G27*(1+L27/100)</f>
        <v>0</v>
      </c>
      <c r="N27" s="233">
        <v>0</v>
      </c>
      <c r="O27" s="233">
        <f>ROUND(E27*N27,2)</f>
        <v>0</v>
      </c>
      <c r="P27" s="233">
        <v>0</v>
      </c>
      <c r="Q27" s="233">
        <f>ROUND(E27*P27,2)</f>
        <v>0</v>
      </c>
      <c r="R27" s="235" t="s">
        <v>383</v>
      </c>
      <c r="S27" s="235" t="s">
        <v>384</v>
      </c>
      <c r="T27" s="236" t="s">
        <v>384</v>
      </c>
      <c r="U27" s="222">
        <v>0.12</v>
      </c>
      <c r="V27" s="222">
        <f>ROUND(E27*U27,2)</f>
        <v>9.4499999999999993</v>
      </c>
      <c r="W27" s="222"/>
      <c r="X27" s="222" t="s">
        <v>385</v>
      </c>
      <c r="Y27" s="212"/>
      <c r="Z27" s="212"/>
      <c r="AA27" s="212"/>
      <c r="AB27" s="212"/>
      <c r="AC27" s="212"/>
      <c r="AD27" s="212"/>
      <c r="AE27" s="212"/>
      <c r="AF27" s="212"/>
      <c r="AG27" s="212" t="s">
        <v>386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6" t="s">
        <v>1327</v>
      </c>
      <c r="D28" s="254"/>
      <c r="E28" s="254"/>
      <c r="F28" s="254"/>
      <c r="G28" s="254"/>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388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1328</v>
      </c>
      <c r="D29" s="251"/>
      <c r="E29" s="252"/>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1321</v>
      </c>
      <c r="D30" s="251"/>
      <c r="E30" s="252">
        <v>78.75</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390</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0">
        <v>6</v>
      </c>
      <c r="B31" s="231" t="s">
        <v>1329</v>
      </c>
      <c r="C31" s="247" t="s">
        <v>1330</v>
      </c>
      <c r="D31" s="232" t="s">
        <v>427</v>
      </c>
      <c r="E31" s="233">
        <v>194</v>
      </c>
      <c r="F31" s="234"/>
      <c r="G31" s="235">
        <f>ROUND(E31*F31,2)</f>
        <v>0</v>
      </c>
      <c r="H31" s="234"/>
      <c r="I31" s="235">
        <f>ROUND(E31*H31,2)</f>
        <v>0</v>
      </c>
      <c r="J31" s="234"/>
      <c r="K31" s="235">
        <f>ROUND(E31*J31,2)</f>
        <v>0</v>
      </c>
      <c r="L31" s="235">
        <v>21</v>
      </c>
      <c r="M31" s="235">
        <f>G31*(1+L31/100)</f>
        <v>0</v>
      </c>
      <c r="N31" s="233">
        <v>0</v>
      </c>
      <c r="O31" s="233">
        <f>ROUND(E31*N31,2)</f>
        <v>0</v>
      </c>
      <c r="P31" s="233">
        <v>0</v>
      </c>
      <c r="Q31" s="233">
        <f>ROUND(E31*P31,2)</f>
        <v>0</v>
      </c>
      <c r="R31" s="235" t="s">
        <v>383</v>
      </c>
      <c r="S31" s="235" t="s">
        <v>384</v>
      </c>
      <c r="T31" s="236" t="s">
        <v>384</v>
      </c>
      <c r="U31" s="222">
        <v>0.02</v>
      </c>
      <c r="V31" s="222">
        <f>ROUND(E31*U31,2)</f>
        <v>3.88</v>
      </c>
      <c r="W31" s="222"/>
      <c r="X31" s="222" t="s">
        <v>385</v>
      </c>
      <c r="Y31" s="212"/>
      <c r="Z31" s="212"/>
      <c r="AA31" s="212"/>
      <c r="AB31" s="212"/>
      <c r="AC31" s="212"/>
      <c r="AD31" s="212"/>
      <c r="AE31" s="212"/>
      <c r="AF31" s="212"/>
      <c r="AG31" s="212" t="s">
        <v>386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6" t="s">
        <v>447</v>
      </c>
      <c r="D32" s="254"/>
      <c r="E32" s="254"/>
      <c r="F32" s="254"/>
      <c r="G32" s="254"/>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388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7" t="s">
        <v>1331</v>
      </c>
      <c r="D33" s="251"/>
      <c r="E33" s="252">
        <v>175</v>
      </c>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1332</v>
      </c>
      <c r="D34" s="251"/>
      <c r="E34" s="252">
        <v>19</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390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0">
        <v>7</v>
      </c>
      <c r="B35" s="231" t="s">
        <v>590</v>
      </c>
      <c r="C35" s="247" t="s">
        <v>591</v>
      </c>
      <c r="D35" s="232" t="s">
        <v>382</v>
      </c>
      <c r="E35" s="233">
        <v>90.555000000000007</v>
      </c>
      <c r="F35" s="234"/>
      <c r="G35" s="235">
        <f>ROUND(E35*F35,2)</f>
        <v>0</v>
      </c>
      <c r="H35" s="234"/>
      <c r="I35" s="235">
        <f>ROUND(E35*H35,2)</f>
        <v>0</v>
      </c>
      <c r="J35" s="234"/>
      <c r="K35" s="235">
        <f>ROUND(E35*J35,2)</f>
        <v>0</v>
      </c>
      <c r="L35" s="235">
        <v>21</v>
      </c>
      <c r="M35" s="235">
        <f>G35*(1+L35/100)</f>
        <v>0</v>
      </c>
      <c r="N35" s="233">
        <v>0</v>
      </c>
      <c r="O35" s="233">
        <f>ROUND(E35*N35,2)</f>
        <v>0</v>
      </c>
      <c r="P35" s="233">
        <v>0</v>
      </c>
      <c r="Q35" s="233">
        <f>ROUND(E35*P35,2)</f>
        <v>0</v>
      </c>
      <c r="R35" s="235" t="s">
        <v>383</v>
      </c>
      <c r="S35" s="235" t="s">
        <v>384</v>
      </c>
      <c r="T35" s="236" t="s">
        <v>384</v>
      </c>
      <c r="U35" s="222">
        <v>0</v>
      </c>
      <c r="V35" s="222">
        <f>ROUND(E35*U35,2)</f>
        <v>0</v>
      </c>
      <c r="W35" s="222"/>
      <c r="X35" s="222" t="s">
        <v>385</v>
      </c>
      <c r="Y35" s="212"/>
      <c r="Z35" s="212"/>
      <c r="AA35" s="212"/>
      <c r="AB35" s="212"/>
      <c r="AC35" s="212"/>
      <c r="AD35" s="212"/>
      <c r="AE35" s="212"/>
      <c r="AF35" s="212"/>
      <c r="AG35" s="212" t="s">
        <v>386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1333</v>
      </c>
      <c r="D36" s="251"/>
      <c r="E36" s="252">
        <v>90.555000000000007</v>
      </c>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390</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0">
        <v>8</v>
      </c>
      <c r="B37" s="231" t="s">
        <v>1334</v>
      </c>
      <c r="C37" s="247" t="s">
        <v>1335</v>
      </c>
      <c r="D37" s="232" t="s">
        <v>1336</v>
      </c>
      <c r="E37" s="233">
        <v>87.491249999999994</v>
      </c>
      <c r="F37" s="234"/>
      <c r="G37" s="235">
        <f>ROUND(E37*F37,2)</f>
        <v>0</v>
      </c>
      <c r="H37" s="234"/>
      <c r="I37" s="235">
        <f>ROUND(E37*H37,2)</f>
        <v>0</v>
      </c>
      <c r="J37" s="234"/>
      <c r="K37" s="235">
        <f>ROUND(E37*J37,2)</f>
        <v>0</v>
      </c>
      <c r="L37" s="235">
        <v>21</v>
      </c>
      <c r="M37" s="235">
        <f>G37*(1+L37/100)</f>
        <v>0</v>
      </c>
      <c r="N37" s="233">
        <v>1.7</v>
      </c>
      <c r="O37" s="233">
        <f>ROUND(E37*N37,2)</f>
        <v>148.74</v>
      </c>
      <c r="P37" s="233">
        <v>0</v>
      </c>
      <c r="Q37" s="233">
        <f>ROUND(E37*P37,2)</f>
        <v>0</v>
      </c>
      <c r="R37" s="235"/>
      <c r="S37" s="235" t="s">
        <v>339</v>
      </c>
      <c r="T37" s="236" t="s">
        <v>495</v>
      </c>
      <c r="U37" s="222">
        <v>0</v>
      </c>
      <c r="V37" s="222">
        <f>ROUND(E37*U37,2)</f>
        <v>0</v>
      </c>
      <c r="W37" s="222"/>
      <c r="X37" s="222" t="s">
        <v>474</v>
      </c>
      <c r="Y37" s="212"/>
      <c r="Z37" s="212"/>
      <c r="AA37" s="212"/>
      <c r="AB37" s="212"/>
      <c r="AC37" s="212"/>
      <c r="AD37" s="212"/>
      <c r="AE37" s="212"/>
      <c r="AF37" s="212"/>
      <c r="AG37" s="212" t="s">
        <v>475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1328</v>
      </c>
      <c r="D38" s="251"/>
      <c r="E38" s="252"/>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390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7" t="s">
        <v>1337</v>
      </c>
      <c r="D39" s="251"/>
      <c r="E39" s="252">
        <v>87.491249999999994</v>
      </c>
      <c r="F39" s="222"/>
      <c r="G39" s="222"/>
      <c r="H39" s="222"/>
      <c r="I39" s="222"/>
      <c r="J39" s="222"/>
      <c r="K39" s="222"/>
      <c r="L39" s="222"/>
      <c r="M39" s="222"/>
      <c r="N39" s="221"/>
      <c r="O39" s="221"/>
      <c r="P39" s="221"/>
      <c r="Q39" s="221"/>
      <c r="R39" s="222"/>
      <c r="S39" s="222"/>
      <c r="T39" s="222"/>
      <c r="U39" s="222"/>
      <c r="V39" s="222"/>
      <c r="W39" s="222"/>
      <c r="X39" s="222"/>
      <c r="Y39" s="212"/>
      <c r="Z39" s="212"/>
      <c r="AA39" s="212"/>
      <c r="AB39" s="212"/>
      <c r="AC39" s="212"/>
      <c r="AD39" s="212"/>
      <c r="AE39" s="212"/>
      <c r="AF39" s="212"/>
      <c r="AG39" s="212" t="s">
        <v>390</v>
      </c>
      <c r="AH39" s="212">
        <v>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24" t="s">
        <v>334</v>
      </c>
      <c r="B40" s="225" t="s">
        <v>229</v>
      </c>
      <c r="C40" s="245" t="s">
        <v>230</v>
      </c>
      <c r="D40" s="226"/>
      <c r="E40" s="227"/>
      <c r="F40" s="228"/>
      <c r="G40" s="228">
        <f>SUMIF(AG41:AG49,"&lt;&gt;NOR",G41:G49)</f>
        <v>0</v>
      </c>
      <c r="H40" s="228"/>
      <c r="I40" s="228">
        <f>SUM(I41:I49)</f>
        <v>0</v>
      </c>
      <c r="J40" s="228"/>
      <c r="K40" s="228">
        <f>SUM(K41:K49)</f>
        <v>0</v>
      </c>
      <c r="L40" s="228"/>
      <c r="M40" s="228">
        <f>SUM(M41:M49)</f>
        <v>0</v>
      </c>
      <c r="N40" s="227"/>
      <c r="O40" s="227">
        <f>SUM(O41:O49)</f>
        <v>8.84</v>
      </c>
      <c r="P40" s="227"/>
      <c r="Q40" s="227">
        <f>SUM(Q41:Q49)</f>
        <v>0</v>
      </c>
      <c r="R40" s="228"/>
      <c r="S40" s="228"/>
      <c r="T40" s="229"/>
      <c r="U40" s="223"/>
      <c r="V40" s="223">
        <f>SUM(V41:V49)</f>
        <v>8.57</v>
      </c>
      <c r="W40" s="223"/>
      <c r="X40" s="223"/>
      <c r="AG40" t="s">
        <v>335</v>
      </c>
    </row>
    <row r="41" spans="1:60" outlineLevel="1" x14ac:dyDescent="0.2">
      <c r="A41" s="230">
        <v>9</v>
      </c>
      <c r="B41" s="231" t="s">
        <v>1338</v>
      </c>
      <c r="C41" s="247" t="s">
        <v>1339</v>
      </c>
      <c r="D41" s="232" t="s">
        <v>382</v>
      </c>
      <c r="E41" s="233">
        <v>5.2937500000000002</v>
      </c>
      <c r="F41" s="234"/>
      <c r="G41" s="235">
        <f>ROUND(E41*F41,2)</f>
        <v>0</v>
      </c>
      <c r="H41" s="234"/>
      <c r="I41" s="235">
        <f>ROUND(E41*H41,2)</f>
        <v>0</v>
      </c>
      <c r="J41" s="234"/>
      <c r="K41" s="235">
        <f>ROUND(E41*J41,2)</f>
        <v>0</v>
      </c>
      <c r="L41" s="235">
        <v>21</v>
      </c>
      <c r="M41" s="235">
        <f>G41*(1+L41/100)</f>
        <v>0</v>
      </c>
      <c r="N41" s="233">
        <v>1.665</v>
      </c>
      <c r="O41" s="233">
        <f>ROUND(E41*N41,2)</f>
        <v>8.81</v>
      </c>
      <c r="P41" s="233">
        <v>0</v>
      </c>
      <c r="Q41" s="233">
        <f>ROUND(E41*P41,2)</f>
        <v>0</v>
      </c>
      <c r="R41" s="235" t="s">
        <v>1340</v>
      </c>
      <c r="S41" s="235" t="s">
        <v>384</v>
      </c>
      <c r="T41" s="236" t="s">
        <v>384</v>
      </c>
      <c r="U41" s="222">
        <v>0.92</v>
      </c>
      <c r="V41" s="222">
        <f>ROUND(E41*U41,2)</f>
        <v>4.87</v>
      </c>
      <c r="W41" s="222"/>
      <c r="X41" s="222" t="s">
        <v>385</v>
      </c>
      <c r="Y41" s="212"/>
      <c r="Z41" s="212"/>
      <c r="AA41" s="212"/>
      <c r="AB41" s="212"/>
      <c r="AC41" s="212"/>
      <c r="AD41" s="212"/>
      <c r="AE41" s="212"/>
      <c r="AF41" s="212"/>
      <c r="AG41" s="212" t="s">
        <v>386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6" t="s">
        <v>1341</v>
      </c>
      <c r="D42" s="254"/>
      <c r="E42" s="254"/>
      <c r="F42" s="254"/>
      <c r="G42" s="254"/>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388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1342</v>
      </c>
      <c r="D43" s="251"/>
      <c r="E43" s="252">
        <v>5.2937500000000002</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0">
        <v>10</v>
      </c>
      <c r="B44" s="231" t="s">
        <v>1343</v>
      </c>
      <c r="C44" s="247" t="s">
        <v>1344</v>
      </c>
      <c r="D44" s="232" t="s">
        <v>427</v>
      </c>
      <c r="E44" s="233">
        <v>46.2</v>
      </c>
      <c r="F44" s="234"/>
      <c r="G44" s="235">
        <f>ROUND(E44*F44,2)</f>
        <v>0</v>
      </c>
      <c r="H44" s="234"/>
      <c r="I44" s="235">
        <f>ROUND(E44*H44,2)</f>
        <v>0</v>
      </c>
      <c r="J44" s="234"/>
      <c r="K44" s="235">
        <f>ROUND(E44*J44,2)</f>
        <v>0</v>
      </c>
      <c r="L44" s="235">
        <v>21</v>
      </c>
      <c r="M44" s="235">
        <f>G44*(1+L44/100)</f>
        <v>0</v>
      </c>
      <c r="N44" s="233">
        <v>1.8000000000000001E-4</v>
      </c>
      <c r="O44" s="233">
        <f>ROUND(E44*N44,2)</f>
        <v>0.01</v>
      </c>
      <c r="P44" s="233">
        <v>0</v>
      </c>
      <c r="Q44" s="233">
        <f>ROUND(E44*P44,2)</f>
        <v>0</v>
      </c>
      <c r="R44" s="235" t="s">
        <v>1340</v>
      </c>
      <c r="S44" s="235" t="s">
        <v>384</v>
      </c>
      <c r="T44" s="236" t="s">
        <v>384</v>
      </c>
      <c r="U44" s="222">
        <v>0.08</v>
      </c>
      <c r="V44" s="222">
        <f>ROUND(E44*U44,2)</f>
        <v>3.7</v>
      </c>
      <c r="W44" s="222"/>
      <c r="X44" s="222" t="s">
        <v>385</v>
      </c>
      <c r="Y44" s="212"/>
      <c r="Z44" s="212"/>
      <c r="AA44" s="212"/>
      <c r="AB44" s="212"/>
      <c r="AC44" s="212"/>
      <c r="AD44" s="212"/>
      <c r="AE44" s="212"/>
      <c r="AF44" s="212"/>
      <c r="AG44" s="212" t="s">
        <v>437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6" t="s">
        <v>1345</v>
      </c>
      <c r="D45" s="254"/>
      <c r="E45" s="254"/>
      <c r="F45" s="254"/>
      <c r="G45" s="254"/>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388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1346</v>
      </c>
      <c r="D46" s="251"/>
      <c r="E46" s="252">
        <v>46.2</v>
      </c>
      <c r="F46" s="222"/>
      <c r="G46" s="222"/>
      <c r="H46" s="222"/>
      <c r="I46" s="222"/>
      <c r="J46" s="222"/>
      <c r="K46" s="222"/>
      <c r="L46" s="222"/>
      <c r="M46" s="222"/>
      <c r="N46" s="221"/>
      <c r="O46" s="221"/>
      <c r="P46" s="221"/>
      <c r="Q46" s="221"/>
      <c r="R46" s="222"/>
      <c r="S46" s="222"/>
      <c r="T46" s="222"/>
      <c r="U46" s="222"/>
      <c r="V46" s="222"/>
      <c r="W46" s="222"/>
      <c r="X46" s="222"/>
      <c r="Y46" s="212"/>
      <c r="Z46" s="212"/>
      <c r="AA46" s="212"/>
      <c r="AB46" s="212"/>
      <c r="AC46" s="212"/>
      <c r="AD46" s="212"/>
      <c r="AE46" s="212"/>
      <c r="AF46" s="212"/>
      <c r="AG46" s="212" t="s">
        <v>390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0">
        <v>11</v>
      </c>
      <c r="B47" s="231" t="s">
        <v>1347</v>
      </c>
      <c r="C47" s="247" t="s">
        <v>1348</v>
      </c>
      <c r="D47" s="232" t="s">
        <v>513</v>
      </c>
      <c r="E47" s="233">
        <v>47.124000000000002</v>
      </c>
      <c r="F47" s="234"/>
      <c r="G47" s="235">
        <f>ROUND(E47*F47,2)</f>
        <v>0</v>
      </c>
      <c r="H47" s="234"/>
      <c r="I47" s="235">
        <f>ROUND(E47*H47,2)</f>
        <v>0</v>
      </c>
      <c r="J47" s="234"/>
      <c r="K47" s="235">
        <f>ROUND(E47*J47,2)</f>
        <v>0</v>
      </c>
      <c r="L47" s="235">
        <v>21</v>
      </c>
      <c r="M47" s="235">
        <f>G47*(1+L47/100)</f>
        <v>0</v>
      </c>
      <c r="N47" s="233">
        <v>5.0000000000000001E-4</v>
      </c>
      <c r="O47" s="233">
        <f>ROUND(E47*N47,2)</f>
        <v>0.02</v>
      </c>
      <c r="P47" s="233">
        <v>0</v>
      </c>
      <c r="Q47" s="233">
        <f>ROUND(E47*P47,2)</f>
        <v>0</v>
      </c>
      <c r="R47" s="235" t="s">
        <v>473</v>
      </c>
      <c r="S47" s="235" t="s">
        <v>384</v>
      </c>
      <c r="T47" s="236" t="s">
        <v>1349</v>
      </c>
      <c r="U47" s="222">
        <v>0</v>
      </c>
      <c r="V47" s="222">
        <f>ROUND(E47*U47,2)</f>
        <v>0</v>
      </c>
      <c r="W47" s="222"/>
      <c r="X47" s="222" t="s">
        <v>474</v>
      </c>
      <c r="Y47" s="212"/>
      <c r="Z47" s="212"/>
      <c r="AA47" s="212"/>
      <c r="AB47" s="212"/>
      <c r="AC47" s="212"/>
      <c r="AD47" s="212"/>
      <c r="AE47" s="212"/>
      <c r="AF47" s="212"/>
      <c r="AG47" s="212" t="s">
        <v>1350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1351</v>
      </c>
      <c r="D48" s="251"/>
      <c r="E48" s="252"/>
      <c r="F48" s="222"/>
      <c r="G48" s="222"/>
      <c r="H48" s="222"/>
      <c r="I48" s="222"/>
      <c r="J48" s="222"/>
      <c r="K48" s="222"/>
      <c r="L48" s="222"/>
      <c r="M48" s="222"/>
      <c r="N48" s="221"/>
      <c r="O48" s="221"/>
      <c r="P48" s="221"/>
      <c r="Q48" s="221"/>
      <c r="R48" s="222"/>
      <c r="S48" s="222"/>
      <c r="T48" s="222"/>
      <c r="U48" s="222"/>
      <c r="V48" s="222"/>
      <c r="W48" s="222"/>
      <c r="X48" s="222"/>
      <c r="Y48" s="212"/>
      <c r="Z48" s="212"/>
      <c r="AA48" s="212"/>
      <c r="AB48" s="212"/>
      <c r="AC48" s="212"/>
      <c r="AD48" s="212"/>
      <c r="AE48" s="212"/>
      <c r="AF48" s="212"/>
      <c r="AG48" s="212" t="s">
        <v>390</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1352</v>
      </c>
      <c r="D49" s="251"/>
      <c r="E49" s="252">
        <v>47.124000000000002</v>
      </c>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390</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24" t="s">
        <v>334</v>
      </c>
      <c r="B50" s="225" t="s">
        <v>237</v>
      </c>
      <c r="C50" s="245" t="s">
        <v>86</v>
      </c>
      <c r="D50" s="226"/>
      <c r="E50" s="227"/>
      <c r="F50" s="228"/>
      <c r="G50" s="228">
        <f>SUMIF(AG51:AG84,"&lt;&gt;NOR",G51:G84)</f>
        <v>0</v>
      </c>
      <c r="H50" s="228"/>
      <c r="I50" s="228">
        <f>SUM(I51:I84)</f>
        <v>0</v>
      </c>
      <c r="J50" s="228"/>
      <c r="K50" s="228">
        <f>SUM(K51:K84)</f>
        <v>0</v>
      </c>
      <c r="L50" s="228"/>
      <c r="M50" s="228">
        <f>SUM(M51:M84)</f>
        <v>0</v>
      </c>
      <c r="N50" s="227"/>
      <c r="O50" s="227">
        <f>SUM(O51:O84)</f>
        <v>203.42</v>
      </c>
      <c r="P50" s="227"/>
      <c r="Q50" s="227">
        <f>SUM(Q51:Q84)</f>
        <v>0</v>
      </c>
      <c r="R50" s="228"/>
      <c r="S50" s="228"/>
      <c r="T50" s="229"/>
      <c r="U50" s="223"/>
      <c r="V50" s="223">
        <f>SUM(V51:V84)</f>
        <v>55.64</v>
      </c>
      <c r="W50" s="223"/>
      <c r="X50" s="223"/>
      <c r="AG50" t="s">
        <v>335</v>
      </c>
    </row>
    <row r="51" spans="1:60" ht="22.5" outlineLevel="1" x14ac:dyDescent="0.2">
      <c r="A51" s="230">
        <v>12</v>
      </c>
      <c r="B51" s="231" t="s">
        <v>1353</v>
      </c>
      <c r="C51" s="247" t="s">
        <v>1354</v>
      </c>
      <c r="D51" s="232" t="s">
        <v>427</v>
      </c>
      <c r="E51" s="233">
        <v>186</v>
      </c>
      <c r="F51" s="234"/>
      <c r="G51" s="235">
        <f>ROUND(E51*F51,2)</f>
        <v>0</v>
      </c>
      <c r="H51" s="234"/>
      <c r="I51" s="235">
        <f>ROUND(E51*H51,2)</f>
        <v>0</v>
      </c>
      <c r="J51" s="234"/>
      <c r="K51" s="235">
        <f>ROUND(E51*J51,2)</f>
        <v>0</v>
      </c>
      <c r="L51" s="235">
        <v>21</v>
      </c>
      <c r="M51" s="235">
        <f>G51*(1+L51/100)</f>
        <v>0</v>
      </c>
      <c r="N51" s="233">
        <v>0.378</v>
      </c>
      <c r="O51" s="233">
        <f>ROUND(E51*N51,2)</f>
        <v>70.31</v>
      </c>
      <c r="P51" s="233">
        <v>0</v>
      </c>
      <c r="Q51" s="233">
        <f>ROUND(E51*P51,2)</f>
        <v>0</v>
      </c>
      <c r="R51" s="235" t="s">
        <v>481</v>
      </c>
      <c r="S51" s="235" t="s">
        <v>384</v>
      </c>
      <c r="T51" s="236" t="s">
        <v>384</v>
      </c>
      <c r="U51" s="222">
        <v>0.03</v>
      </c>
      <c r="V51" s="222">
        <f>ROUND(E51*U51,2)</f>
        <v>5.58</v>
      </c>
      <c r="W51" s="222"/>
      <c r="X51" s="222" t="s">
        <v>385</v>
      </c>
      <c r="Y51" s="212"/>
      <c r="Z51" s="212"/>
      <c r="AA51" s="212"/>
      <c r="AB51" s="212"/>
      <c r="AC51" s="212"/>
      <c r="AD51" s="212"/>
      <c r="AE51" s="212"/>
      <c r="AF51" s="212"/>
      <c r="AG51" s="212" t="s">
        <v>386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7" t="s">
        <v>1355</v>
      </c>
      <c r="D52" s="251"/>
      <c r="E52" s="252"/>
      <c r="F52" s="222"/>
      <c r="G52" s="222"/>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390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7" t="s">
        <v>1356</v>
      </c>
      <c r="D53" s="251"/>
      <c r="E53" s="252">
        <v>167</v>
      </c>
      <c r="F53" s="222"/>
      <c r="G53" s="222"/>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390</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7" t="s">
        <v>1357</v>
      </c>
      <c r="D54" s="251"/>
      <c r="E54" s="252"/>
      <c r="F54" s="222"/>
      <c r="G54" s="222"/>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390</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1358</v>
      </c>
      <c r="D55" s="251"/>
      <c r="E55" s="252">
        <v>19</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5</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0">
        <v>13</v>
      </c>
      <c r="B56" s="231" t="s">
        <v>1359</v>
      </c>
      <c r="C56" s="247" t="s">
        <v>1360</v>
      </c>
      <c r="D56" s="232" t="s">
        <v>427</v>
      </c>
      <c r="E56" s="233">
        <v>175</v>
      </c>
      <c r="F56" s="234"/>
      <c r="G56" s="235">
        <f>ROUND(E56*F56,2)</f>
        <v>0</v>
      </c>
      <c r="H56" s="234"/>
      <c r="I56" s="235">
        <f>ROUND(E56*H56,2)</f>
        <v>0</v>
      </c>
      <c r="J56" s="234"/>
      <c r="K56" s="235">
        <f>ROUND(E56*J56,2)</f>
        <v>0</v>
      </c>
      <c r="L56" s="235">
        <v>21</v>
      </c>
      <c r="M56" s="235">
        <f>G56*(1+L56/100)</f>
        <v>0</v>
      </c>
      <c r="N56" s="233">
        <v>0.441</v>
      </c>
      <c r="O56" s="233">
        <f>ROUND(E56*N56,2)</f>
        <v>77.180000000000007</v>
      </c>
      <c r="P56" s="233">
        <v>0</v>
      </c>
      <c r="Q56" s="233">
        <f>ROUND(E56*P56,2)</f>
        <v>0</v>
      </c>
      <c r="R56" s="235" t="s">
        <v>481</v>
      </c>
      <c r="S56" s="235" t="s">
        <v>384</v>
      </c>
      <c r="T56" s="236" t="s">
        <v>384</v>
      </c>
      <c r="U56" s="222">
        <v>0.03</v>
      </c>
      <c r="V56" s="222">
        <f>ROUND(E56*U56,2)</f>
        <v>5.25</v>
      </c>
      <c r="W56" s="222"/>
      <c r="X56" s="222" t="s">
        <v>385</v>
      </c>
      <c r="Y56" s="212"/>
      <c r="Z56" s="212"/>
      <c r="AA56" s="212"/>
      <c r="AB56" s="212"/>
      <c r="AC56" s="212"/>
      <c r="AD56" s="212"/>
      <c r="AE56" s="212"/>
      <c r="AF56" s="212"/>
      <c r="AG56" s="212" t="s">
        <v>386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7" t="s">
        <v>1355</v>
      </c>
      <c r="D57" s="251"/>
      <c r="E57" s="252"/>
      <c r="F57" s="222"/>
      <c r="G57" s="222"/>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390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7" t="s">
        <v>1356</v>
      </c>
      <c r="D58" s="251"/>
      <c r="E58" s="252">
        <v>167</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390</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7" t="s">
        <v>1361</v>
      </c>
      <c r="D59" s="251"/>
      <c r="E59" s="252">
        <v>8</v>
      </c>
      <c r="F59" s="222"/>
      <c r="G59" s="222"/>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390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0">
        <v>14</v>
      </c>
      <c r="B60" s="231" t="s">
        <v>1362</v>
      </c>
      <c r="C60" s="247" t="s">
        <v>1363</v>
      </c>
      <c r="D60" s="232" t="s">
        <v>427</v>
      </c>
      <c r="E60" s="233">
        <v>167</v>
      </c>
      <c r="F60" s="234"/>
      <c r="G60" s="235">
        <f>ROUND(E60*F60,2)</f>
        <v>0</v>
      </c>
      <c r="H60" s="234"/>
      <c r="I60" s="235">
        <f>ROUND(E60*H60,2)</f>
        <v>0</v>
      </c>
      <c r="J60" s="234"/>
      <c r="K60" s="235">
        <f>ROUND(E60*J60,2)</f>
        <v>0</v>
      </c>
      <c r="L60" s="235">
        <v>21</v>
      </c>
      <c r="M60" s="235">
        <f>G60*(1+L60/100)</f>
        <v>0</v>
      </c>
      <c r="N60" s="233">
        <v>0.18462999999999999</v>
      </c>
      <c r="O60" s="233">
        <f>ROUND(E60*N60,2)</f>
        <v>30.83</v>
      </c>
      <c r="P60" s="233">
        <v>0</v>
      </c>
      <c r="Q60" s="233">
        <f>ROUND(E60*P60,2)</f>
        <v>0</v>
      </c>
      <c r="R60" s="235" t="s">
        <v>481</v>
      </c>
      <c r="S60" s="235" t="s">
        <v>384</v>
      </c>
      <c r="T60" s="236" t="s">
        <v>384</v>
      </c>
      <c r="U60" s="222">
        <v>0.06</v>
      </c>
      <c r="V60" s="222">
        <f>ROUND(E60*U60,2)</f>
        <v>10.02</v>
      </c>
      <c r="W60" s="222"/>
      <c r="X60" s="222" t="s">
        <v>385</v>
      </c>
      <c r="Y60" s="212"/>
      <c r="Z60" s="212"/>
      <c r="AA60" s="212"/>
      <c r="AB60" s="212"/>
      <c r="AC60" s="212"/>
      <c r="AD60" s="212"/>
      <c r="AE60" s="212"/>
      <c r="AF60" s="212"/>
      <c r="AG60" s="212" t="s">
        <v>386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6" t="s">
        <v>1364</v>
      </c>
      <c r="D61" s="254"/>
      <c r="E61" s="254"/>
      <c r="F61" s="254"/>
      <c r="G61" s="254"/>
      <c r="H61" s="222"/>
      <c r="I61" s="222"/>
      <c r="J61" s="222"/>
      <c r="K61" s="222"/>
      <c r="L61" s="222"/>
      <c r="M61" s="222"/>
      <c r="N61" s="221"/>
      <c r="O61" s="221"/>
      <c r="P61" s="221"/>
      <c r="Q61" s="221"/>
      <c r="R61" s="222"/>
      <c r="S61" s="222"/>
      <c r="T61" s="222"/>
      <c r="U61" s="222"/>
      <c r="V61" s="222"/>
      <c r="W61" s="222"/>
      <c r="X61" s="222"/>
      <c r="Y61" s="212"/>
      <c r="Z61" s="212"/>
      <c r="AA61" s="212"/>
      <c r="AB61" s="212"/>
      <c r="AC61" s="212"/>
      <c r="AD61" s="212"/>
      <c r="AE61" s="212"/>
      <c r="AF61" s="212"/>
      <c r="AG61" s="212" t="s">
        <v>388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7" t="s">
        <v>1365</v>
      </c>
      <c r="D62" s="251"/>
      <c r="E62" s="252"/>
      <c r="F62" s="222"/>
      <c r="G62" s="222"/>
      <c r="H62" s="222"/>
      <c r="I62" s="222"/>
      <c r="J62" s="222"/>
      <c r="K62" s="222"/>
      <c r="L62" s="222"/>
      <c r="M62" s="222"/>
      <c r="N62" s="221"/>
      <c r="O62" s="221"/>
      <c r="P62" s="221"/>
      <c r="Q62" s="221"/>
      <c r="R62" s="222"/>
      <c r="S62" s="222"/>
      <c r="T62" s="222"/>
      <c r="U62" s="222"/>
      <c r="V62" s="222"/>
      <c r="W62" s="222"/>
      <c r="X62" s="222"/>
      <c r="Y62" s="212"/>
      <c r="Z62" s="212"/>
      <c r="AA62" s="212"/>
      <c r="AB62" s="212"/>
      <c r="AC62" s="212"/>
      <c r="AD62" s="212"/>
      <c r="AE62" s="212"/>
      <c r="AF62" s="212"/>
      <c r="AG62" s="212" t="s">
        <v>390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7" t="s">
        <v>1356</v>
      </c>
      <c r="D63" s="251"/>
      <c r="E63" s="252">
        <v>167</v>
      </c>
      <c r="F63" s="222"/>
      <c r="G63" s="222"/>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390</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0">
        <v>15</v>
      </c>
      <c r="B64" s="231" t="s">
        <v>1366</v>
      </c>
      <c r="C64" s="247" t="s">
        <v>1367</v>
      </c>
      <c r="D64" s="232" t="s">
        <v>427</v>
      </c>
      <c r="E64" s="233">
        <v>167</v>
      </c>
      <c r="F64" s="234"/>
      <c r="G64" s="235">
        <f>ROUND(E64*F64,2)</f>
        <v>0</v>
      </c>
      <c r="H64" s="234"/>
      <c r="I64" s="235">
        <f>ROUND(E64*H64,2)</f>
        <v>0</v>
      </c>
      <c r="J64" s="234"/>
      <c r="K64" s="235">
        <f>ROUND(E64*J64,2)</f>
        <v>0</v>
      </c>
      <c r="L64" s="235">
        <v>21</v>
      </c>
      <c r="M64" s="235">
        <f>G64*(1+L64/100)</f>
        <v>0</v>
      </c>
      <c r="N64" s="233">
        <v>6.0099999999999997E-3</v>
      </c>
      <c r="O64" s="233">
        <f>ROUND(E64*N64,2)</f>
        <v>1</v>
      </c>
      <c r="P64" s="233">
        <v>0</v>
      </c>
      <c r="Q64" s="233">
        <f>ROUND(E64*P64,2)</f>
        <v>0</v>
      </c>
      <c r="R64" s="235" t="s">
        <v>481</v>
      </c>
      <c r="S64" s="235" t="s">
        <v>384</v>
      </c>
      <c r="T64" s="236" t="s">
        <v>384</v>
      </c>
      <c r="U64" s="222">
        <v>4.0000000000000001E-3</v>
      </c>
      <c r="V64" s="222">
        <f>ROUND(E64*U64,2)</f>
        <v>0.67</v>
      </c>
      <c r="W64" s="222"/>
      <c r="X64" s="222" t="s">
        <v>385</v>
      </c>
      <c r="Y64" s="212"/>
      <c r="Z64" s="212"/>
      <c r="AA64" s="212"/>
      <c r="AB64" s="212"/>
      <c r="AC64" s="212"/>
      <c r="AD64" s="212"/>
      <c r="AE64" s="212"/>
      <c r="AF64" s="212"/>
      <c r="AG64" s="212" t="s">
        <v>386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6" t="s">
        <v>1368</v>
      </c>
      <c r="D65" s="254"/>
      <c r="E65" s="254"/>
      <c r="F65" s="254"/>
      <c r="G65" s="254"/>
      <c r="H65" s="222"/>
      <c r="I65" s="222"/>
      <c r="J65" s="222"/>
      <c r="K65" s="222"/>
      <c r="L65" s="222"/>
      <c r="M65" s="222"/>
      <c r="N65" s="221"/>
      <c r="O65" s="221"/>
      <c r="P65" s="221"/>
      <c r="Q65" s="221"/>
      <c r="R65" s="222"/>
      <c r="S65" s="222"/>
      <c r="T65" s="222"/>
      <c r="U65" s="222"/>
      <c r="V65" s="222"/>
      <c r="W65" s="222"/>
      <c r="X65" s="222"/>
      <c r="Y65" s="212"/>
      <c r="Z65" s="212"/>
      <c r="AA65" s="212"/>
      <c r="AB65" s="212"/>
      <c r="AC65" s="212"/>
      <c r="AD65" s="212"/>
      <c r="AE65" s="212"/>
      <c r="AF65" s="212"/>
      <c r="AG65" s="212" t="s">
        <v>388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1369</v>
      </c>
      <c r="D66" s="251"/>
      <c r="E66" s="252"/>
      <c r="F66" s="222"/>
      <c r="G66" s="222"/>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390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1370</v>
      </c>
      <c r="D67" s="251"/>
      <c r="E67" s="252">
        <v>167</v>
      </c>
      <c r="F67" s="222"/>
      <c r="G67" s="222"/>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390</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0">
        <v>16</v>
      </c>
      <c r="B68" s="231" t="s">
        <v>1371</v>
      </c>
      <c r="C68" s="247" t="s">
        <v>1372</v>
      </c>
      <c r="D68" s="232" t="s">
        <v>427</v>
      </c>
      <c r="E68" s="233">
        <v>167</v>
      </c>
      <c r="F68" s="234"/>
      <c r="G68" s="235">
        <f>ROUND(E68*F68,2)</f>
        <v>0</v>
      </c>
      <c r="H68" s="234"/>
      <c r="I68" s="235">
        <f>ROUND(E68*H68,2)</f>
        <v>0</v>
      </c>
      <c r="J68" s="234"/>
      <c r="K68" s="235">
        <f>ROUND(E68*J68,2)</f>
        <v>0</v>
      </c>
      <c r="L68" s="235">
        <v>21</v>
      </c>
      <c r="M68" s="235">
        <f>G68*(1+L68/100)</f>
        <v>0</v>
      </c>
      <c r="N68" s="233">
        <v>3.1E-4</v>
      </c>
      <c r="O68" s="233">
        <f>ROUND(E68*N68,2)</f>
        <v>0.05</v>
      </c>
      <c r="P68" s="233">
        <v>0</v>
      </c>
      <c r="Q68" s="233">
        <f>ROUND(E68*P68,2)</f>
        <v>0</v>
      </c>
      <c r="R68" s="235"/>
      <c r="S68" s="235" t="s">
        <v>339</v>
      </c>
      <c r="T68" s="236" t="s">
        <v>495</v>
      </c>
      <c r="U68" s="222">
        <v>2E-3</v>
      </c>
      <c r="V68" s="222">
        <f>ROUND(E68*U68,2)</f>
        <v>0.33</v>
      </c>
      <c r="W68" s="222"/>
      <c r="X68" s="222" t="s">
        <v>385</v>
      </c>
      <c r="Y68" s="212"/>
      <c r="Z68" s="212"/>
      <c r="AA68" s="212"/>
      <c r="AB68" s="212"/>
      <c r="AC68" s="212"/>
      <c r="AD68" s="212"/>
      <c r="AE68" s="212"/>
      <c r="AF68" s="212"/>
      <c r="AG68" s="212" t="s">
        <v>386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7" t="s">
        <v>1373</v>
      </c>
      <c r="D69" s="251"/>
      <c r="E69" s="252"/>
      <c r="F69" s="222"/>
      <c r="G69" s="222"/>
      <c r="H69" s="222"/>
      <c r="I69" s="222"/>
      <c r="J69" s="222"/>
      <c r="K69" s="222"/>
      <c r="L69" s="222"/>
      <c r="M69" s="222"/>
      <c r="N69" s="221"/>
      <c r="O69" s="221"/>
      <c r="P69" s="221"/>
      <c r="Q69" s="221"/>
      <c r="R69" s="222"/>
      <c r="S69" s="222"/>
      <c r="T69" s="222"/>
      <c r="U69" s="222"/>
      <c r="V69" s="222"/>
      <c r="W69" s="222"/>
      <c r="X69" s="222"/>
      <c r="Y69" s="212"/>
      <c r="Z69" s="212"/>
      <c r="AA69" s="212"/>
      <c r="AB69" s="212"/>
      <c r="AC69" s="212"/>
      <c r="AD69" s="212"/>
      <c r="AE69" s="212"/>
      <c r="AF69" s="212"/>
      <c r="AG69" s="212" t="s">
        <v>390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7" t="s">
        <v>1356</v>
      </c>
      <c r="D70" s="251"/>
      <c r="E70" s="252">
        <v>167</v>
      </c>
      <c r="F70" s="222"/>
      <c r="G70" s="22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390</v>
      </c>
      <c r="AH70" s="212">
        <v>5</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30">
        <v>17</v>
      </c>
      <c r="B71" s="231" t="s">
        <v>1374</v>
      </c>
      <c r="C71" s="247" t="s">
        <v>1375</v>
      </c>
      <c r="D71" s="232" t="s">
        <v>427</v>
      </c>
      <c r="E71" s="233">
        <v>167</v>
      </c>
      <c r="F71" s="234"/>
      <c r="G71" s="235">
        <f>ROUND(E71*F71,2)</f>
        <v>0</v>
      </c>
      <c r="H71" s="234"/>
      <c r="I71" s="235">
        <f>ROUND(E71*H71,2)</f>
        <v>0</v>
      </c>
      <c r="J71" s="234"/>
      <c r="K71" s="235">
        <f>ROUND(E71*J71,2)</f>
        <v>0</v>
      </c>
      <c r="L71" s="235">
        <v>21</v>
      </c>
      <c r="M71" s="235">
        <f>G71*(1+L71/100)</f>
        <v>0</v>
      </c>
      <c r="N71" s="233">
        <v>0.10373</v>
      </c>
      <c r="O71" s="233">
        <f>ROUND(E71*N71,2)</f>
        <v>17.32</v>
      </c>
      <c r="P71" s="233">
        <v>0</v>
      </c>
      <c r="Q71" s="233">
        <f>ROUND(E71*P71,2)</f>
        <v>0</v>
      </c>
      <c r="R71" s="235" t="s">
        <v>481</v>
      </c>
      <c r="S71" s="235" t="s">
        <v>384</v>
      </c>
      <c r="T71" s="236" t="s">
        <v>384</v>
      </c>
      <c r="U71" s="222">
        <v>6.4000000000000001E-2</v>
      </c>
      <c r="V71" s="222">
        <f>ROUND(E71*U71,2)</f>
        <v>10.69</v>
      </c>
      <c r="W71" s="222"/>
      <c r="X71" s="222" t="s">
        <v>385</v>
      </c>
      <c r="Y71" s="212"/>
      <c r="Z71" s="212"/>
      <c r="AA71" s="212"/>
      <c r="AB71" s="212"/>
      <c r="AC71" s="212"/>
      <c r="AD71" s="212"/>
      <c r="AE71" s="212"/>
      <c r="AF71" s="212"/>
      <c r="AG71" s="212" t="s">
        <v>386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1376</v>
      </c>
      <c r="D72" s="251"/>
      <c r="E72" s="252">
        <v>167</v>
      </c>
      <c r="F72" s="222"/>
      <c r="G72" s="222"/>
      <c r="H72" s="222"/>
      <c r="I72" s="222"/>
      <c r="J72" s="222"/>
      <c r="K72" s="222"/>
      <c r="L72" s="222"/>
      <c r="M72" s="222"/>
      <c r="N72" s="221"/>
      <c r="O72" s="221"/>
      <c r="P72" s="221"/>
      <c r="Q72" s="221"/>
      <c r="R72" s="222"/>
      <c r="S72" s="222"/>
      <c r="T72" s="222"/>
      <c r="U72" s="222"/>
      <c r="V72" s="222"/>
      <c r="W72" s="222"/>
      <c r="X72" s="222"/>
      <c r="Y72" s="212"/>
      <c r="Z72" s="212"/>
      <c r="AA72" s="212"/>
      <c r="AB72" s="212"/>
      <c r="AC72" s="212"/>
      <c r="AD72" s="212"/>
      <c r="AE72" s="212"/>
      <c r="AF72" s="212"/>
      <c r="AG72" s="212" t="s">
        <v>390</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0">
        <v>18</v>
      </c>
      <c r="B73" s="231" t="s">
        <v>1377</v>
      </c>
      <c r="C73" s="247" t="s">
        <v>1378</v>
      </c>
      <c r="D73" s="232" t="s">
        <v>427</v>
      </c>
      <c r="E73" s="233">
        <v>19</v>
      </c>
      <c r="F73" s="234"/>
      <c r="G73" s="235">
        <f>ROUND(E73*F73,2)</f>
        <v>0</v>
      </c>
      <c r="H73" s="234"/>
      <c r="I73" s="235">
        <f>ROUND(E73*H73,2)</f>
        <v>0</v>
      </c>
      <c r="J73" s="234"/>
      <c r="K73" s="235">
        <f>ROUND(E73*J73,2)</f>
        <v>0</v>
      </c>
      <c r="L73" s="235">
        <v>21</v>
      </c>
      <c r="M73" s="235">
        <f>G73*(1+L73/100)</f>
        <v>0</v>
      </c>
      <c r="N73" s="233">
        <v>7.3899999999999993E-2</v>
      </c>
      <c r="O73" s="233">
        <f>ROUND(E73*N73,2)</f>
        <v>1.4</v>
      </c>
      <c r="P73" s="233">
        <v>0</v>
      </c>
      <c r="Q73" s="233">
        <f>ROUND(E73*P73,2)</f>
        <v>0</v>
      </c>
      <c r="R73" s="235" t="s">
        <v>481</v>
      </c>
      <c r="S73" s="235" t="s">
        <v>384</v>
      </c>
      <c r="T73" s="236" t="s">
        <v>384</v>
      </c>
      <c r="U73" s="222">
        <v>0.45</v>
      </c>
      <c r="V73" s="222">
        <f>ROUND(E73*U73,2)</f>
        <v>8.5500000000000007</v>
      </c>
      <c r="W73" s="222"/>
      <c r="X73" s="222" t="s">
        <v>385</v>
      </c>
      <c r="Y73" s="212"/>
      <c r="Z73" s="212"/>
      <c r="AA73" s="212"/>
      <c r="AB73" s="212"/>
      <c r="AC73" s="212"/>
      <c r="AD73" s="212"/>
      <c r="AE73" s="212"/>
      <c r="AF73" s="212"/>
      <c r="AG73" s="212" t="s">
        <v>386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19"/>
      <c r="B74" s="220"/>
      <c r="C74" s="256" t="s">
        <v>1379</v>
      </c>
      <c r="D74" s="254"/>
      <c r="E74" s="254"/>
      <c r="F74" s="254"/>
      <c r="G74" s="254"/>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388</v>
      </c>
      <c r="AH74" s="212"/>
      <c r="AI74" s="212"/>
      <c r="AJ74" s="212"/>
      <c r="AK74" s="212"/>
      <c r="AL74" s="212"/>
      <c r="AM74" s="212"/>
      <c r="AN74" s="212"/>
      <c r="AO74" s="212"/>
      <c r="AP74" s="212"/>
      <c r="AQ74" s="212"/>
      <c r="AR74" s="212"/>
      <c r="AS74" s="212"/>
      <c r="AT74" s="212"/>
      <c r="AU74" s="212"/>
      <c r="AV74" s="212"/>
      <c r="AW74" s="212"/>
      <c r="AX74" s="212"/>
      <c r="AY74" s="212"/>
      <c r="AZ74" s="212"/>
      <c r="BA74" s="253" t="str">
        <f>C74</f>
        <v>s provedením lože z kameniva drceného, s vyplněním spár, s dvojitým hutněním a se smetením přebytečného materiálu na krajnici. S dodáním hmot pro lože a výplň spár.</v>
      </c>
      <c r="BB74" s="212"/>
      <c r="BC74" s="212"/>
      <c r="BD74" s="212"/>
      <c r="BE74" s="212"/>
      <c r="BF74" s="212"/>
      <c r="BG74" s="212"/>
      <c r="BH74" s="212"/>
    </row>
    <row r="75" spans="1:60" outlineLevel="1" x14ac:dyDescent="0.2">
      <c r="A75" s="219"/>
      <c r="B75" s="220"/>
      <c r="C75" s="257" t="s">
        <v>1380</v>
      </c>
      <c r="D75" s="251"/>
      <c r="E75" s="252">
        <v>19</v>
      </c>
      <c r="F75" s="222"/>
      <c r="G75" s="222"/>
      <c r="H75" s="222"/>
      <c r="I75" s="222"/>
      <c r="J75" s="222"/>
      <c r="K75" s="222"/>
      <c r="L75" s="222"/>
      <c r="M75" s="222"/>
      <c r="N75" s="221"/>
      <c r="O75" s="221"/>
      <c r="P75" s="221"/>
      <c r="Q75" s="221"/>
      <c r="R75" s="222"/>
      <c r="S75" s="222"/>
      <c r="T75" s="222"/>
      <c r="U75" s="222"/>
      <c r="V75" s="222"/>
      <c r="W75" s="222"/>
      <c r="X75" s="222"/>
      <c r="Y75" s="212"/>
      <c r="Z75" s="212"/>
      <c r="AA75" s="212"/>
      <c r="AB75" s="212"/>
      <c r="AC75" s="212"/>
      <c r="AD75" s="212"/>
      <c r="AE75" s="212"/>
      <c r="AF75" s="212"/>
      <c r="AG75" s="212" t="s">
        <v>390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0">
        <v>19</v>
      </c>
      <c r="B76" s="231" t="s">
        <v>1381</v>
      </c>
      <c r="C76" s="247" t="s">
        <v>1382</v>
      </c>
      <c r="D76" s="232" t="s">
        <v>513</v>
      </c>
      <c r="E76" s="233">
        <v>19</v>
      </c>
      <c r="F76" s="234"/>
      <c r="G76" s="235">
        <f>ROUND(E76*F76,2)</f>
        <v>0</v>
      </c>
      <c r="H76" s="234"/>
      <c r="I76" s="235">
        <f>ROUND(E76*H76,2)</f>
        <v>0</v>
      </c>
      <c r="J76" s="234"/>
      <c r="K76" s="235">
        <f>ROUND(E76*J76,2)</f>
        <v>0</v>
      </c>
      <c r="L76" s="235">
        <v>21</v>
      </c>
      <c r="M76" s="235">
        <f>G76*(1+L76/100)</f>
        <v>0</v>
      </c>
      <c r="N76" s="233">
        <v>3.3E-4</v>
      </c>
      <c r="O76" s="233">
        <f>ROUND(E76*N76,2)</f>
        <v>0.01</v>
      </c>
      <c r="P76" s="233">
        <v>0</v>
      </c>
      <c r="Q76" s="233">
        <f>ROUND(E76*P76,2)</f>
        <v>0</v>
      </c>
      <c r="R76" s="235" t="s">
        <v>481</v>
      </c>
      <c r="S76" s="235" t="s">
        <v>384</v>
      </c>
      <c r="T76" s="236" t="s">
        <v>384</v>
      </c>
      <c r="U76" s="222">
        <v>0.41</v>
      </c>
      <c r="V76" s="222">
        <f>ROUND(E76*U76,2)</f>
        <v>7.79</v>
      </c>
      <c r="W76" s="222"/>
      <c r="X76" s="222" t="s">
        <v>385</v>
      </c>
      <c r="Y76" s="212"/>
      <c r="Z76" s="212"/>
      <c r="AA76" s="212"/>
      <c r="AB76" s="212"/>
      <c r="AC76" s="212"/>
      <c r="AD76" s="212"/>
      <c r="AE76" s="212"/>
      <c r="AF76" s="212"/>
      <c r="AG76" s="212" t="s">
        <v>386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7" t="s">
        <v>1358</v>
      </c>
      <c r="D77" s="251"/>
      <c r="E77" s="252">
        <v>19</v>
      </c>
      <c r="F77" s="222"/>
      <c r="G77" s="222"/>
      <c r="H77" s="222"/>
      <c r="I77" s="222"/>
      <c r="J77" s="222"/>
      <c r="K77" s="222"/>
      <c r="L77" s="222"/>
      <c r="M77" s="222"/>
      <c r="N77" s="221"/>
      <c r="O77" s="221"/>
      <c r="P77" s="221"/>
      <c r="Q77" s="221"/>
      <c r="R77" s="222"/>
      <c r="S77" s="222"/>
      <c r="T77" s="222"/>
      <c r="U77" s="222"/>
      <c r="V77" s="222"/>
      <c r="W77" s="222"/>
      <c r="X77" s="222"/>
      <c r="Y77" s="212"/>
      <c r="Z77" s="212"/>
      <c r="AA77" s="212"/>
      <c r="AB77" s="212"/>
      <c r="AC77" s="212"/>
      <c r="AD77" s="212"/>
      <c r="AE77" s="212"/>
      <c r="AF77" s="212"/>
      <c r="AG77" s="212" t="s">
        <v>390</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0">
        <v>20</v>
      </c>
      <c r="B78" s="231" t="s">
        <v>1383</v>
      </c>
      <c r="C78" s="247" t="s">
        <v>1384</v>
      </c>
      <c r="D78" s="232" t="s">
        <v>513</v>
      </c>
      <c r="E78" s="233">
        <v>26</v>
      </c>
      <c r="F78" s="234"/>
      <c r="G78" s="235">
        <f>ROUND(E78*F78,2)</f>
        <v>0</v>
      </c>
      <c r="H78" s="234"/>
      <c r="I78" s="235">
        <f>ROUND(E78*H78,2)</f>
        <v>0</v>
      </c>
      <c r="J78" s="234"/>
      <c r="K78" s="235">
        <f>ROUND(E78*J78,2)</f>
        <v>0</v>
      </c>
      <c r="L78" s="235">
        <v>21</v>
      </c>
      <c r="M78" s="235">
        <f>G78*(1+L78/100)</f>
        <v>0</v>
      </c>
      <c r="N78" s="233">
        <v>5.9049999999999998E-2</v>
      </c>
      <c r="O78" s="233">
        <f>ROUND(E78*N78,2)</f>
        <v>1.54</v>
      </c>
      <c r="P78" s="233">
        <v>0</v>
      </c>
      <c r="Q78" s="233">
        <f>ROUND(E78*P78,2)</f>
        <v>0</v>
      </c>
      <c r="R78" s="235" t="s">
        <v>481</v>
      </c>
      <c r="S78" s="235" t="s">
        <v>384</v>
      </c>
      <c r="T78" s="236" t="s">
        <v>384</v>
      </c>
      <c r="U78" s="222">
        <v>0.26</v>
      </c>
      <c r="V78" s="222">
        <f>ROUND(E78*U78,2)</f>
        <v>6.76</v>
      </c>
      <c r="W78" s="222"/>
      <c r="X78" s="222" t="s">
        <v>385</v>
      </c>
      <c r="Y78" s="212"/>
      <c r="Z78" s="212"/>
      <c r="AA78" s="212"/>
      <c r="AB78" s="212"/>
      <c r="AC78" s="212"/>
      <c r="AD78" s="212"/>
      <c r="AE78" s="212"/>
      <c r="AF78" s="212"/>
      <c r="AG78" s="212" t="s">
        <v>386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4" t="s">
        <v>1385</v>
      </c>
      <c r="D79" s="261"/>
      <c r="E79" s="261"/>
      <c r="F79" s="261"/>
      <c r="G79" s="261"/>
      <c r="H79" s="222"/>
      <c r="I79" s="222"/>
      <c r="J79" s="222"/>
      <c r="K79" s="222"/>
      <c r="L79" s="222"/>
      <c r="M79" s="222"/>
      <c r="N79" s="221"/>
      <c r="O79" s="221"/>
      <c r="P79" s="221"/>
      <c r="Q79" s="221"/>
      <c r="R79" s="222"/>
      <c r="S79" s="222"/>
      <c r="T79" s="222"/>
      <c r="U79" s="222"/>
      <c r="V79" s="222"/>
      <c r="W79" s="222"/>
      <c r="X79" s="222"/>
      <c r="Y79" s="212"/>
      <c r="Z79" s="212"/>
      <c r="AA79" s="212"/>
      <c r="AB79" s="212"/>
      <c r="AC79" s="212"/>
      <c r="AD79" s="212"/>
      <c r="AE79" s="212"/>
      <c r="AF79" s="212"/>
      <c r="AG79" s="212" t="s">
        <v>433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7" t="s">
        <v>1386</v>
      </c>
      <c r="D80" s="251"/>
      <c r="E80" s="252">
        <v>26</v>
      </c>
      <c r="F80" s="222"/>
      <c r="G80" s="222"/>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390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0">
        <v>21</v>
      </c>
      <c r="B81" s="231" t="s">
        <v>1387</v>
      </c>
      <c r="C81" s="247" t="s">
        <v>1388</v>
      </c>
      <c r="D81" s="232" t="s">
        <v>657</v>
      </c>
      <c r="E81" s="233">
        <v>52.52</v>
      </c>
      <c r="F81" s="234"/>
      <c r="G81" s="235">
        <f>ROUND(E81*F81,2)</f>
        <v>0</v>
      </c>
      <c r="H81" s="234"/>
      <c r="I81" s="235">
        <f>ROUND(E81*H81,2)</f>
        <v>0</v>
      </c>
      <c r="J81" s="234"/>
      <c r="K81" s="235">
        <f>ROUND(E81*J81,2)</f>
        <v>0</v>
      </c>
      <c r="L81" s="235">
        <v>21</v>
      </c>
      <c r="M81" s="235">
        <f>G81*(1+L81/100)</f>
        <v>0</v>
      </c>
      <c r="N81" s="233">
        <v>2.3E-2</v>
      </c>
      <c r="O81" s="233">
        <f>ROUND(E81*N81,2)</f>
        <v>1.21</v>
      </c>
      <c r="P81" s="233">
        <v>0</v>
      </c>
      <c r="Q81" s="233">
        <f>ROUND(E81*P81,2)</f>
        <v>0</v>
      </c>
      <c r="R81" s="235" t="s">
        <v>473</v>
      </c>
      <c r="S81" s="235" t="s">
        <v>384</v>
      </c>
      <c r="T81" s="236" t="s">
        <v>384</v>
      </c>
      <c r="U81" s="222">
        <v>0</v>
      </c>
      <c r="V81" s="222">
        <f>ROUND(E81*U81,2)</f>
        <v>0</v>
      </c>
      <c r="W81" s="222"/>
      <c r="X81" s="222" t="s">
        <v>474</v>
      </c>
      <c r="Y81" s="212"/>
      <c r="Z81" s="212"/>
      <c r="AA81" s="212"/>
      <c r="AB81" s="212"/>
      <c r="AC81" s="212"/>
      <c r="AD81" s="212"/>
      <c r="AE81" s="212"/>
      <c r="AF81" s="212"/>
      <c r="AG81" s="212" t="s">
        <v>475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7" t="s">
        <v>1389</v>
      </c>
      <c r="D82" s="251"/>
      <c r="E82" s="252">
        <v>52.52</v>
      </c>
      <c r="F82" s="222"/>
      <c r="G82" s="222"/>
      <c r="H82" s="222"/>
      <c r="I82" s="222"/>
      <c r="J82" s="222"/>
      <c r="K82" s="222"/>
      <c r="L82" s="222"/>
      <c r="M82" s="222"/>
      <c r="N82" s="221"/>
      <c r="O82" s="221"/>
      <c r="P82" s="221"/>
      <c r="Q82" s="221"/>
      <c r="R82" s="222"/>
      <c r="S82" s="222"/>
      <c r="T82" s="222"/>
      <c r="U82" s="222"/>
      <c r="V82" s="222"/>
      <c r="W82" s="222"/>
      <c r="X82" s="222"/>
      <c r="Y82" s="212"/>
      <c r="Z82" s="212"/>
      <c r="AA82" s="212"/>
      <c r="AB82" s="212"/>
      <c r="AC82" s="212"/>
      <c r="AD82" s="212"/>
      <c r="AE82" s="212"/>
      <c r="AF82" s="212"/>
      <c r="AG82" s="212" t="s">
        <v>390</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30">
        <v>22</v>
      </c>
      <c r="B83" s="231" t="s">
        <v>1390</v>
      </c>
      <c r="C83" s="247" t="s">
        <v>1391</v>
      </c>
      <c r="D83" s="232" t="s">
        <v>427</v>
      </c>
      <c r="E83" s="233">
        <v>19.95</v>
      </c>
      <c r="F83" s="234"/>
      <c r="G83" s="235">
        <f>ROUND(E83*F83,2)</f>
        <v>0</v>
      </c>
      <c r="H83" s="234"/>
      <c r="I83" s="235">
        <f>ROUND(E83*H83,2)</f>
        <v>0</v>
      </c>
      <c r="J83" s="234"/>
      <c r="K83" s="235">
        <f>ROUND(E83*J83,2)</f>
        <v>0</v>
      </c>
      <c r="L83" s="235">
        <v>21</v>
      </c>
      <c r="M83" s="235">
        <f>G83*(1+L83/100)</f>
        <v>0</v>
      </c>
      <c r="N83" s="233">
        <v>0.129</v>
      </c>
      <c r="O83" s="233">
        <f>ROUND(E83*N83,2)</f>
        <v>2.57</v>
      </c>
      <c r="P83" s="233">
        <v>0</v>
      </c>
      <c r="Q83" s="233">
        <f>ROUND(E83*P83,2)</f>
        <v>0</v>
      </c>
      <c r="R83" s="235" t="s">
        <v>473</v>
      </c>
      <c r="S83" s="235" t="s">
        <v>384</v>
      </c>
      <c r="T83" s="236" t="s">
        <v>384</v>
      </c>
      <c r="U83" s="222">
        <v>0</v>
      </c>
      <c r="V83" s="222">
        <f>ROUND(E83*U83,2)</f>
        <v>0</v>
      </c>
      <c r="W83" s="222"/>
      <c r="X83" s="222" t="s">
        <v>474</v>
      </c>
      <c r="Y83" s="212"/>
      <c r="Z83" s="212"/>
      <c r="AA83" s="212"/>
      <c r="AB83" s="212"/>
      <c r="AC83" s="212"/>
      <c r="AD83" s="212"/>
      <c r="AE83" s="212"/>
      <c r="AF83" s="212"/>
      <c r="AG83" s="212" t="s">
        <v>475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7" t="s">
        <v>1392</v>
      </c>
      <c r="D84" s="251"/>
      <c r="E84" s="252">
        <v>19.95</v>
      </c>
      <c r="F84" s="222"/>
      <c r="G84" s="222"/>
      <c r="H84" s="222"/>
      <c r="I84" s="222"/>
      <c r="J84" s="222"/>
      <c r="K84" s="222"/>
      <c r="L84" s="222"/>
      <c r="M84" s="222"/>
      <c r="N84" s="221"/>
      <c r="O84" s="221"/>
      <c r="P84" s="221"/>
      <c r="Q84" s="221"/>
      <c r="R84" s="222"/>
      <c r="S84" s="222"/>
      <c r="T84" s="222"/>
      <c r="U84" s="222"/>
      <c r="V84" s="222"/>
      <c r="W84" s="222"/>
      <c r="X84" s="222"/>
      <c r="Y84" s="212"/>
      <c r="Z84" s="212"/>
      <c r="AA84" s="212"/>
      <c r="AB84" s="212"/>
      <c r="AC84" s="212"/>
      <c r="AD84" s="212"/>
      <c r="AE84" s="212"/>
      <c r="AF84" s="212"/>
      <c r="AG84" s="212" t="s">
        <v>390</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24" t="s">
        <v>334</v>
      </c>
      <c r="B85" s="225" t="s">
        <v>244</v>
      </c>
      <c r="C85" s="245" t="s">
        <v>245</v>
      </c>
      <c r="D85" s="226"/>
      <c r="E85" s="227"/>
      <c r="F85" s="228"/>
      <c r="G85" s="228">
        <f>SUMIF(AG86:AG96,"&lt;&gt;NOR",G86:G96)</f>
        <v>0</v>
      </c>
      <c r="H85" s="228"/>
      <c r="I85" s="228">
        <f>SUM(I86:I96)</f>
        <v>0</v>
      </c>
      <c r="J85" s="228"/>
      <c r="K85" s="228">
        <f>SUM(K86:K96)</f>
        <v>0</v>
      </c>
      <c r="L85" s="228"/>
      <c r="M85" s="228">
        <f>SUM(M86:M96)</f>
        <v>0</v>
      </c>
      <c r="N85" s="227"/>
      <c r="O85" s="227">
        <f>SUM(O86:O96)</f>
        <v>5.2799999999999994</v>
      </c>
      <c r="P85" s="227"/>
      <c r="Q85" s="227">
        <f>SUM(Q86:Q96)</f>
        <v>0</v>
      </c>
      <c r="R85" s="228"/>
      <c r="S85" s="228"/>
      <c r="T85" s="229"/>
      <c r="U85" s="223"/>
      <c r="V85" s="223">
        <f>SUM(V86:V96)</f>
        <v>7.1999999999999993</v>
      </c>
      <c r="W85" s="223"/>
      <c r="X85" s="223"/>
      <c r="AG85" t="s">
        <v>335</v>
      </c>
    </row>
    <row r="86" spans="1:60" ht="33.75" outlineLevel="1" x14ac:dyDescent="0.2">
      <c r="A86" s="230">
        <v>23</v>
      </c>
      <c r="B86" s="231" t="s">
        <v>1393</v>
      </c>
      <c r="C86" s="247" t="s">
        <v>1394</v>
      </c>
      <c r="D86" s="232" t="s">
        <v>657</v>
      </c>
      <c r="E86" s="233">
        <v>1</v>
      </c>
      <c r="F86" s="234"/>
      <c r="G86" s="235">
        <f>ROUND(E86*F86,2)</f>
        <v>0</v>
      </c>
      <c r="H86" s="234"/>
      <c r="I86" s="235">
        <f>ROUND(E86*H86,2)</f>
        <v>0</v>
      </c>
      <c r="J86" s="234"/>
      <c r="K86" s="235">
        <f>ROUND(E86*J86,2)</f>
        <v>0</v>
      </c>
      <c r="L86" s="235">
        <v>21</v>
      </c>
      <c r="M86" s="235">
        <f>G86*(1+L86/100)</f>
        <v>0</v>
      </c>
      <c r="N86" s="233">
        <v>3.0596700000000001</v>
      </c>
      <c r="O86" s="233">
        <f>ROUND(E86*N86,2)</f>
        <v>3.06</v>
      </c>
      <c r="P86" s="233">
        <v>0</v>
      </c>
      <c r="Q86" s="233">
        <f>ROUND(E86*P86,2)</f>
        <v>0</v>
      </c>
      <c r="R86" s="235" t="s">
        <v>1395</v>
      </c>
      <c r="S86" s="235" t="s">
        <v>384</v>
      </c>
      <c r="T86" s="236" t="s">
        <v>384</v>
      </c>
      <c r="U86" s="222">
        <v>5.0199999999999996</v>
      </c>
      <c r="V86" s="222">
        <f>ROUND(E86*U86,2)</f>
        <v>5.0199999999999996</v>
      </c>
      <c r="W86" s="222"/>
      <c r="X86" s="222" t="s">
        <v>385</v>
      </c>
      <c r="Y86" s="212"/>
      <c r="Z86" s="212"/>
      <c r="AA86" s="212"/>
      <c r="AB86" s="212"/>
      <c r="AC86" s="212"/>
      <c r="AD86" s="212"/>
      <c r="AE86" s="212"/>
      <c r="AF86" s="212"/>
      <c r="AG86" s="212" t="s">
        <v>386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6" t="s">
        <v>1396</v>
      </c>
      <c r="D87" s="254"/>
      <c r="E87" s="254"/>
      <c r="F87" s="254"/>
      <c r="G87" s="254"/>
      <c r="H87" s="222"/>
      <c r="I87" s="222"/>
      <c r="J87" s="222"/>
      <c r="K87" s="222"/>
      <c r="L87" s="222"/>
      <c r="M87" s="222"/>
      <c r="N87" s="221"/>
      <c r="O87" s="221"/>
      <c r="P87" s="221"/>
      <c r="Q87" s="221"/>
      <c r="R87" s="222"/>
      <c r="S87" s="222"/>
      <c r="T87" s="222"/>
      <c r="U87" s="222"/>
      <c r="V87" s="222"/>
      <c r="W87" s="222"/>
      <c r="X87" s="222"/>
      <c r="Y87" s="212"/>
      <c r="Z87" s="212"/>
      <c r="AA87" s="212"/>
      <c r="AB87" s="212"/>
      <c r="AC87" s="212"/>
      <c r="AD87" s="212"/>
      <c r="AE87" s="212"/>
      <c r="AF87" s="212"/>
      <c r="AG87" s="212" t="s">
        <v>388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0">
        <v>24</v>
      </c>
      <c r="B88" s="231" t="s">
        <v>1397</v>
      </c>
      <c r="C88" s="247" t="s">
        <v>1398</v>
      </c>
      <c r="D88" s="232" t="s">
        <v>657</v>
      </c>
      <c r="E88" s="233">
        <v>1</v>
      </c>
      <c r="F88" s="234"/>
      <c r="G88" s="235">
        <f>ROUND(E88*F88,2)</f>
        <v>0</v>
      </c>
      <c r="H88" s="234"/>
      <c r="I88" s="235">
        <f>ROUND(E88*H88,2)</f>
        <v>0</v>
      </c>
      <c r="J88" s="234"/>
      <c r="K88" s="235">
        <f>ROUND(E88*J88,2)</f>
        <v>0</v>
      </c>
      <c r="L88" s="235">
        <v>21</v>
      </c>
      <c r="M88" s="235">
        <f>G88*(1+L88/100)</f>
        <v>0</v>
      </c>
      <c r="N88" s="233">
        <v>9.4359999999999999E-2</v>
      </c>
      <c r="O88" s="233">
        <f>ROUND(E88*N88,2)</f>
        <v>0.09</v>
      </c>
      <c r="P88" s="233">
        <v>0</v>
      </c>
      <c r="Q88" s="233">
        <f>ROUND(E88*P88,2)</f>
        <v>0</v>
      </c>
      <c r="R88" s="235" t="s">
        <v>1395</v>
      </c>
      <c r="S88" s="235" t="s">
        <v>384</v>
      </c>
      <c r="T88" s="236" t="s">
        <v>384</v>
      </c>
      <c r="U88" s="222">
        <v>1.69</v>
      </c>
      <c r="V88" s="222">
        <f>ROUND(E88*U88,2)</f>
        <v>1.69</v>
      </c>
      <c r="W88" s="222"/>
      <c r="X88" s="222" t="s">
        <v>385</v>
      </c>
      <c r="Y88" s="212"/>
      <c r="Z88" s="212"/>
      <c r="AA88" s="212"/>
      <c r="AB88" s="212"/>
      <c r="AC88" s="212"/>
      <c r="AD88" s="212"/>
      <c r="AE88" s="212"/>
      <c r="AF88" s="212"/>
      <c r="AG88" s="212" t="s">
        <v>386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6" t="s">
        <v>1399</v>
      </c>
      <c r="D89" s="254"/>
      <c r="E89" s="254"/>
      <c r="F89" s="254"/>
      <c r="G89" s="254"/>
      <c r="H89" s="222"/>
      <c r="I89" s="222"/>
      <c r="J89" s="222"/>
      <c r="K89" s="222"/>
      <c r="L89" s="222"/>
      <c r="M89" s="222"/>
      <c r="N89" s="221"/>
      <c r="O89" s="221"/>
      <c r="P89" s="221"/>
      <c r="Q89" s="221"/>
      <c r="R89" s="222"/>
      <c r="S89" s="222"/>
      <c r="T89" s="222"/>
      <c r="U89" s="222"/>
      <c r="V89" s="222"/>
      <c r="W89" s="222"/>
      <c r="X89" s="222"/>
      <c r="Y89" s="212"/>
      <c r="Z89" s="212"/>
      <c r="AA89" s="212"/>
      <c r="AB89" s="212"/>
      <c r="AC89" s="212"/>
      <c r="AD89" s="212"/>
      <c r="AE89" s="212"/>
      <c r="AF89" s="212"/>
      <c r="AG89" s="212" t="s">
        <v>388</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30">
        <v>25</v>
      </c>
      <c r="B90" s="231" t="s">
        <v>1400</v>
      </c>
      <c r="C90" s="247" t="s">
        <v>1401</v>
      </c>
      <c r="D90" s="232" t="s">
        <v>382</v>
      </c>
      <c r="E90" s="233">
        <v>0.38</v>
      </c>
      <c r="F90" s="234"/>
      <c r="G90" s="235">
        <f>ROUND(E90*F90,2)</f>
        <v>0</v>
      </c>
      <c r="H90" s="234"/>
      <c r="I90" s="235">
        <f>ROUND(E90*H90,2)</f>
        <v>0</v>
      </c>
      <c r="J90" s="234"/>
      <c r="K90" s="235">
        <f>ROUND(E90*J90,2)</f>
        <v>0</v>
      </c>
      <c r="L90" s="235">
        <v>21</v>
      </c>
      <c r="M90" s="235">
        <f>G90*(1+L90/100)</f>
        <v>0</v>
      </c>
      <c r="N90" s="233">
        <v>2.5249999999999999</v>
      </c>
      <c r="O90" s="233">
        <f>ROUND(E90*N90,2)</f>
        <v>0.96</v>
      </c>
      <c r="P90" s="233">
        <v>0</v>
      </c>
      <c r="Q90" s="233">
        <f>ROUND(E90*P90,2)</f>
        <v>0</v>
      </c>
      <c r="R90" s="235" t="s">
        <v>1395</v>
      </c>
      <c r="S90" s="235" t="s">
        <v>384</v>
      </c>
      <c r="T90" s="236" t="s">
        <v>384</v>
      </c>
      <c r="U90" s="222">
        <v>1.3</v>
      </c>
      <c r="V90" s="222">
        <f>ROUND(E90*U90,2)</f>
        <v>0.49</v>
      </c>
      <c r="W90" s="222"/>
      <c r="X90" s="222" t="s">
        <v>385</v>
      </c>
      <c r="Y90" s="212"/>
      <c r="Z90" s="212"/>
      <c r="AA90" s="212"/>
      <c r="AB90" s="212"/>
      <c r="AC90" s="212"/>
      <c r="AD90" s="212"/>
      <c r="AE90" s="212"/>
      <c r="AF90" s="212"/>
      <c r="AG90" s="212" t="s">
        <v>386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6" t="s">
        <v>1402</v>
      </c>
      <c r="D91" s="254"/>
      <c r="E91" s="254"/>
      <c r="F91" s="254"/>
      <c r="G91" s="254"/>
      <c r="H91" s="222"/>
      <c r="I91" s="222"/>
      <c r="J91" s="222"/>
      <c r="K91" s="222"/>
      <c r="L91" s="222"/>
      <c r="M91" s="222"/>
      <c r="N91" s="221"/>
      <c r="O91" s="221"/>
      <c r="P91" s="221"/>
      <c r="Q91" s="221"/>
      <c r="R91" s="222"/>
      <c r="S91" s="222"/>
      <c r="T91" s="222"/>
      <c r="U91" s="222"/>
      <c r="V91" s="222"/>
      <c r="W91" s="222"/>
      <c r="X91" s="222"/>
      <c r="Y91" s="212"/>
      <c r="Z91" s="212"/>
      <c r="AA91" s="212"/>
      <c r="AB91" s="212"/>
      <c r="AC91" s="212"/>
      <c r="AD91" s="212"/>
      <c r="AE91" s="212"/>
      <c r="AF91" s="212"/>
      <c r="AG91" s="212" t="s">
        <v>388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7" t="s">
        <v>1403</v>
      </c>
      <c r="D92" s="251"/>
      <c r="E92" s="252">
        <v>0.38</v>
      </c>
      <c r="F92" s="222"/>
      <c r="G92" s="222"/>
      <c r="H92" s="222"/>
      <c r="I92" s="222"/>
      <c r="J92" s="222"/>
      <c r="K92" s="222"/>
      <c r="L92" s="222"/>
      <c r="M92" s="222"/>
      <c r="N92" s="221"/>
      <c r="O92" s="221"/>
      <c r="P92" s="221"/>
      <c r="Q92" s="221"/>
      <c r="R92" s="222"/>
      <c r="S92" s="222"/>
      <c r="T92" s="222"/>
      <c r="U92" s="222"/>
      <c r="V92" s="222"/>
      <c r="W92" s="222"/>
      <c r="X92" s="222"/>
      <c r="Y92" s="212"/>
      <c r="Z92" s="212"/>
      <c r="AA92" s="212"/>
      <c r="AB92" s="212"/>
      <c r="AC92" s="212"/>
      <c r="AD92" s="212"/>
      <c r="AE92" s="212"/>
      <c r="AF92" s="212"/>
      <c r="AG92" s="212" t="s">
        <v>390</v>
      </c>
      <c r="AH92" s="212">
        <v>5</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0">
        <v>26</v>
      </c>
      <c r="B93" s="231" t="s">
        <v>1404</v>
      </c>
      <c r="C93" s="247" t="s">
        <v>1405</v>
      </c>
      <c r="D93" s="232" t="s">
        <v>513</v>
      </c>
      <c r="E93" s="233">
        <v>2</v>
      </c>
      <c r="F93" s="234"/>
      <c r="G93" s="235">
        <f>ROUND(E93*F93,2)</f>
        <v>0</v>
      </c>
      <c r="H93" s="234"/>
      <c r="I93" s="235">
        <f>ROUND(E93*H93,2)</f>
        <v>0</v>
      </c>
      <c r="J93" s="234"/>
      <c r="K93" s="235">
        <f>ROUND(E93*J93,2)</f>
        <v>0</v>
      </c>
      <c r="L93" s="235">
        <v>21</v>
      </c>
      <c r="M93" s="235">
        <f>G93*(1+L93/100)</f>
        <v>0</v>
      </c>
      <c r="N93" s="233">
        <v>0.58716999999999997</v>
      </c>
      <c r="O93" s="233">
        <f>ROUND(E93*N93,2)</f>
        <v>1.17</v>
      </c>
      <c r="P93" s="233">
        <v>0</v>
      </c>
      <c r="Q93" s="233">
        <f>ROUND(E93*P93,2)</f>
        <v>0</v>
      </c>
      <c r="R93" s="235" t="s">
        <v>1406</v>
      </c>
      <c r="S93" s="235" t="s">
        <v>384</v>
      </c>
      <c r="T93" s="236" t="s">
        <v>384</v>
      </c>
      <c r="U93" s="222">
        <v>0</v>
      </c>
      <c r="V93" s="222">
        <f>ROUND(E93*U93,2)</f>
        <v>0</v>
      </c>
      <c r="W93" s="222"/>
      <c r="X93" s="222" t="s">
        <v>1407</v>
      </c>
      <c r="Y93" s="212"/>
      <c r="Z93" s="212"/>
      <c r="AA93" s="212"/>
      <c r="AB93" s="212"/>
      <c r="AC93" s="212"/>
      <c r="AD93" s="212"/>
      <c r="AE93" s="212"/>
      <c r="AF93" s="212"/>
      <c r="AG93" s="212" t="s">
        <v>1408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7" t="s">
        <v>1409</v>
      </c>
      <c r="D94" s="251"/>
      <c r="E94" s="252">
        <v>2</v>
      </c>
      <c r="F94" s="222"/>
      <c r="G94" s="222"/>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390</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0">
        <v>27</v>
      </c>
      <c r="B95" s="231" t="s">
        <v>1410</v>
      </c>
      <c r="C95" s="247" t="s">
        <v>1411</v>
      </c>
      <c r="D95" s="232" t="s">
        <v>657</v>
      </c>
      <c r="E95" s="233">
        <v>1</v>
      </c>
      <c r="F95" s="234"/>
      <c r="G95" s="235">
        <f>ROUND(E95*F95,2)</f>
        <v>0</v>
      </c>
      <c r="H95" s="234"/>
      <c r="I95" s="235">
        <f>ROUND(E95*H95,2)</f>
        <v>0</v>
      </c>
      <c r="J95" s="234"/>
      <c r="K95" s="235">
        <f>ROUND(E95*J95,2)</f>
        <v>0</v>
      </c>
      <c r="L95" s="235">
        <v>21</v>
      </c>
      <c r="M95" s="235">
        <f>G95*(1+L95/100)</f>
        <v>0</v>
      </c>
      <c r="N95" s="233">
        <v>4.0000000000000001E-3</v>
      </c>
      <c r="O95" s="233">
        <f>ROUND(E95*N95,2)</f>
        <v>0</v>
      </c>
      <c r="P95" s="233">
        <v>0</v>
      </c>
      <c r="Q95" s="233">
        <f>ROUND(E95*P95,2)</f>
        <v>0</v>
      </c>
      <c r="R95" s="235" t="s">
        <v>473</v>
      </c>
      <c r="S95" s="235" t="s">
        <v>384</v>
      </c>
      <c r="T95" s="236" t="s">
        <v>384</v>
      </c>
      <c r="U95" s="222">
        <v>0</v>
      </c>
      <c r="V95" s="222">
        <f>ROUND(E95*U95,2)</f>
        <v>0</v>
      </c>
      <c r="W95" s="222"/>
      <c r="X95" s="222" t="s">
        <v>474</v>
      </c>
      <c r="Y95" s="212"/>
      <c r="Z95" s="212"/>
      <c r="AA95" s="212"/>
      <c r="AB95" s="212"/>
      <c r="AC95" s="212"/>
      <c r="AD95" s="212"/>
      <c r="AE95" s="212"/>
      <c r="AF95" s="212"/>
      <c r="AG95" s="212" t="s">
        <v>475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7" t="s">
        <v>1412</v>
      </c>
      <c r="D96" s="251"/>
      <c r="E96" s="252">
        <v>1</v>
      </c>
      <c r="F96" s="222"/>
      <c r="G96" s="222"/>
      <c r="H96" s="222"/>
      <c r="I96" s="222"/>
      <c r="J96" s="222"/>
      <c r="K96" s="222"/>
      <c r="L96" s="222"/>
      <c r="M96" s="222"/>
      <c r="N96" s="221"/>
      <c r="O96" s="221"/>
      <c r="P96" s="221"/>
      <c r="Q96" s="221"/>
      <c r="R96" s="222"/>
      <c r="S96" s="222"/>
      <c r="T96" s="222"/>
      <c r="U96" s="222"/>
      <c r="V96" s="222"/>
      <c r="W96" s="222"/>
      <c r="X96" s="222"/>
      <c r="Y96" s="212"/>
      <c r="Z96" s="212"/>
      <c r="AA96" s="212"/>
      <c r="AB96" s="212"/>
      <c r="AC96" s="212"/>
      <c r="AD96" s="212"/>
      <c r="AE96" s="212"/>
      <c r="AF96" s="212"/>
      <c r="AG96" s="212" t="s">
        <v>390</v>
      </c>
      <c r="AH96" s="212">
        <v>5</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4" t="s">
        <v>334</v>
      </c>
      <c r="B97" s="225" t="s">
        <v>250</v>
      </c>
      <c r="C97" s="245" t="s">
        <v>251</v>
      </c>
      <c r="D97" s="226"/>
      <c r="E97" s="227"/>
      <c r="F97" s="228"/>
      <c r="G97" s="228">
        <f>SUMIF(AG98:AG117,"&lt;&gt;NOR",G98:G117)</f>
        <v>0</v>
      </c>
      <c r="H97" s="228"/>
      <c r="I97" s="228">
        <f>SUM(I98:I117)</f>
        <v>0</v>
      </c>
      <c r="J97" s="228"/>
      <c r="K97" s="228">
        <f>SUM(K98:K117)</f>
        <v>0</v>
      </c>
      <c r="L97" s="228"/>
      <c r="M97" s="228">
        <f>SUM(M98:M117)</f>
        <v>0</v>
      </c>
      <c r="N97" s="227"/>
      <c r="O97" s="227">
        <f>SUM(O98:O117)</f>
        <v>13.26</v>
      </c>
      <c r="P97" s="227"/>
      <c r="Q97" s="227">
        <f>SUM(Q98:Q117)</f>
        <v>0</v>
      </c>
      <c r="R97" s="228"/>
      <c r="S97" s="228"/>
      <c r="T97" s="229"/>
      <c r="U97" s="223"/>
      <c r="V97" s="223">
        <f>SUM(V98:V117)</f>
        <v>15.739999999999998</v>
      </c>
      <c r="W97" s="223"/>
      <c r="X97" s="223"/>
      <c r="AG97" t="s">
        <v>335</v>
      </c>
    </row>
    <row r="98" spans="1:60" ht="22.5" outlineLevel="1" x14ac:dyDescent="0.2">
      <c r="A98" s="230">
        <v>28</v>
      </c>
      <c r="B98" s="231" t="s">
        <v>1413</v>
      </c>
      <c r="C98" s="247" t="s">
        <v>1414</v>
      </c>
      <c r="D98" s="232" t="s">
        <v>513</v>
      </c>
      <c r="E98" s="233">
        <v>52</v>
      </c>
      <c r="F98" s="234"/>
      <c r="G98" s="235">
        <f>ROUND(E98*F98,2)</f>
        <v>0</v>
      </c>
      <c r="H98" s="234"/>
      <c r="I98" s="235">
        <f>ROUND(E98*H98,2)</f>
        <v>0</v>
      </c>
      <c r="J98" s="234"/>
      <c r="K98" s="235">
        <f>ROUND(E98*J98,2)</f>
        <v>0</v>
      </c>
      <c r="L98" s="235">
        <v>21</v>
      </c>
      <c r="M98" s="235">
        <f>G98*(1+L98/100)</f>
        <v>0</v>
      </c>
      <c r="N98" s="233">
        <v>0.188</v>
      </c>
      <c r="O98" s="233">
        <f>ROUND(E98*N98,2)</f>
        <v>9.7799999999999994</v>
      </c>
      <c r="P98" s="233">
        <v>0</v>
      </c>
      <c r="Q98" s="233">
        <f>ROUND(E98*P98,2)</f>
        <v>0</v>
      </c>
      <c r="R98" s="235" t="s">
        <v>481</v>
      </c>
      <c r="S98" s="235" t="s">
        <v>384</v>
      </c>
      <c r="T98" s="236" t="s">
        <v>384</v>
      </c>
      <c r="U98" s="222">
        <v>0.27</v>
      </c>
      <c r="V98" s="222">
        <f>ROUND(E98*U98,2)</f>
        <v>14.04</v>
      </c>
      <c r="W98" s="222"/>
      <c r="X98" s="222" t="s">
        <v>385</v>
      </c>
      <c r="Y98" s="212"/>
      <c r="Z98" s="212"/>
      <c r="AA98" s="212"/>
      <c r="AB98" s="212"/>
      <c r="AC98" s="212"/>
      <c r="AD98" s="212"/>
      <c r="AE98" s="212"/>
      <c r="AF98" s="212"/>
      <c r="AG98" s="212" t="s">
        <v>386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6" t="s">
        <v>1415</v>
      </c>
      <c r="D99" s="254"/>
      <c r="E99" s="254"/>
      <c r="F99" s="254"/>
      <c r="G99" s="254"/>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388</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1416</v>
      </c>
      <c r="D100" s="255"/>
      <c r="E100" s="255"/>
      <c r="F100" s="255"/>
      <c r="G100" s="255"/>
      <c r="H100" s="222"/>
      <c r="I100" s="222"/>
      <c r="J100" s="222"/>
      <c r="K100" s="222"/>
      <c r="L100" s="222"/>
      <c r="M100" s="222"/>
      <c r="N100" s="221"/>
      <c r="O100" s="221"/>
      <c r="P100" s="221"/>
      <c r="Q100" s="221"/>
      <c r="R100" s="222"/>
      <c r="S100" s="222"/>
      <c r="T100" s="222"/>
      <c r="U100" s="222"/>
      <c r="V100" s="222"/>
      <c r="W100" s="222"/>
      <c r="X100" s="222"/>
      <c r="Y100" s="212"/>
      <c r="Z100" s="212"/>
      <c r="AA100" s="212"/>
      <c r="AB100" s="212"/>
      <c r="AC100" s="212"/>
      <c r="AD100" s="212"/>
      <c r="AE100" s="212"/>
      <c r="AF100" s="212"/>
      <c r="AG100" s="212" t="s">
        <v>433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7" t="s">
        <v>1417</v>
      </c>
      <c r="D101" s="251"/>
      <c r="E101" s="252">
        <v>24</v>
      </c>
      <c r="F101" s="222"/>
      <c r="G101" s="222"/>
      <c r="H101" s="222"/>
      <c r="I101" s="222"/>
      <c r="J101" s="222"/>
      <c r="K101" s="222"/>
      <c r="L101" s="222"/>
      <c r="M101" s="222"/>
      <c r="N101" s="221"/>
      <c r="O101" s="221"/>
      <c r="P101" s="221"/>
      <c r="Q101" s="221"/>
      <c r="R101" s="222"/>
      <c r="S101" s="222"/>
      <c r="T101" s="222"/>
      <c r="U101" s="222"/>
      <c r="V101" s="222"/>
      <c r="W101" s="222"/>
      <c r="X101" s="222"/>
      <c r="Y101" s="212"/>
      <c r="Z101" s="212"/>
      <c r="AA101" s="212"/>
      <c r="AB101" s="212"/>
      <c r="AC101" s="212"/>
      <c r="AD101" s="212"/>
      <c r="AE101" s="212"/>
      <c r="AF101" s="212"/>
      <c r="AG101" s="212" t="s">
        <v>390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1418</v>
      </c>
      <c r="D102" s="251"/>
      <c r="E102" s="252">
        <v>21</v>
      </c>
      <c r="F102" s="222"/>
      <c r="G102" s="222"/>
      <c r="H102" s="222"/>
      <c r="I102" s="222"/>
      <c r="J102" s="222"/>
      <c r="K102" s="222"/>
      <c r="L102" s="222"/>
      <c r="M102" s="222"/>
      <c r="N102" s="221"/>
      <c r="O102" s="221"/>
      <c r="P102" s="221"/>
      <c r="Q102" s="221"/>
      <c r="R102" s="222"/>
      <c r="S102" s="222"/>
      <c r="T102" s="222"/>
      <c r="U102" s="222"/>
      <c r="V102" s="222"/>
      <c r="W102" s="222"/>
      <c r="X102" s="222"/>
      <c r="Y102" s="212"/>
      <c r="Z102" s="212"/>
      <c r="AA102" s="212"/>
      <c r="AB102" s="212"/>
      <c r="AC102" s="212"/>
      <c r="AD102" s="212"/>
      <c r="AE102" s="212"/>
      <c r="AF102" s="212"/>
      <c r="AG102" s="212" t="s">
        <v>390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7" t="s">
        <v>1419</v>
      </c>
      <c r="D103" s="251"/>
      <c r="E103" s="252">
        <v>4</v>
      </c>
      <c r="F103" s="222"/>
      <c r="G103" s="222"/>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390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7" t="s">
        <v>1420</v>
      </c>
      <c r="D104" s="251"/>
      <c r="E104" s="252">
        <v>3</v>
      </c>
      <c r="F104" s="222"/>
      <c r="G104" s="222"/>
      <c r="H104" s="222"/>
      <c r="I104" s="222"/>
      <c r="J104" s="222"/>
      <c r="K104" s="222"/>
      <c r="L104" s="222"/>
      <c r="M104" s="222"/>
      <c r="N104" s="221"/>
      <c r="O104" s="221"/>
      <c r="P104" s="221"/>
      <c r="Q104" s="221"/>
      <c r="R104" s="222"/>
      <c r="S104" s="222"/>
      <c r="T104" s="222"/>
      <c r="U104" s="222"/>
      <c r="V104" s="222"/>
      <c r="W104" s="222"/>
      <c r="X104" s="222"/>
      <c r="Y104" s="212"/>
      <c r="Z104" s="212"/>
      <c r="AA104" s="212"/>
      <c r="AB104" s="212"/>
      <c r="AC104" s="212"/>
      <c r="AD104" s="212"/>
      <c r="AE104" s="212"/>
      <c r="AF104" s="212"/>
      <c r="AG104" s="212" t="s">
        <v>390</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37">
        <v>29</v>
      </c>
      <c r="B105" s="238" t="s">
        <v>1421</v>
      </c>
      <c r="C105" s="246" t="s">
        <v>1422</v>
      </c>
      <c r="D105" s="239" t="s">
        <v>513</v>
      </c>
      <c r="E105" s="240">
        <v>46</v>
      </c>
      <c r="F105" s="241"/>
      <c r="G105" s="242">
        <f>ROUND(E105*F105,2)</f>
        <v>0</v>
      </c>
      <c r="H105" s="241"/>
      <c r="I105" s="242">
        <f>ROUND(E105*H105,2)</f>
        <v>0</v>
      </c>
      <c r="J105" s="241"/>
      <c r="K105" s="242">
        <f>ROUND(E105*J105,2)</f>
        <v>0</v>
      </c>
      <c r="L105" s="242">
        <v>21</v>
      </c>
      <c r="M105" s="242">
        <f>G105*(1+L105/100)</f>
        <v>0</v>
      </c>
      <c r="N105" s="240">
        <v>0</v>
      </c>
      <c r="O105" s="240">
        <f>ROUND(E105*N105,2)</f>
        <v>0</v>
      </c>
      <c r="P105" s="240">
        <v>0</v>
      </c>
      <c r="Q105" s="240">
        <f>ROUND(E105*P105,2)</f>
        <v>0</v>
      </c>
      <c r="R105" s="242"/>
      <c r="S105" s="242" t="s">
        <v>339</v>
      </c>
      <c r="T105" s="243" t="s">
        <v>340</v>
      </c>
      <c r="U105" s="222">
        <v>3.6999999999999998E-2</v>
      </c>
      <c r="V105" s="222">
        <f>ROUND(E105*U105,2)</f>
        <v>1.7</v>
      </c>
      <c r="W105" s="222"/>
      <c r="X105" s="222" t="s">
        <v>385</v>
      </c>
      <c r="Y105" s="212"/>
      <c r="Z105" s="212"/>
      <c r="AA105" s="212"/>
      <c r="AB105" s="212"/>
      <c r="AC105" s="212"/>
      <c r="AD105" s="212"/>
      <c r="AE105" s="212"/>
      <c r="AF105" s="212"/>
      <c r="AG105" s="212" t="s">
        <v>386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0">
        <v>30</v>
      </c>
      <c r="B106" s="231" t="s">
        <v>1423</v>
      </c>
      <c r="C106" s="247" t="s">
        <v>1424</v>
      </c>
      <c r="D106" s="232" t="s">
        <v>427</v>
      </c>
      <c r="E106" s="233">
        <v>1</v>
      </c>
      <c r="F106" s="234"/>
      <c r="G106" s="235">
        <f>ROUND(E106*F106,2)</f>
        <v>0</v>
      </c>
      <c r="H106" s="234"/>
      <c r="I106" s="235">
        <f>ROUND(E106*H106,2)</f>
        <v>0</v>
      </c>
      <c r="J106" s="234"/>
      <c r="K106" s="235">
        <f>ROUND(E106*J106,2)</f>
        <v>0</v>
      </c>
      <c r="L106" s="235">
        <v>21</v>
      </c>
      <c r="M106" s="235">
        <f>G106*(1+L106/100)</f>
        <v>0</v>
      </c>
      <c r="N106" s="233">
        <v>0</v>
      </c>
      <c r="O106" s="233">
        <f>ROUND(E106*N106,2)</f>
        <v>0</v>
      </c>
      <c r="P106" s="233">
        <v>0</v>
      </c>
      <c r="Q106" s="233">
        <f>ROUND(E106*P106,2)</f>
        <v>0</v>
      </c>
      <c r="R106" s="235"/>
      <c r="S106" s="235" t="s">
        <v>339</v>
      </c>
      <c r="T106" s="236" t="s">
        <v>340</v>
      </c>
      <c r="U106" s="222">
        <v>0</v>
      </c>
      <c r="V106" s="222">
        <f>ROUND(E106*U106,2)</f>
        <v>0</v>
      </c>
      <c r="W106" s="222"/>
      <c r="X106" s="222" t="s">
        <v>385</v>
      </c>
      <c r="Y106" s="212"/>
      <c r="Z106" s="212"/>
      <c r="AA106" s="212"/>
      <c r="AB106" s="212"/>
      <c r="AC106" s="212"/>
      <c r="AD106" s="212"/>
      <c r="AE106" s="212"/>
      <c r="AF106" s="212"/>
      <c r="AG106" s="212" t="s">
        <v>386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4" t="s">
        <v>1425</v>
      </c>
      <c r="D107" s="261"/>
      <c r="E107" s="261"/>
      <c r="F107" s="261"/>
      <c r="G107" s="261"/>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433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53" t="str">
        <f>C107</f>
        <v>položka pro zajištění jednotkové ceny; čistící práce budou probíhat na požadavek TDI a fakturovány dle skutečného rozsahu</v>
      </c>
      <c r="BB107" s="212"/>
      <c r="BC107" s="212"/>
      <c r="BD107" s="212"/>
      <c r="BE107" s="212"/>
      <c r="BF107" s="212"/>
      <c r="BG107" s="212"/>
      <c r="BH107" s="212"/>
    </row>
    <row r="108" spans="1:60" ht="22.5" outlineLevel="1" x14ac:dyDescent="0.2">
      <c r="A108" s="230">
        <v>31</v>
      </c>
      <c r="B108" s="231" t="s">
        <v>1426</v>
      </c>
      <c r="C108" s="247" t="s">
        <v>1427</v>
      </c>
      <c r="D108" s="232" t="s">
        <v>427</v>
      </c>
      <c r="E108" s="233">
        <v>1</v>
      </c>
      <c r="F108" s="234"/>
      <c r="G108" s="235">
        <f>ROUND(E108*F108,2)</f>
        <v>0</v>
      </c>
      <c r="H108" s="234"/>
      <c r="I108" s="235">
        <f>ROUND(E108*H108,2)</f>
        <v>0</v>
      </c>
      <c r="J108" s="234"/>
      <c r="K108" s="235">
        <f>ROUND(E108*J108,2)</f>
        <v>0</v>
      </c>
      <c r="L108" s="235">
        <v>21</v>
      </c>
      <c r="M108" s="235">
        <f>G108*(1+L108/100)</f>
        <v>0</v>
      </c>
      <c r="N108" s="233">
        <v>0</v>
      </c>
      <c r="O108" s="233">
        <f>ROUND(E108*N108,2)</f>
        <v>0</v>
      </c>
      <c r="P108" s="233">
        <v>0</v>
      </c>
      <c r="Q108" s="233">
        <f>ROUND(E108*P108,2)</f>
        <v>0</v>
      </c>
      <c r="R108" s="235"/>
      <c r="S108" s="235" t="s">
        <v>339</v>
      </c>
      <c r="T108" s="236" t="s">
        <v>340</v>
      </c>
      <c r="U108" s="222">
        <v>0</v>
      </c>
      <c r="V108" s="222">
        <f>ROUND(E108*U108,2)</f>
        <v>0</v>
      </c>
      <c r="W108" s="222"/>
      <c r="X108" s="222" t="s">
        <v>385</v>
      </c>
      <c r="Y108" s="212"/>
      <c r="Z108" s="212"/>
      <c r="AA108" s="212"/>
      <c r="AB108" s="212"/>
      <c r="AC108" s="212"/>
      <c r="AD108" s="212"/>
      <c r="AE108" s="212"/>
      <c r="AF108" s="212"/>
      <c r="AG108" s="212" t="s">
        <v>386</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4" t="s">
        <v>1425</v>
      </c>
      <c r="D109" s="261"/>
      <c r="E109" s="261"/>
      <c r="F109" s="261"/>
      <c r="G109" s="261"/>
      <c r="H109" s="222"/>
      <c r="I109" s="222"/>
      <c r="J109" s="222"/>
      <c r="K109" s="222"/>
      <c r="L109" s="222"/>
      <c r="M109" s="222"/>
      <c r="N109" s="221"/>
      <c r="O109" s="221"/>
      <c r="P109" s="221"/>
      <c r="Q109" s="221"/>
      <c r="R109" s="222"/>
      <c r="S109" s="222"/>
      <c r="T109" s="222"/>
      <c r="U109" s="222"/>
      <c r="V109" s="222"/>
      <c r="W109" s="222"/>
      <c r="X109" s="222"/>
      <c r="Y109" s="212"/>
      <c r="Z109" s="212"/>
      <c r="AA109" s="212"/>
      <c r="AB109" s="212"/>
      <c r="AC109" s="212"/>
      <c r="AD109" s="212"/>
      <c r="AE109" s="212"/>
      <c r="AF109" s="212"/>
      <c r="AG109" s="212" t="s">
        <v>433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53" t="str">
        <f>C109</f>
        <v>položka pro zajištění jednotkové ceny; čistící práce budou probíhat na požadavek TDI a fakturovány dle skutečného rozsahu</v>
      </c>
      <c r="BB109" s="212"/>
      <c r="BC109" s="212"/>
      <c r="BD109" s="212"/>
      <c r="BE109" s="212"/>
      <c r="BF109" s="212"/>
      <c r="BG109" s="212"/>
      <c r="BH109" s="212"/>
    </row>
    <row r="110" spans="1:60" ht="22.5" outlineLevel="1" x14ac:dyDescent="0.2">
      <c r="A110" s="230">
        <v>32</v>
      </c>
      <c r="B110" s="231" t="s">
        <v>1428</v>
      </c>
      <c r="C110" s="247" t="s">
        <v>1429</v>
      </c>
      <c r="D110" s="232" t="s">
        <v>657</v>
      </c>
      <c r="E110" s="233">
        <v>3.03</v>
      </c>
      <c r="F110" s="234"/>
      <c r="G110" s="235">
        <f>ROUND(E110*F110,2)</f>
        <v>0</v>
      </c>
      <c r="H110" s="234"/>
      <c r="I110" s="235">
        <f>ROUND(E110*H110,2)</f>
        <v>0</v>
      </c>
      <c r="J110" s="234"/>
      <c r="K110" s="235">
        <f>ROUND(E110*J110,2)</f>
        <v>0</v>
      </c>
      <c r="L110" s="235">
        <v>21</v>
      </c>
      <c r="M110" s="235">
        <f>G110*(1+L110/100)</f>
        <v>0</v>
      </c>
      <c r="N110" s="233">
        <v>5.8599999999999999E-2</v>
      </c>
      <c r="O110" s="233">
        <f>ROUND(E110*N110,2)</f>
        <v>0.18</v>
      </c>
      <c r="P110" s="233">
        <v>0</v>
      </c>
      <c r="Q110" s="233">
        <f>ROUND(E110*P110,2)</f>
        <v>0</v>
      </c>
      <c r="R110" s="235" t="s">
        <v>473</v>
      </c>
      <c r="S110" s="235" t="s">
        <v>384</v>
      </c>
      <c r="T110" s="236" t="s">
        <v>384</v>
      </c>
      <c r="U110" s="222">
        <v>0</v>
      </c>
      <c r="V110" s="222">
        <f>ROUND(E110*U110,2)</f>
        <v>0</v>
      </c>
      <c r="W110" s="222"/>
      <c r="X110" s="222" t="s">
        <v>474</v>
      </c>
      <c r="Y110" s="212"/>
      <c r="Z110" s="212"/>
      <c r="AA110" s="212"/>
      <c r="AB110" s="212"/>
      <c r="AC110" s="212"/>
      <c r="AD110" s="212"/>
      <c r="AE110" s="212"/>
      <c r="AF110" s="212"/>
      <c r="AG110" s="212" t="s">
        <v>475</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7" t="s">
        <v>1430</v>
      </c>
      <c r="D111" s="251"/>
      <c r="E111" s="252">
        <v>3.03</v>
      </c>
      <c r="F111" s="222"/>
      <c r="G111" s="222"/>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390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0">
        <v>33</v>
      </c>
      <c r="B112" s="231" t="s">
        <v>1431</v>
      </c>
      <c r="C112" s="247" t="s">
        <v>1432</v>
      </c>
      <c r="D112" s="232" t="s">
        <v>657</v>
      </c>
      <c r="E112" s="233">
        <v>21.21</v>
      </c>
      <c r="F112" s="234"/>
      <c r="G112" s="235">
        <f>ROUND(E112*F112,2)</f>
        <v>0</v>
      </c>
      <c r="H112" s="234"/>
      <c r="I112" s="235">
        <f>ROUND(E112*H112,2)</f>
        <v>0</v>
      </c>
      <c r="J112" s="234"/>
      <c r="K112" s="235">
        <f>ROUND(E112*J112,2)</f>
        <v>0</v>
      </c>
      <c r="L112" s="235">
        <v>21</v>
      </c>
      <c r="M112" s="235">
        <f>G112*(1+L112/100)</f>
        <v>0</v>
      </c>
      <c r="N112" s="233">
        <v>4.5999999999999999E-2</v>
      </c>
      <c r="O112" s="233">
        <f>ROUND(E112*N112,2)</f>
        <v>0.98</v>
      </c>
      <c r="P112" s="233">
        <v>0</v>
      </c>
      <c r="Q112" s="233">
        <f>ROUND(E112*P112,2)</f>
        <v>0</v>
      </c>
      <c r="R112" s="235" t="s">
        <v>473</v>
      </c>
      <c r="S112" s="235" t="s">
        <v>384</v>
      </c>
      <c r="T112" s="236" t="s">
        <v>384</v>
      </c>
      <c r="U112" s="222">
        <v>0</v>
      </c>
      <c r="V112" s="222">
        <f>ROUND(E112*U112,2)</f>
        <v>0</v>
      </c>
      <c r="W112" s="222"/>
      <c r="X112" s="222" t="s">
        <v>474</v>
      </c>
      <c r="Y112" s="212"/>
      <c r="Z112" s="212"/>
      <c r="AA112" s="212"/>
      <c r="AB112" s="212"/>
      <c r="AC112" s="212"/>
      <c r="AD112" s="212"/>
      <c r="AE112" s="212"/>
      <c r="AF112" s="212"/>
      <c r="AG112" s="212" t="s">
        <v>475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7" t="s">
        <v>1433</v>
      </c>
      <c r="D113" s="251"/>
      <c r="E113" s="252">
        <v>21.21</v>
      </c>
      <c r="F113" s="222"/>
      <c r="G113" s="222"/>
      <c r="H113" s="222"/>
      <c r="I113" s="222"/>
      <c r="J113" s="222"/>
      <c r="K113" s="222"/>
      <c r="L113" s="222"/>
      <c r="M113" s="222"/>
      <c r="N113" s="221"/>
      <c r="O113" s="221"/>
      <c r="P113" s="221"/>
      <c r="Q113" s="221"/>
      <c r="R113" s="222"/>
      <c r="S113" s="222"/>
      <c r="T113" s="222"/>
      <c r="U113" s="222"/>
      <c r="V113" s="222"/>
      <c r="W113" s="222"/>
      <c r="X113" s="222"/>
      <c r="Y113" s="212"/>
      <c r="Z113" s="212"/>
      <c r="AA113" s="212"/>
      <c r="AB113" s="212"/>
      <c r="AC113" s="212"/>
      <c r="AD113" s="212"/>
      <c r="AE113" s="212"/>
      <c r="AF113" s="212"/>
      <c r="AG113" s="212" t="s">
        <v>390</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0">
        <v>34</v>
      </c>
      <c r="B114" s="231" t="s">
        <v>1434</v>
      </c>
      <c r="C114" s="247" t="s">
        <v>1435</v>
      </c>
      <c r="D114" s="232" t="s">
        <v>657</v>
      </c>
      <c r="E114" s="233">
        <v>8.08</v>
      </c>
      <c r="F114" s="234"/>
      <c r="G114" s="235">
        <f>ROUND(E114*F114,2)</f>
        <v>0</v>
      </c>
      <c r="H114" s="234"/>
      <c r="I114" s="235">
        <f>ROUND(E114*H114,2)</f>
        <v>0</v>
      </c>
      <c r="J114" s="234"/>
      <c r="K114" s="235">
        <f>ROUND(E114*J114,2)</f>
        <v>0</v>
      </c>
      <c r="L114" s="235">
        <v>21</v>
      </c>
      <c r="M114" s="235">
        <f>G114*(1+L114/100)</f>
        <v>0</v>
      </c>
      <c r="N114" s="233">
        <v>4.1099999999999998E-2</v>
      </c>
      <c r="O114" s="233">
        <f>ROUND(E114*N114,2)</f>
        <v>0.33</v>
      </c>
      <c r="P114" s="233">
        <v>0</v>
      </c>
      <c r="Q114" s="233">
        <f>ROUND(E114*P114,2)</f>
        <v>0</v>
      </c>
      <c r="R114" s="235" t="s">
        <v>473</v>
      </c>
      <c r="S114" s="235" t="s">
        <v>384</v>
      </c>
      <c r="T114" s="236" t="s">
        <v>384</v>
      </c>
      <c r="U114" s="222">
        <v>0</v>
      </c>
      <c r="V114" s="222">
        <f>ROUND(E114*U114,2)</f>
        <v>0</v>
      </c>
      <c r="W114" s="222"/>
      <c r="X114" s="222" t="s">
        <v>474</v>
      </c>
      <c r="Y114" s="212"/>
      <c r="Z114" s="212"/>
      <c r="AA114" s="212"/>
      <c r="AB114" s="212"/>
      <c r="AC114" s="212"/>
      <c r="AD114" s="212"/>
      <c r="AE114" s="212"/>
      <c r="AF114" s="212"/>
      <c r="AG114" s="212" t="s">
        <v>475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7" t="s">
        <v>1436</v>
      </c>
      <c r="D115" s="251"/>
      <c r="E115" s="252">
        <v>8.08</v>
      </c>
      <c r="F115" s="222"/>
      <c r="G115" s="222"/>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390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0">
        <v>35</v>
      </c>
      <c r="B116" s="231" t="s">
        <v>1437</v>
      </c>
      <c r="C116" s="247" t="s">
        <v>1438</v>
      </c>
      <c r="D116" s="232" t="s">
        <v>657</v>
      </c>
      <c r="E116" s="233">
        <v>24.24</v>
      </c>
      <c r="F116" s="234"/>
      <c r="G116" s="235">
        <f>ROUND(E116*F116,2)</f>
        <v>0</v>
      </c>
      <c r="H116" s="234"/>
      <c r="I116" s="235">
        <f>ROUND(E116*H116,2)</f>
        <v>0</v>
      </c>
      <c r="J116" s="234"/>
      <c r="K116" s="235">
        <f>ROUND(E116*J116,2)</f>
        <v>0</v>
      </c>
      <c r="L116" s="235">
        <v>21</v>
      </c>
      <c r="M116" s="235">
        <f>G116*(1+L116/100)</f>
        <v>0</v>
      </c>
      <c r="N116" s="233">
        <v>8.2100000000000006E-2</v>
      </c>
      <c r="O116" s="233">
        <f>ROUND(E116*N116,2)</f>
        <v>1.99</v>
      </c>
      <c r="P116" s="233">
        <v>0</v>
      </c>
      <c r="Q116" s="233">
        <f>ROUND(E116*P116,2)</f>
        <v>0</v>
      </c>
      <c r="R116" s="235" t="s">
        <v>473</v>
      </c>
      <c r="S116" s="235" t="s">
        <v>384</v>
      </c>
      <c r="T116" s="236" t="s">
        <v>384</v>
      </c>
      <c r="U116" s="222">
        <v>0</v>
      </c>
      <c r="V116" s="222">
        <f>ROUND(E116*U116,2)</f>
        <v>0</v>
      </c>
      <c r="W116" s="222"/>
      <c r="X116" s="222" t="s">
        <v>474</v>
      </c>
      <c r="Y116" s="212"/>
      <c r="Z116" s="212"/>
      <c r="AA116" s="212"/>
      <c r="AB116" s="212"/>
      <c r="AC116" s="212"/>
      <c r="AD116" s="212"/>
      <c r="AE116" s="212"/>
      <c r="AF116" s="212"/>
      <c r="AG116" s="212" t="s">
        <v>475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7" t="s">
        <v>1439</v>
      </c>
      <c r="D117" s="251"/>
      <c r="E117" s="252">
        <v>24.24</v>
      </c>
      <c r="F117" s="222"/>
      <c r="G117" s="222"/>
      <c r="H117" s="222"/>
      <c r="I117" s="222"/>
      <c r="J117" s="222"/>
      <c r="K117" s="222"/>
      <c r="L117" s="222"/>
      <c r="M117" s="222"/>
      <c r="N117" s="221"/>
      <c r="O117" s="221"/>
      <c r="P117" s="221"/>
      <c r="Q117" s="221"/>
      <c r="R117" s="222"/>
      <c r="S117" s="222"/>
      <c r="T117" s="222"/>
      <c r="U117" s="222"/>
      <c r="V117" s="222"/>
      <c r="W117" s="222"/>
      <c r="X117" s="222"/>
      <c r="Y117" s="212"/>
      <c r="Z117" s="212"/>
      <c r="AA117" s="212"/>
      <c r="AB117" s="212"/>
      <c r="AC117" s="212"/>
      <c r="AD117" s="212"/>
      <c r="AE117" s="212"/>
      <c r="AF117" s="212"/>
      <c r="AG117" s="212" t="s">
        <v>390</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4" t="s">
        <v>334</v>
      </c>
      <c r="B118" s="225" t="s">
        <v>256</v>
      </c>
      <c r="C118" s="245" t="s">
        <v>257</v>
      </c>
      <c r="D118" s="226"/>
      <c r="E118" s="227"/>
      <c r="F118" s="228"/>
      <c r="G118" s="228">
        <f>SUMIF(AG119:AG123,"&lt;&gt;NOR",G119:G123)</f>
        <v>0</v>
      </c>
      <c r="H118" s="228"/>
      <c r="I118" s="228">
        <f>SUM(I119:I123)</f>
        <v>0</v>
      </c>
      <c r="J118" s="228"/>
      <c r="K118" s="228">
        <f>SUM(K119:K123)</f>
        <v>0</v>
      </c>
      <c r="L118" s="228"/>
      <c r="M118" s="228">
        <f>SUM(M119:M123)</f>
        <v>0</v>
      </c>
      <c r="N118" s="227"/>
      <c r="O118" s="227">
        <f>SUM(O119:O123)</f>
        <v>0</v>
      </c>
      <c r="P118" s="227"/>
      <c r="Q118" s="227">
        <f>SUM(Q119:Q123)</f>
        <v>0</v>
      </c>
      <c r="R118" s="228"/>
      <c r="S118" s="228"/>
      <c r="T118" s="229"/>
      <c r="U118" s="223"/>
      <c r="V118" s="223">
        <f>SUM(V119:V123)</f>
        <v>7.57</v>
      </c>
      <c r="W118" s="223"/>
      <c r="X118" s="223"/>
      <c r="AG118" t="s">
        <v>335</v>
      </c>
    </row>
    <row r="119" spans="1:60" outlineLevel="1" x14ac:dyDescent="0.2">
      <c r="A119" s="230">
        <v>36</v>
      </c>
      <c r="B119" s="231" t="s">
        <v>1440</v>
      </c>
      <c r="C119" s="247" t="s">
        <v>1441</v>
      </c>
      <c r="D119" s="232" t="s">
        <v>464</v>
      </c>
      <c r="E119" s="233">
        <v>378.37178</v>
      </c>
      <c r="F119" s="234"/>
      <c r="G119" s="235">
        <f>ROUND(E119*F119,2)</f>
        <v>0</v>
      </c>
      <c r="H119" s="234"/>
      <c r="I119" s="235">
        <f>ROUND(E119*H119,2)</f>
        <v>0</v>
      </c>
      <c r="J119" s="234"/>
      <c r="K119" s="235">
        <f>ROUND(E119*J119,2)</f>
        <v>0</v>
      </c>
      <c r="L119" s="235">
        <v>21</v>
      </c>
      <c r="M119" s="235">
        <f>G119*(1+L119/100)</f>
        <v>0</v>
      </c>
      <c r="N119" s="233">
        <v>0</v>
      </c>
      <c r="O119" s="233">
        <f>ROUND(E119*N119,2)</f>
        <v>0</v>
      </c>
      <c r="P119" s="233">
        <v>0</v>
      </c>
      <c r="Q119" s="233">
        <f>ROUND(E119*P119,2)</f>
        <v>0</v>
      </c>
      <c r="R119" s="235" t="s">
        <v>481</v>
      </c>
      <c r="S119" s="235" t="s">
        <v>384</v>
      </c>
      <c r="T119" s="236" t="s">
        <v>384</v>
      </c>
      <c r="U119" s="222">
        <v>0.02</v>
      </c>
      <c r="V119" s="222">
        <f>ROUND(E119*U119,2)</f>
        <v>7.57</v>
      </c>
      <c r="W119" s="222"/>
      <c r="X119" s="222" t="s">
        <v>524</v>
      </c>
      <c r="Y119" s="212"/>
      <c r="Z119" s="212"/>
      <c r="AA119" s="212"/>
      <c r="AB119" s="212"/>
      <c r="AC119" s="212"/>
      <c r="AD119" s="212"/>
      <c r="AE119" s="212"/>
      <c r="AF119" s="212"/>
      <c r="AG119" s="212" t="s">
        <v>525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6" t="s">
        <v>1442</v>
      </c>
      <c r="D120" s="254"/>
      <c r="E120" s="254"/>
      <c r="F120" s="254"/>
      <c r="G120" s="254"/>
      <c r="H120" s="222"/>
      <c r="I120" s="222"/>
      <c r="J120" s="222"/>
      <c r="K120" s="222"/>
      <c r="L120" s="222"/>
      <c r="M120" s="222"/>
      <c r="N120" s="221"/>
      <c r="O120" s="221"/>
      <c r="P120" s="221"/>
      <c r="Q120" s="221"/>
      <c r="R120" s="222"/>
      <c r="S120" s="222"/>
      <c r="T120" s="222"/>
      <c r="U120" s="222"/>
      <c r="V120" s="222"/>
      <c r="W120" s="222"/>
      <c r="X120" s="222"/>
      <c r="Y120" s="212"/>
      <c r="Z120" s="212"/>
      <c r="AA120" s="212"/>
      <c r="AB120" s="212"/>
      <c r="AC120" s="212"/>
      <c r="AD120" s="212"/>
      <c r="AE120" s="212"/>
      <c r="AF120" s="212"/>
      <c r="AG120" s="212" t="s">
        <v>388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7" t="s">
        <v>526</v>
      </c>
      <c r="D121" s="251"/>
      <c r="E121" s="252"/>
      <c r="F121" s="222"/>
      <c r="G121" s="222"/>
      <c r="H121" s="222"/>
      <c r="I121" s="222"/>
      <c r="J121" s="222"/>
      <c r="K121" s="222"/>
      <c r="L121" s="222"/>
      <c r="M121" s="222"/>
      <c r="N121" s="221"/>
      <c r="O121" s="221"/>
      <c r="P121" s="221"/>
      <c r="Q121" s="221"/>
      <c r="R121" s="222"/>
      <c r="S121" s="222"/>
      <c r="T121" s="222"/>
      <c r="U121" s="222"/>
      <c r="V121" s="222"/>
      <c r="W121" s="222"/>
      <c r="X121" s="222"/>
      <c r="Y121" s="212"/>
      <c r="Z121" s="212"/>
      <c r="AA121" s="212"/>
      <c r="AB121" s="212"/>
      <c r="AC121" s="212"/>
      <c r="AD121" s="212"/>
      <c r="AE121" s="212"/>
      <c r="AF121" s="212"/>
      <c r="AG121" s="212" t="s">
        <v>390</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7" t="s">
        <v>1443</v>
      </c>
      <c r="D122" s="251"/>
      <c r="E122" s="252"/>
      <c r="F122" s="222"/>
      <c r="G122" s="222"/>
      <c r="H122" s="222"/>
      <c r="I122" s="222"/>
      <c r="J122" s="222"/>
      <c r="K122" s="222"/>
      <c r="L122" s="222"/>
      <c r="M122" s="222"/>
      <c r="N122" s="221"/>
      <c r="O122" s="221"/>
      <c r="P122" s="221"/>
      <c r="Q122" s="221"/>
      <c r="R122" s="222"/>
      <c r="S122" s="222"/>
      <c r="T122" s="222"/>
      <c r="U122" s="222"/>
      <c r="V122" s="222"/>
      <c r="W122" s="222"/>
      <c r="X122" s="222"/>
      <c r="Y122" s="212"/>
      <c r="Z122" s="212"/>
      <c r="AA122" s="212"/>
      <c r="AB122" s="212"/>
      <c r="AC122" s="212"/>
      <c r="AD122" s="212"/>
      <c r="AE122" s="212"/>
      <c r="AF122" s="212"/>
      <c r="AG122" s="212" t="s">
        <v>390</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7" t="s">
        <v>1444</v>
      </c>
      <c r="D123" s="251"/>
      <c r="E123" s="252">
        <v>378.37178</v>
      </c>
      <c r="F123" s="222"/>
      <c r="G123" s="222"/>
      <c r="H123" s="222"/>
      <c r="I123" s="222"/>
      <c r="J123" s="222"/>
      <c r="K123" s="222"/>
      <c r="L123" s="222"/>
      <c r="M123" s="222"/>
      <c r="N123" s="221"/>
      <c r="O123" s="221"/>
      <c r="P123" s="221"/>
      <c r="Q123" s="221"/>
      <c r="R123" s="222"/>
      <c r="S123" s="222"/>
      <c r="T123" s="222"/>
      <c r="U123" s="222"/>
      <c r="V123" s="222"/>
      <c r="W123" s="222"/>
      <c r="X123" s="222"/>
      <c r="Y123" s="212"/>
      <c r="Z123" s="212"/>
      <c r="AA123" s="212"/>
      <c r="AB123" s="212"/>
      <c r="AC123" s="212"/>
      <c r="AD123" s="212"/>
      <c r="AE123" s="212"/>
      <c r="AF123" s="212"/>
      <c r="AG123" s="212" t="s">
        <v>390</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4" t="s">
        <v>334</v>
      </c>
      <c r="B124" s="225" t="s">
        <v>259</v>
      </c>
      <c r="C124" s="245" t="s">
        <v>260</v>
      </c>
      <c r="D124" s="226"/>
      <c r="E124" s="227"/>
      <c r="F124" s="228"/>
      <c r="G124" s="228">
        <f>SUMIF(AG125:AG131,"&lt;&gt;NOR",G125:G131)</f>
        <v>0</v>
      </c>
      <c r="H124" s="228"/>
      <c r="I124" s="228">
        <f>SUM(I125:I131)</f>
        <v>0</v>
      </c>
      <c r="J124" s="228"/>
      <c r="K124" s="228">
        <f>SUM(K125:K131)</f>
        <v>0</v>
      </c>
      <c r="L124" s="228"/>
      <c r="M124" s="228">
        <f>SUM(M125:M131)</f>
        <v>0</v>
      </c>
      <c r="N124" s="227"/>
      <c r="O124" s="227">
        <f>SUM(O125:O131)</f>
        <v>0.02</v>
      </c>
      <c r="P124" s="227"/>
      <c r="Q124" s="227">
        <f>SUM(Q125:Q131)</f>
        <v>0</v>
      </c>
      <c r="R124" s="228"/>
      <c r="S124" s="228"/>
      <c r="T124" s="229"/>
      <c r="U124" s="223"/>
      <c r="V124" s="223">
        <f>SUM(V125:V131)</f>
        <v>4.68</v>
      </c>
      <c r="W124" s="223"/>
      <c r="X124" s="223"/>
      <c r="AG124" t="s">
        <v>335</v>
      </c>
    </row>
    <row r="125" spans="1:60" outlineLevel="1" x14ac:dyDescent="0.2">
      <c r="A125" s="230">
        <v>37</v>
      </c>
      <c r="B125" s="231" t="s">
        <v>1445</v>
      </c>
      <c r="C125" s="247" t="s">
        <v>1446</v>
      </c>
      <c r="D125" s="232" t="s">
        <v>427</v>
      </c>
      <c r="E125" s="233">
        <v>13</v>
      </c>
      <c r="F125" s="234"/>
      <c r="G125" s="235">
        <f>ROUND(E125*F125,2)</f>
        <v>0</v>
      </c>
      <c r="H125" s="234"/>
      <c r="I125" s="235">
        <f>ROUND(E125*H125,2)</f>
        <v>0</v>
      </c>
      <c r="J125" s="234"/>
      <c r="K125" s="235">
        <f>ROUND(E125*J125,2)</f>
        <v>0</v>
      </c>
      <c r="L125" s="235">
        <v>21</v>
      </c>
      <c r="M125" s="235">
        <f>G125*(1+L125/100)</f>
        <v>0</v>
      </c>
      <c r="N125" s="233">
        <v>1.15E-3</v>
      </c>
      <c r="O125" s="233">
        <f>ROUND(E125*N125,2)</f>
        <v>0.01</v>
      </c>
      <c r="P125" s="233">
        <v>0</v>
      </c>
      <c r="Q125" s="233">
        <f>ROUND(E125*P125,2)</f>
        <v>0</v>
      </c>
      <c r="R125" s="235" t="s">
        <v>1447</v>
      </c>
      <c r="S125" s="235" t="s">
        <v>384</v>
      </c>
      <c r="T125" s="236" t="s">
        <v>384</v>
      </c>
      <c r="U125" s="222">
        <v>0.16</v>
      </c>
      <c r="V125" s="222">
        <f>ROUND(E125*U125,2)</f>
        <v>2.08</v>
      </c>
      <c r="W125" s="222"/>
      <c r="X125" s="222" t="s">
        <v>385</v>
      </c>
      <c r="Y125" s="212"/>
      <c r="Z125" s="212"/>
      <c r="AA125" s="212"/>
      <c r="AB125" s="212"/>
      <c r="AC125" s="212"/>
      <c r="AD125" s="212"/>
      <c r="AE125" s="212"/>
      <c r="AF125" s="212"/>
      <c r="AG125" s="212" t="s">
        <v>386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7" t="s">
        <v>1448</v>
      </c>
      <c r="D126" s="251"/>
      <c r="E126" s="252">
        <v>13</v>
      </c>
      <c r="F126" s="222"/>
      <c r="G126" s="222"/>
      <c r="H126" s="222"/>
      <c r="I126" s="222"/>
      <c r="J126" s="222"/>
      <c r="K126" s="222"/>
      <c r="L126" s="222"/>
      <c r="M126" s="222"/>
      <c r="N126" s="221"/>
      <c r="O126" s="221"/>
      <c r="P126" s="221"/>
      <c r="Q126" s="221"/>
      <c r="R126" s="222"/>
      <c r="S126" s="222"/>
      <c r="T126" s="222"/>
      <c r="U126" s="222"/>
      <c r="V126" s="222"/>
      <c r="W126" s="222"/>
      <c r="X126" s="222"/>
      <c r="Y126" s="212"/>
      <c r="Z126" s="212"/>
      <c r="AA126" s="212"/>
      <c r="AB126" s="212"/>
      <c r="AC126" s="212"/>
      <c r="AD126" s="212"/>
      <c r="AE126" s="212"/>
      <c r="AF126" s="212"/>
      <c r="AG126" s="212" t="s">
        <v>390</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0">
        <v>38</v>
      </c>
      <c r="B127" s="231" t="s">
        <v>1449</v>
      </c>
      <c r="C127" s="247" t="s">
        <v>1450</v>
      </c>
      <c r="D127" s="232" t="s">
        <v>513</v>
      </c>
      <c r="E127" s="233">
        <v>26</v>
      </c>
      <c r="F127" s="234"/>
      <c r="G127" s="235">
        <f>ROUND(E127*F127,2)</f>
        <v>0</v>
      </c>
      <c r="H127" s="234"/>
      <c r="I127" s="235">
        <f>ROUND(E127*H127,2)</f>
        <v>0</v>
      </c>
      <c r="J127" s="234"/>
      <c r="K127" s="235">
        <f>ROUND(E127*J127,2)</f>
        <v>0</v>
      </c>
      <c r="L127" s="235">
        <v>21</v>
      </c>
      <c r="M127" s="235">
        <f>G127*(1+L127/100)</f>
        <v>0</v>
      </c>
      <c r="N127" s="233">
        <v>3.3E-4</v>
      </c>
      <c r="O127" s="233">
        <f>ROUND(E127*N127,2)</f>
        <v>0.01</v>
      </c>
      <c r="P127" s="233">
        <v>0</v>
      </c>
      <c r="Q127" s="233">
        <f>ROUND(E127*P127,2)</f>
        <v>0</v>
      </c>
      <c r="R127" s="235" t="s">
        <v>1447</v>
      </c>
      <c r="S127" s="235" t="s">
        <v>384</v>
      </c>
      <c r="T127" s="236" t="s">
        <v>384</v>
      </c>
      <c r="U127" s="222">
        <v>0.1</v>
      </c>
      <c r="V127" s="222">
        <f>ROUND(E127*U127,2)</f>
        <v>2.6</v>
      </c>
      <c r="W127" s="222"/>
      <c r="X127" s="222" t="s">
        <v>385</v>
      </c>
      <c r="Y127" s="212"/>
      <c r="Z127" s="212"/>
      <c r="AA127" s="212"/>
      <c r="AB127" s="212"/>
      <c r="AC127" s="212"/>
      <c r="AD127" s="212"/>
      <c r="AE127" s="212"/>
      <c r="AF127" s="212"/>
      <c r="AG127" s="212" t="s">
        <v>386</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7" t="s">
        <v>1451</v>
      </c>
      <c r="D128" s="251"/>
      <c r="E128" s="252"/>
      <c r="F128" s="222"/>
      <c r="G128" s="222"/>
      <c r="H128" s="222"/>
      <c r="I128" s="222"/>
      <c r="J128" s="222"/>
      <c r="K128" s="222"/>
      <c r="L128" s="222"/>
      <c r="M128" s="222"/>
      <c r="N128" s="221"/>
      <c r="O128" s="221"/>
      <c r="P128" s="221"/>
      <c r="Q128" s="221"/>
      <c r="R128" s="222"/>
      <c r="S128" s="222"/>
      <c r="T128" s="222"/>
      <c r="U128" s="222"/>
      <c r="V128" s="222"/>
      <c r="W128" s="222"/>
      <c r="X128" s="222"/>
      <c r="Y128" s="212"/>
      <c r="Z128" s="212"/>
      <c r="AA128" s="212"/>
      <c r="AB128" s="212"/>
      <c r="AC128" s="212"/>
      <c r="AD128" s="212"/>
      <c r="AE128" s="212"/>
      <c r="AF128" s="212"/>
      <c r="AG128" s="212" t="s">
        <v>390</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7" t="s">
        <v>1452</v>
      </c>
      <c r="D129" s="251"/>
      <c r="E129" s="252">
        <v>26</v>
      </c>
      <c r="F129" s="222"/>
      <c r="G129" s="222"/>
      <c r="H129" s="222"/>
      <c r="I129" s="222"/>
      <c r="J129" s="222"/>
      <c r="K129" s="222"/>
      <c r="L129" s="222"/>
      <c r="M129" s="222"/>
      <c r="N129" s="221"/>
      <c r="O129" s="221"/>
      <c r="P129" s="221"/>
      <c r="Q129" s="221"/>
      <c r="R129" s="222"/>
      <c r="S129" s="222"/>
      <c r="T129" s="222"/>
      <c r="U129" s="222"/>
      <c r="V129" s="222"/>
      <c r="W129" s="222"/>
      <c r="X129" s="222"/>
      <c r="Y129" s="212"/>
      <c r="Z129" s="212"/>
      <c r="AA129" s="212"/>
      <c r="AB129" s="212"/>
      <c r="AC129" s="212"/>
      <c r="AD129" s="212"/>
      <c r="AE129" s="212"/>
      <c r="AF129" s="212"/>
      <c r="AG129" s="212" t="s">
        <v>390</v>
      </c>
      <c r="AH129" s="212">
        <v>5</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0">
        <v>39</v>
      </c>
      <c r="B130" s="231" t="s">
        <v>1453</v>
      </c>
      <c r="C130" s="247" t="s">
        <v>691</v>
      </c>
      <c r="D130" s="232" t="s">
        <v>0</v>
      </c>
      <c r="E130" s="233">
        <v>1</v>
      </c>
      <c r="F130" s="234"/>
      <c r="G130" s="235">
        <f>ROUND(E130*F130,2)</f>
        <v>0</v>
      </c>
      <c r="H130" s="234"/>
      <c r="I130" s="235">
        <f>ROUND(E130*H130,2)</f>
        <v>0</v>
      </c>
      <c r="J130" s="234"/>
      <c r="K130" s="235">
        <f>ROUND(E130*J130,2)</f>
        <v>0</v>
      </c>
      <c r="L130" s="235">
        <v>21</v>
      </c>
      <c r="M130" s="235">
        <f>G130*(1+L130/100)</f>
        <v>0</v>
      </c>
      <c r="N130" s="233">
        <v>0</v>
      </c>
      <c r="O130" s="233">
        <f>ROUND(E130*N130,2)</f>
        <v>0</v>
      </c>
      <c r="P130" s="233">
        <v>0</v>
      </c>
      <c r="Q130" s="233">
        <f>ROUND(E130*P130,2)</f>
        <v>0</v>
      </c>
      <c r="R130" s="235" t="s">
        <v>1447</v>
      </c>
      <c r="S130" s="235" t="s">
        <v>384</v>
      </c>
      <c r="T130" s="236" t="s">
        <v>384</v>
      </c>
      <c r="U130" s="222">
        <v>0</v>
      </c>
      <c r="V130" s="222">
        <f>ROUND(E130*U130,2)</f>
        <v>0</v>
      </c>
      <c r="W130" s="222"/>
      <c r="X130" s="222" t="s">
        <v>385</v>
      </c>
      <c r="Y130" s="212"/>
      <c r="Z130" s="212"/>
      <c r="AA130" s="212"/>
      <c r="AB130" s="212"/>
      <c r="AC130" s="212"/>
      <c r="AD130" s="212"/>
      <c r="AE130" s="212"/>
      <c r="AF130" s="212"/>
      <c r="AG130" s="212" t="s">
        <v>386</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6" t="s">
        <v>1454</v>
      </c>
      <c r="D131" s="254"/>
      <c r="E131" s="254"/>
      <c r="F131" s="254"/>
      <c r="G131" s="254"/>
      <c r="H131" s="222"/>
      <c r="I131" s="222"/>
      <c r="J131" s="222"/>
      <c r="K131" s="222"/>
      <c r="L131" s="222"/>
      <c r="M131" s="222"/>
      <c r="N131" s="221"/>
      <c r="O131" s="221"/>
      <c r="P131" s="221"/>
      <c r="Q131" s="221"/>
      <c r="R131" s="222"/>
      <c r="S131" s="222"/>
      <c r="T131" s="222"/>
      <c r="U131" s="222"/>
      <c r="V131" s="222"/>
      <c r="W131" s="222"/>
      <c r="X131" s="222"/>
      <c r="Y131" s="212"/>
      <c r="Z131" s="212"/>
      <c r="AA131" s="212"/>
      <c r="AB131" s="212"/>
      <c r="AC131" s="212"/>
      <c r="AD131" s="212"/>
      <c r="AE131" s="212"/>
      <c r="AF131" s="212"/>
      <c r="AG131" s="212" t="s">
        <v>388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x14ac:dyDescent="0.2">
      <c r="A132" s="3"/>
      <c r="B132" s="4"/>
      <c r="C132" s="248"/>
      <c r="D132" s="6"/>
      <c r="E132" s="3"/>
      <c r="F132" s="3"/>
      <c r="G132" s="3"/>
      <c r="H132" s="3"/>
      <c r="I132" s="3"/>
      <c r="J132" s="3"/>
      <c r="K132" s="3"/>
      <c r="L132" s="3"/>
      <c r="M132" s="3"/>
      <c r="N132" s="3"/>
      <c r="O132" s="3"/>
      <c r="P132" s="3"/>
      <c r="Q132" s="3"/>
      <c r="R132" s="3"/>
      <c r="S132" s="3"/>
      <c r="T132" s="3"/>
      <c r="U132" s="3"/>
      <c r="V132" s="3"/>
      <c r="W132" s="3"/>
      <c r="X132" s="3"/>
      <c r="AE132">
        <v>15</v>
      </c>
      <c r="AF132">
        <v>21</v>
      </c>
      <c r="AG132" t="s">
        <v>321</v>
      </c>
    </row>
    <row r="133" spans="1:60" x14ac:dyDescent="0.2">
      <c r="A133" s="215"/>
      <c r="B133" s="216" t="s">
        <v>29</v>
      </c>
      <c r="C133" s="249"/>
      <c r="D133" s="217"/>
      <c r="E133" s="218"/>
      <c r="F133" s="218"/>
      <c r="G133" s="244">
        <f>G8+G40+G50+G85+G97+G118+G124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377</v>
      </c>
    </row>
    <row r="134" spans="1:60" x14ac:dyDescent="0.2">
      <c r="C134" s="250"/>
      <c r="D134" s="10"/>
      <c r="AG134" t="s">
        <v>378</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7OWPof8yFlK96JZsrFm1ovTcOe4gHzs7jwMqDuC+YmPYNMfg+hmnAZFVadG1iWtRiqnVLwUiyBifB4CzLWPWA==" saltValue="PpW8lqMm5S7STEvWq85b3g==" spinCount="100000" sheet="1"/>
  <mergeCells count="25">
    <mergeCell ref="C131:G131"/>
    <mergeCell ref="C91:G91"/>
    <mergeCell ref="C99:G99"/>
    <mergeCell ref="C100:G100"/>
    <mergeCell ref="C107:G107"/>
    <mergeCell ref="C109:G109"/>
    <mergeCell ref="C120:G120"/>
    <mergeCell ref="C61:G61"/>
    <mergeCell ref="C65:G65"/>
    <mergeCell ref="C74:G74"/>
    <mergeCell ref="C79:G79"/>
    <mergeCell ref="C87:G87"/>
    <mergeCell ref="C89:G89"/>
    <mergeCell ref="C17:G17"/>
    <mergeCell ref="C21:G21"/>
    <mergeCell ref="C28:G28"/>
    <mergeCell ref="C32:G32"/>
    <mergeCell ref="C42:G42"/>
    <mergeCell ref="C45:G45"/>
    <mergeCell ref="A1:G1"/>
    <mergeCell ref="C2:G2"/>
    <mergeCell ref="C3:G3"/>
    <mergeCell ref="C4:G4"/>
    <mergeCell ref="C10:G10"/>
    <mergeCell ref="C14:G1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87</v>
      </c>
      <c r="C3" s="201" t="s">
        <v>65</v>
      </c>
      <c r="D3" s="199"/>
      <c r="E3" s="199"/>
      <c r="F3" s="199"/>
      <c r="G3" s="200"/>
      <c r="AC3" s="177" t="s">
        <v>308</v>
      </c>
      <c r="AG3" t="s">
        <v>311</v>
      </c>
    </row>
    <row r="4" spans="1:60" ht="24.95" customHeight="1" x14ac:dyDescent="0.2">
      <c r="A4" s="202" t="s">
        <v>9</v>
      </c>
      <c r="B4" s="203" t="s">
        <v>66</v>
      </c>
      <c r="C4" s="204" t="s">
        <v>65</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SUMIF(AG9:AG65,"&lt;&gt;NOR",G9:G65)</f>
        <v>0</v>
      </c>
      <c r="H8" s="228"/>
      <c r="I8" s="228">
        <f>SUM(I9:I65)</f>
        <v>0</v>
      </c>
      <c r="J8" s="228"/>
      <c r="K8" s="228">
        <f>SUM(K9:K65)</f>
        <v>0</v>
      </c>
      <c r="L8" s="228"/>
      <c r="M8" s="228">
        <f>SUM(M9:M65)</f>
        <v>0</v>
      </c>
      <c r="N8" s="227"/>
      <c r="O8" s="227">
        <f>SUM(O9:O65)</f>
        <v>0</v>
      </c>
      <c r="P8" s="227"/>
      <c r="Q8" s="227">
        <f>SUM(Q9:Q65)</f>
        <v>0</v>
      </c>
      <c r="R8" s="228"/>
      <c r="S8" s="228"/>
      <c r="T8" s="229"/>
      <c r="U8" s="223"/>
      <c r="V8" s="223">
        <f>SUM(V9:V65)</f>
        <v>38.090000000000003</v>
      </c>
      <c r="W8" s="223"/>
      <c r="X8" s="223"/>
      <c r="AG8" t="s">
        <v>335</v>
      </c>
    </row>
    <row r="9" spans="1:60" outlineLevel="1" x14ac:dyDescent="0.2">
      <c r="A9" s="230">
        <v>1</v>
      </c>
      <c r="B9" s="231" t="s">
        <v>380</v>
      </c>
      <c r="C9" s="247" t="s">
        <v>381</v>
      </c>
      <c r="D9" s="232" t="s">
        <v>382</v>
      </c>
      <c r="E9" s="233">
        <v>58.8</v>
      </c>
      <c r="F9" s="234"/>
      <c r="G9" s="235">
        <f>ROUND(E9*F9,2)</f>
        <v>0</v>
      </c>
      <c r="H9" s="234"/>
      <c r="I9" s="235">
        <f>ROUND(E9*H9,2)</f>
        <v>0</v>
      </c>
      <c r="J9" s="234"/>
      <c r="K9" s="235">
        <f>ROUND(E9*J9,2)</f>
        <v>0</v>
      </c>
      <c r="L9" s="235">
        <v>21</v>
      </c>
      <c r="M9" s="235">
        <f>G9*(1+L9/100)</f>
        <v>0</v>
      </c>
      <c r="N9" s="233">
        <v>0</v>
      </c>
      <c r="O9" s="233">
        <f>ROUND(E9*N9,2)</f>
        <v>0</v>
      </c>
      <c r="P9" s="233">
        <v>0</v>
      </c>
      <c r="Q9" s="233">
        <f>ROUND(E9*P9,2)</f>
        <v>0</v>
      </c>
      <c r="R9" s="235" t="s">
        <v>383</v>
      </c>
      <c r="S9" s="235" t="s">
        <v>384</v>
      </c>
      <c r="T9" s="236" t="s">
        <v>384</v>
      </c>
      <c r="U9" s="222">
        <v>0.1</v>
      </c>
      <c r="V9" s="222">
        <f>ROUND(E9*U9,2)</f>
        <v>5.88</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6" t="s">
        <v>387</v>
      </c>
      <c r="D10" s="254"/>
      <c r="E10" s="254"/>
      <c r="F10" s="254"/>
      <c r="G10" s="254"/>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388</v>
      </c>
      <c r="AH10" s="212"/>
      <c r="AI10" s="212"/>
      <c r="AJ10" s="212"/>
      <c r="AK10" s="212"/>
      <c r="AL10" s="212"/>
      <c r="AM10" s="212"/>
      <c r="AN10" s="212"/>
      <c r="AO10" s="212"/>
      <c r="AP10" s="212"/>
      <c r="AQ10" s="212"/>
      <c r="AR10" s="212"/>
      <c r="AS10" s="212"/>
      <c r="AT10" s="212"/>
      <c r="AU10" s="212"/>
      <c r="AV10" s="212"/>
      <c r="AW10" s="212"/>
      <c r="AX10" s="212"/>
      <c r="AY10" s="212"/>
      <c r="AZ10" s="212"/>
      <c r="BA10" s="253" t="str">
        <f>C10</f>
        <v>nebo lesní půdy, s vodorovným přemístěním na hromady v místě upotřebení nebo na dočasné či trvalé skládky se složením</v>
      </c>
      <c r="BB10" s="212"/>
      <c r="BC10" s="212"/>
      <c r="BD10" s="212"/>
      <c r="BE10" s="212"/>
      <c r="BF10" s="212"/>
      <c r="BG10" s="212"/>
      <c r="BH10" s="212"/>
    </row>
    <row r="11" spans="1:60" outlineLevel="1" x14ac:dyDescent="0.2">
      <c r="A11" s="219"/>
      <c r="B11" s="220"/>
      <c r="C11" s="257" t="s">
        <v>1455</v>
      </c>
      <c r="D11" s="251"/>
      <c r="E11" s="252">
        <v>58.8</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390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0">
        <v>2</v>
      </c>
      <c r="B12" s="231" t="s">
        <v>393</v>
      </c>
      <c r="C12" s="247" t="s">
        <v>394</v>
      </c>
      <c r="D12" s="232" t="s">
        <v>382</v>
      </c>
      <c r="E12" s="233">
        <v>5.48</v>
      </c>
      <c r="F12" s="234"/>
      <c r="G12" s="235">
        <f>ROUND(E12*F12,2)</f>
        <v>0</v>
      </c>
      <c r="H12" s="234"/>
      <c r="I12" s="235">
        <f>ROUND(E12*H12,2)</f>
        <v>0</v>
      </c>
      <c r="J12" s="234"/>
      <c r="K12" s="235">
        <f>ROUND(E12*J12,2)</f>
        <v>0</v>
      </c>
      <c r="L12" s="235">
        <v>21</v>
      </c>
      <c r="M12" s="235">
        <f>G12*(1+L12/100)</f>
        <v>0</v>
      </c>
      <c r="N12" s="233">
        <v>0</v>
      </c>
      <c r="O12" s="233">
        <f>ROUND(E12*N12,2)</f>
        <v>0</v>
      </c>
      <c r="P12" s="233">
        <v>0</v>
      </c>
      <c r="Q12" s="233">
        <f>ROUND(E12*P12,2)</f>
        <v>0</v>
      </c>
      <c r="R12" s="235" t="s">
        <v>383</v>
      </c>
      <c r="S12" s="235" t="s">
        <v>384</v>
      </c>
      <c r="T12" s="236" t="s">
        <v>384</v>
      </c>
      <c r="U12" s="222">
        <v>0.42</v>
      </c>
      <c r="V12" s="222">
        <f>ROUND(E12*U12,2)</f>
        <v>2.2999999999999998</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6" t="s">
        <v>395</v>
      </c>
      <c r="D13" s="254"/>
      <c r="E13" s="254"/>
      <c r="F13" s="254"/>
      <c r="G13" s="254"/>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388</v>
      </c>
      <c r="AH13" s="212"/>
      <c r="AI13" s="212"/>
      <c r="AJ13" s="212"/>
      <c r="AK13" s="212"/>
      <c r="AL13" s="212"/>
      <c r="AM13" s="212"/>
      <c r="AN13" s="212"/>
      <c r="AO13" s="212"/>
      <c r="AP13" s="212"/>
      <c r="AQ13" s="212"/>
      <c r="AR13" s="212"/>
      <c r="AS13" s="212"/>
      <c r="AT13" s="212"/>
      <c r="AU13" s="212"/>
      <c r="AV13" s="212"/>
      <c r="AW13" s="212"/>
      <c r="AX13" s="212"/>
      <c r="AY13" s="212"/>
      <c r="AZ13" s="212"/>
      <c r="BA13" s="253" t="str">
        <f>C13</f>
        <v>s přemístěním výkopku v příčných profilech na vzdálenost do 15 m nebo s naložením na dopravní prostředek.</v>
      </c>
      <c r="BB13" s="212"/>
      <c r="BC13" s="212"/>
      <c r="BD13" s="212"/>
      <c r="BE13" s="212"/>
      <c r="BF13" s="212"/>
      <c r="BG13" s="212"/>
      <c r="BH13" s="212"/>
    </row>
    <row r="14" spans="1:60" outlineLevel="1" x14ac:dyDescent="0.2">
      <c r="A14" s="219"/>
      <c r="B14" s="220"/>
      <c r="C14" s="257" t="s">
        <v>1456</v>
      </c>
      <c r="D14" s="251"/>
      <c r="E14" s="252">
        <v>5.48</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0">
        <v>3</v>
      </c>
      <c r="B15" s="231" t="s">
        <v>397</v>
      </c>
      <c r="C15" s="247" t="s">
        <v>398</v>
      </c>
      <c r="D15" s="232" t="s">
        <v>382</v>
      </c>
      <c r="E15" s="233">
        <v>1</v>
      </c>
      <c r="F15" s="234"/>
      <c r="G15" s="235">
        <f>ROUND(E15*F15,2)</f>
        <v>0</v>
      </c>
      <c r="H15" s="234"/>
      <c r="I15" s="235">
        <f>ROUND(E15*H15,2)</f>
        <v>0</v>
      </c>
      <c r="J15" s="234"/>
      <c r="K15" s="235">
        <f>ROUND(E15*J15,2)</f>
        <v>0</v>
      </c>
      <c r="L15" s="235">
        <v>21</v>
      </c>
      <c r="M15" s="235">
        <f>G15*(1+L15/100)</f>
        <v>0</v>
      </c>
      <c r="N15" s="233">
        <v>0</v>
      </c>
      <c r="O15" s="233">
        <f>ROUND(E15*N15,2)</f>
        <v>0</v>
      </c>
      <c r="P15" s="233">
        <v>0</v>
      </c>
      <c r="Q15" s="233">
        <f>ROUND(E15*P15,2)</f>
        <v>0</v>
      </c>
      <c r="R15" s="235" t="s">
        <v>383</v>
      </c>
      <c r="S15" s="235" t="s">
        <v>384</v>
      </c>
      <c r="T15" s="236" t="s">
        <v>384</v>
      </c>
      <c r="U15" s="222">
        <v>0.78</v>
      </c>
      <c r="V15" s="222">
        <f>ROUND(E15*U15,2)</f>
        <v>0.78</v>
      </c>
      <c r="W15" s="222"/>
      <c r="X15" s="222" t="s">
        <v>385</v>
      </c>
      <c r="Y15" s="212"/>
      <c r="Z15" s="212"/>
      <c r="AA15" s="212"/>
      <c r="AB15" s="212"/>
      <c r="AC15" s="212"/>
      <c r="AD15" s="212"/>
      <c r="AE15" s="212"/>
      <c r="AF15" s="212"/>
      <c r="AG15" s="212" t="s">
        <v>386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6" t="s">
        <v>399</v>
      </c>
      <c r="D16" s="254"/>
      <c r="E16" s="254"/>
      <c r="F16" s="254"/>
      <c r="G16" s="254"/>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388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7" t="s">
        <v>400</v>
      </c>
      <c r="D17" s="251"/>
      <c r="E17" s="252">
        <v>1</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390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0">
        <v>4</v>
      </c>
      <c r="B18" s="231" t="s">
        <v>401</v>
      </c>
      <c r="C18" s="247" t="s">
        <v>402</v>
      </c>
      <c r="D18" s="232" t="s">
        <v>382</v>
      </c>
      <c r="E18" s="233">
        <v>32.700000000000003</v>
      </c>
      <c r="F18" s="234"/>
      <c r="G18" s="235">
        <f>ROUND(E18*F18,2)</f>
        <v>0</v>
      </c>
      <c r="H18" s="234"/>
      <c r="I18" s="235">
        <f>ROUND(E18*H18,2)</f>
        <v>0</v>
      </c>
      <c r="J18" s="234"/>
      <c r="K18" s="235">
        <f>ROUND(E18*J18,2)</f>
        <v>0</v>
      </c>
      <c r="L18" s="235">
        <v>21</v>
      </c>
      <c r="M18" s="235">
        <f>G18*(1+L18/100)</f>
        <v>0</v>
      </c>
      <c r="N18" s="233">
        <v>0</v>
      </c>
      <c r="O18" s="233">
        <f>ROUND(E18*N18,2)</f>
        <v>0</v>
      </c>
      <c r="P18" s="233">
        <v>0</v>
      </c>
      <c r="Q18" s="233">
        <f>ROUND(E18*P18,2)</f>
        <v>0</v>
      </c>
      <c r="R18" s="235" t="s">
        <v>383</v>
      </c>
      <c r="S18" s="235" t="s">
        <v>384</v>
      </c>
      <c r="T18" s="236" t="s">
        <v>384</v>
      </c>
      <c r="U18" s="222">
        <v>0.01</v>
      </c>
      <c r="V18" s="222">
        <f>ROUND(E18*U18,2)</f>
        <v>0.33</v>
      </c>
      <c r="W18" s="222"/>
      <c r="X18" s="222" t="s">
        <v>385</v>
      </c>
      <c r="Y18" s="212"/>
      <c r="Z18" s="212"/>
      <c r="AA18" s="212"/>
      <c r="AB18" s="212"/>
      <c r="AC18" s="212"/>
      <c r="AD18" s="212"/>
      <c r="AE18" s="212"/>
      <c r="AF18" s="212"/>
      <c r="AG18" s="212" t="s">
        <v>386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6" t="s">
        <v>403</v>
      </c>
      <c r="D19" s="254"/>
      <c r="E19" s="254"/>
      <c r="F19" s="254"/>
      <c r="G19" s="254"/>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388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7" t="s">
        <v>404</v>
      </c>
      <c r="D20" s="251"/>
      <c r="E20" s="252"/>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390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405</v>
      </c>
      <c r="D21" s="251"/>
      <c r="E21" s="252"/>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1457</v>
      </c>
      <c r="D22" s="251"/>
      <c r="E22" s="252">
        <v>32.700000000000003</v>
      </c>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390</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0">
        <v>5</v>
      </c>
      <c r="B23" s="231" t="s">
        <v>408</v>
      </c>
      <c r="C23" s="247" t="s">
        <v>409</v>
      </c>
      <c r="D23" s="232" t="s">
        <v>382</v>
      </c>
      <c r="E23" s="233">
        <v>47.93</v>
      </c>
      <c r="F23" s="234"/>
      <c r="G23" s="235">
        <f>ROUND(E23*F23,2)</f>
        <v>0</v>
      </c>
      <c r="H23" s="234"/>
      <c r="I23" s="235">
        <f>ROUND(E23*H23,2)</f>
        <v>0</v>
      </c>
      <c r="J23" s="234"/>
      <c r="K23" s="235">
        <f>ROUND(E23*J23,2)</f>
        <v>0</v>
      </c>
      <c r="L23" s="235">
        <v>21</v>
      </c>
      <c r="M23" s="235">
        <f>G23*(1+L23/100)</f>
        <v>0</v>
      </c>
      <c r="N23" s="233">
        <v>0</v>
      </c>
      <c r="O23" s="233">
        <f>ROUND(E23*N23,2)</f>
        <v>0</v>
      </c>
      <c r="P23" s="233">
        <v>0</v>
      </c>
      <c r="Q23" s="233">
        <f>ROUND(E23*P23,2)</f>
        <v>0</v>
      </c>
      <c r="R23" s="235" t="s">
        <v>383</v>
      </c>
      <c r="S23" s="235" t="s">
        <v>384</v>
      </c>
      <c r="T23" s="236" t="s">
        <v>384</v>
      </c>
      <c r="U23" s="222">
        <v>0.01</v>
      </c>
      <c r="V23" s="222">
        <f>ROUND(E23*U23,2)</f>
        <v>0.48</v>
      </c>
      <c r="W23" s="222"/>
      <c r="X23" s="222" t="s">
        <v>385</v>
      </c>
      <c r="Y23" s="212"/>
      <c r="Z23" s="212"/>
      <c r="AA23" s="212"/>
      <c r="AB23" s="212"/>
      <c r="AC23" s="212"/>
      <c r="AD23" s="212"/>
      <c r="AE23" s="212"/>
      <c r="AF23" s="212"/>
      <c r="AG23" s="212" t="s">
        <v>386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6" t="s">
        <v>403</v>
      </c>
      <c r="D24" s="254"/>
      <c r="E24" s="254"/>
      <c r="F24" s="254"/>
      <c r="G24" s="254"/>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388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410</v>
      </c>
      <c r="D25" s="251"/>
      <c r="E25" s="252"/>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7" t="s">
        <v>1458</v>
      </c>
      <c r="D26" s="251"/>
      <c r="E26" s="252">
        <v>5.48</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390</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7" t="s">
        <v>412</v>
      </c>
      <c r="D27" s="251"/>
      <c r="E27" s="252"/>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390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1459</v>
      </c>
      <c r="D28" s="251"/>
      <c r="E28" s="252">
        <v>58.8</v>
      </c>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405</v>
      </c>
      <c r="D29" s="251"/>
      <c r="E29" s="252"/>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1460</v>
      </c>
      <c r="D30" s="251"/>
      <c r="E30" s="252">
        <v>-16.350000000000001</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390</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0">
        <v>6</v>
      </c>
      <c r="B31" s="231" t="s">
        <v>416</v>
      </c>
      <c r="C31" s="247" t="s">
        <v>417</v>
      </c>
      <c r="D31" s="232" t="s">
        <v>382</v>
      </c>
      <c r="E31" s="233">
        <v>1</v>
      </c>
      <c r="F31" s="234"/>
      <c r="G31" s="235">
        <f>ROUND(E31*F31,2)</f>
        <v>0</v>
      </c>
      <c r="H31" s="234"/>
      <c r="I31" s="235">
        <f>ROUND(E31*H31,2)</f>
        <v>0</v>
      </c>
      <c r="J31" s="234"/>
      <c r="K31" s="235">
        <f>ROUND(E31*J31,2)</f>
        <v>0</v>
      </c>
      <c r="L31" s="235">
        <v>21</v>
      </c>
      <c r="M31" s="235">
        <f>G31*(1+L31/100)</f>
        <v>0</v>
      </c>
      <c r="N31" s="233">
        <v>0</v>
      </c>
      <c r="O31" s="233">
        <f>ROUND(E31*N31,2)</f>
        <v>0</v>
      </c>
      <c r="P31" s="233">
        <v>0</v>
      </c>
      <c r="Q31" s="233">
        <f>ROUND(E31*P31,2)</f>
        <v>0</v>
      </c>
      <c r="R31" s="235" t="s">
        <v>383</v>
      </c>
      <c r="S31" s="235" t="s">
        <v>384</v>
      </c>
      <c r="T31" s="236" t="s">
        <v>384</v>
      </c>
      <c r="U31" s="222">
        <v>0.01</v>
      </c>
      <c r="V31" s="222">
        <f>ROUND(E31*U31,2)</f>
        <v>0.01</v>
      </c>
      <c r="W31" s="222"/>
      <c r="X31" s="222" t="s">
        <v>385</v>
      </c>
      <c r="Y31" s="212"/>
      <c r="Z31" s="212"/>
      <c r="AA31" s="212"/>
      <c r="AB31" s="212"/>
      <c r="AC31" s="212"/>
      <c r="AD31" s="212"/>
      <c r="AE31" s="212"/>
      <c r="AF31" s="212"/>
      <c r="AG31" s="212" t="s">
        <v>386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6" t="s">
        <v>403</v>
      </c>
      <c r="D32" s="254"/>
      <c r="E32" s="254"/>
      <c r="F32" s="254"/>
      <c r="G32" s="254"/>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388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7" t="s">
        <v>418</v>
      </c>
      <c r="D33" s="251"/>
      <c r="E33" s="252"/>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419</v>
      </c>
      <c r="D34" s="251"/>
      <c r="E34" s="252">
        <v>1</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390</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0">
        <v>7</v>
      </c>
      <c r="B35" s="231" t="s">
        <v>420</v>
      </c>
      <c r="C35" s="247" t="s">
        <v>421</v>
      </c>
      <c r="D35" s="232" t="s">
        <v>382</v>
      </c>
      <c r="E35" s="233">
        <v>16.350000000000001</v>
      </c>
      <c r="F35" s="234"/>
      <c r="G35" s="235">
        <f>ROUND(E35*F35,2)</f>
        <v>0</v>
      </c>
      <c r="H35" s="234"/>
      <c r="I35" s="235">
        <f>ROUND(E35*H35,2)</f>
        <v>0</v>
      </c>
      <c r="J35" s="234"/>
      <c r="K35" s="235">
        <f>ROUND(E35*J35,2)</f>
        <v>0</v>
      </c>
      <c r="L35" s="235">
        <v>21</v>
      </c>
      <c r="M35" s="235">
        <f>G35*(1+L35/100)</f>
        <v>0</v>
      </c>
      <c r="N35" s="233">
        <v>0</v>
      </c>
      <c r="O35" s="233">
        <f>ROUND(E35*N35,2)</f>
        <v>0</v>
      </c>
      <c r="P35" s="233">
        <v>0</v>
      </c>
      <c r="Q35" s="233">
        <f>ROUND(E35*P35,2)</f>
        <v>0</v>
      </c>
      <c r="R35" s="235" t="s">
        <v>383</v>
      </c>
      <c r="S35" s="235" t="s">
        <v>384</v>
      </c>
      <c r="T35" s="236" t="s">
        <v>384</v>
      </c>
      <c r="U35" s="222">
        <v>0.05</v>
      </c>
      <c r="V35" s="222">
        <f>ROUND(E35*U35,2)</f>
        <v>0.82</v>
      </c>
      <c r="W35" s="222"/>
      <c r="X35" s="222" t="s">
        <v>385</v>
      </c>
      <c r="Y35" s="212"/>
      <c r="Z35" s="212"/>
      <c r="AA35" s="212"/>
      <c r="AB35" s="212"/>
      <c r="AC35" s="212"/>
      <c r="AD35" s="212"/>
      <c r="AE35" s="212"/>
      <c r="AF35" s="212"/>
      <c r="AG35" s="212" t="s">
        <v>386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422</v>
      </c>
      <c r="D36" s="251"/>
      <c r="E36" s="252"/>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390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405</v>
      </c>
      <c r="D37" s="251"/>
      <c r="E37" s="252"/>
      <c r="F37" s="222"/>
      <c r="G37" s="22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390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1461</v>
      </c>
      <c r="D38" s="251"/>
      <c r="E38" s="252">
        <v>16.350000000000001</v>
      </c>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390</v>
      </c>
      <c r="AH38" s="212">
        <v>5</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0">
        <v>8</v>
      </c>
      <c r="B39" s="231" t="s">
        <v>1462</v>
      </c>
      <c r="C39" s="247" t="s">
        <v>1463</v>
      </c>
      <c r="D39" s="232" t="s">
        <v>382</v>
      </c>
      <c r="E39" s="233">
        <v>4.5</v>
      </c>
      <c r="F39" s="234"/>
      <c r="G39" s="235">
        <f>ROUND(E39*F39,2)</f>
        <v>0</v>
      </c>
      <c r="H39" s="234"/>
      <c r="I39" s="235">
        <f>ROUND(E39*H39,2)</f>
        <v>0</v>
      </c>
      <c r="J39" s="234"/>
      <c r="K39" s="235">
        <f>ROUND(E39*J39,2)</f>
        <v>0</v>
      </c>
      <c r="L39" s="235">
        <v>21</v>
      </c>
      <c r="M39" s="235">
        <f>G39*(1+L39/100)</f>
        <v>0</v>
      </c>
      <c r="N39" s="233">
        <v>0</v>
      </c>
      <c r="O39" s="233">
        <f>ROUND(E39*N39,2)</f>
        <v>0</v>
      </c>
      <c r="P39" s="233">
        <v>0</v>
      </c>
      <c r="Q39" s="233">
        <f>ROUND(E39*P39,2)</f>
        <v>0</v>
      </c>
      <c r="R39" s="235" t="s">
        <v>383</v>
      </c>
      <c r="S39" s="235" t="s">
        <v>384</v>
      </c>
      <c r="T39" s="236" t="s">
        <v>384</v>
      </c>
      <c r="U39" s="222">
        <v>0.09</v>
      </c>
      <c r="V39" s="222">
        <f>ROUND(E39*U39,2)</f>
        <v>0.41</v>
      </c>
      <c r="W39" s="222"/>
      <c r="X39" s="222" t="s">
        <v>385</v>
      </c>
      <c r="Y39" s="212"/>
      <c r="Z39" s="212"/>
      <c r="AA39" s="212"/>
      <c r="AB39" s="212"/>
      <c r="AC39" s="212"/>
      <c r="AD39" s="212"/>
      <c r="AE39" s="212"/>
      <c r="AF39" s="212"/>
      <c r="AG39" s="212" t="s">
        <v>386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6" t="s">
        <v>1327</v>
      </c>
      <c r="D40" s="254"/>
      <c r="E40" s="254"/>
      <c r="F40" s="254"/>
      <c r="G40" s="254"/>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388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1464</v>
      </c>
      <c r="D41" s="251"/>
      <c r="E41" s="252">
        <v>4.5</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0">
        <v>9</v>
      </c>
      <c r="B42" s="231" t="s">
        <v>435</v>
      </c>
      <c r="C42" s="247" t="s">
        <v>436</v>
      </c>
      <c r="D42" s="232" t="s">
        <v>382</v>
      </c>
      <c r="E42" s="233">
        <v>16.350000000000001</v>
      </c>
      <c r="F42" s="234"/>
      <c r="G42" s="235">
        <f>ROUND(E42*F42,2)</f>
        <v>0</v>
      </c>
      <c r="H42" s="234"/>
      <c r="I42" s="235">
        <f>ROUND(E42*H42,2)</f>
        <v>0</v>
      </c>
      <c r="J42" s="234"/>
      <c r="K42" s="235">
        <f>ROUND(E42*J42,2)</f>
        <v>0</v>
      </c>
      <c r="L42" s="235">
        <v>21</v>
      </c>
      <c r="M42" s="235">
        <f>G42*(1+L42/100)</f>
        <v>0</v>
      </c>
      <c r="N42" s="233">
        <v>0</v>
      </c>
      <c r="O42" s="233">
        <f>ROUND(E42*N42,2)</f>
        <v>0</v>
      </c>
      <c r="P42" s="233">
        <v>0</v>
      </c>
      <c r="Q42" s="233">
        <f>ROUND(E42*P42,2)</f>
        <v>0</v>
      </c>
      <c r="R42" s="235" t="s">
        <v>383</v>
      </c>
      <c r="S42" s="235" t="s">
        <v>384</v>
      </c>
      <c r="T42" s="236" t="s">
        <v>384</v>
      </c>
      <c r="U42" s="222">
        <v>0.01</v>
      </c>
      <c r="V42" s="222">
        <f>ROUND(E42*U42,2)</f>
        <v>0.16</v>
      </c>
      <c r="W42" s="222"/>
      <c r="X42" s="222" t="s">
        <v>385</v>
      </c>
      <c r="Y42" s="212"/>
      <c r="Z42" s="212"/>
      <c r="AA42" s="212"/>
      <c r="AB42" s="212"/>
      <c r="AC42" s="212"/>
      <c r="AD42" s="212"/>
      <c r="AE42" s="212"/>
      <c r="AF42" s="212"/>
      <c r="AG42" s="212" t="s">
        <v>437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438</v>
      </c>
      <c r="D43" s="251"/>
      <c r="E43" s="252"/>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7" t="s">
        <v>1465</v>
      </c>
      <c r="D44" s="251"/>
      <c r="E44" s="252">
        <v>16.350000000000001</v>
      </c>
      <c r="F44" s="222"/>
      <c r="G44" s="222"/>
      <c r="H44" s="222"/>
      <c r="I44" s="222"/>
      <c r="J44" s="222"/>
      <c r="K44" s="222"/>
      <c r="L44" s="222"/>
      <c r="M44" s="222"/>
      <c r="N44" s="221"/>
      <c r="O44" s="221"/>
      <c r="P44" s="221"/>
      <c r="Q44" s="221"/>
      <c r="R44" s="222"/>
      <c r="S44" s="222"/>
      <c r="T44" s="222"/>
      <c r="U44" s="222"/>
      <c r="V44" s="222"/>
      <c r="W44" s="222"/>
      <c r="X44" s="222"/>
      <c r="Y44" s="212"/>
      <c r="Z44" s="212"/>
      <c r="AA44" s="212"/>
      <c r="AB44" s="212"/>
      <c r="AC44" s="212"/>
      <c r="AD44" s="212"/>
      <c r="AE44" s="212"/>
      <c r="AF44" s="212"/>
      <c r="AG44" s="212" t="s">
        <v>390</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0">
        <v>10</v>
      </c>
      <c r="B45" s="231" t="s">
        <v>440</v>
      </c>
      <c r="C45" s="247" t="s">
        <v>441</v>
      </c>
      <c r="D45" s="232" t="s">
        <v>427</v>
      </c>
      <c r="E45" s="233">
        <v>109</v>
      </c>
      <c r="F45" s="234"/>
      <c r="G45" s="235">
        <f>ROUND(E45*F45,2)</f>
        <v>0</v>
      </c>
      <c r="H45" s="234"/>
      <c r="I45" s="235">
        <f>ROUND(E45*H45,2)</f>
        <v>0</v>
      </c>
      <c r="J45" s="234"/>
      <c r="K45" s="235">
        <f>ROUND(E45*J45,2)</f>
        <v>0</v>
      </c>
      <c r="L45" s="235">
        <v>21</v>
      </c>
      <c r="M45" s="235">
        <f>G45*(1+L45/100)</f>
        <v>0</v>
      </c>
      <c r="N45" s="233">
        <v>0</v>
      </c>
      <c r="O45" s="233">
        <f>ROUND(E45*N45,2)</f>
        <v>0</v>
      </c>
      <c r="P45" s="233">
        <v>0</v>
      </c>
      <c r="Q45" s="233">
        <f>ROUND(E45*P45,2)</f>
        <v>0</v>
      </c>
      <c r="R45" s="235" t="s">
        <v>442</v>
      </c>
      <c r="S45" s="235" t="s">
        <v>384</v>
      </c>
      <c r="T45" s="236" t="s">
        <v>384</v>
      </c>
      <c r="U45" s="222">
        <v>0.06</v>
      </c>
      <c r="V45" s="222">
        <f>ROUND(E45*U45,2)</f>
        <v>6.54</v>
      </c>
      <c r="W45" s="222"/>
      <c r="X45" s="222" t="s">
        <v>385</v>
      </c>
      <c r="Y45" s="212"/>
      <c r="Z45" s="212"/>
      <c r="AA45" s="212"/>
      <c r="AB45" s="212"/>
      <c r="AC45" s="212"/>
      <c r="AD45" s="212"/>
      <c r="AE45" s="212"/>
      <c r="AF45" s="212"/>
      <c r="AG45" s="212" t="s">
        <v>386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6" t="s">
        <v>443</v>
      </c>
      <c r="D46" s="254"/>
      <c r="E46" s="254"/>
      <c r="F46" s="254"/>
      <c r="G46" s="254"/>
      <c r="H46" s="222"/>
      <c r="I46" s="222"/>
      <c r="J46" s="222"/>
      <c r="K46" s="222"/>
      <c r="L46" s="222"/>
      <c r="M46" s="222"/>
      <c r="N46" s="221"/>
      <c r="O46" s="221"/>
      <c r="P46" s="221"/>
      <c r="Q46" s="221"/>
      <c r="R46" s="222"/>
      <c r="S46" s="222"/>
      <c r="T46" s="222"/>
      <c r="U46" s="222"/>
      <c r="V46" s="222"/>
      <c r="W46" s="222"/>
      <c r="X46" s="222"/>
      <c r="Y46" s="212"/>
      <c r="Z46" s="212"/>
      <c r="AA46" s="212"/>
      <c r="AB46" s="212"/>
      <c r="AC46" s="212"/>
      <c r="AD46" s="212"/>
      <c r="AE46" s="212"/>
      <c r="AF46" s="212"/>
      <c r="AG46" s="212" t="s">
        <v>388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1466</v>
      </c>
      <c r="D47" s="251"/>
      <c r="E47" s="252">
        <v>109</v>
      </c>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390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0">
        <v>11</v>
      </c>
      <c r="B48" s="231" t="s">
        <v>445</v>
      </c>
      <c r="C48" s="247" t="s">
        <v>446</v>
      </c>
      <c r="D48" s="232" t="s">
        <v>427</v>
      </c>
      <c r="E48" s="233">
        <v>109</v>
      </c>
      <c r="F48" s="234"/>
      <c r="G48" s="235">
        <f>ROUND(E48*F48,2)</f>
        <v>0</v>
      </c>
      <c r="H48" s="234"/>
      <c r="I48" s="235">
        <f>ROUND(E48*H48,2)</f>
        <v>0</v>
      </c>
      <c r="J48" s="234"/>
      <c r="K48" s="235">
        <f>ROUND(E48*J48,2)</f>
        <v>0</v>
      </c>
      <c r="L48" s="235">
        <v>21</v>
      </c>
      <c r="M48" s="235">
        <f>G48*(1+L48/100)</f>
        <v>0</v>
      </c>
      <c r="N48" s="233">
        <v>0</v>
      </c>
      <c r="O48" s="233">
        <f>ROUND(E48*N48,2)</f>
        <v>0</v>
      </c>
      <c r="P48" s="233">
        <v>0</v>
      </c>
      <c r="Q48" s="233">
        <f>ROUND(E48*P48,2)</f>
        <v>0</v>
      </c>
      <c r="R48" s="235" t="s">
        <v>383</v>
      </c>
      <c r="S48" s="235" t="s">
        <v>384</v>
      </c>
      <c r="T48" s="236" t="s">
        <v>384</v>
      </c>
      <c r="U48" s="222">
        <v>0.01</v>
      </c>
      <c r="V48" s="222">
        <f>ROUND(E48*U48,2)</f>
        <v>1.0900000000000001</v>
      </c>
      <c r="W48" s="222"/>
      <c r="X48" s="222" t="s">
        <v>385</v>
      </c>
      <c r="Y48" s="212"/>
      <c r="Z48" s="212"/>
      <c r="AA48" s="212"/>
      <c r="AB48" s="212"/>
      <c r="AC48" s="212"/>
      <c r="AD48" s="212"/>
      <c r="AE48" s="212"/>
      <c r="AF48" s="212"/>
      <c r="AG48" s="212" t="s">
        <v>437</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6" t="s">
        <v>447</v>
      </c>
      <c r="D49" s="254"/>
      <c r="E49" s="254"/>
      <c r="F49" s="254"/>
      <c r="G49" s="254"/>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388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7" t="s">
        <v>1467</v>
      </c>
      <c r="D50" s="251"/>
      <c r="E50" s="252">
        <v>109</v>
      </c>
      <c r="F50" s="222"/>
      <c r="G50" s="222"/>
      <c r="H50" s="222"/>
      <c r="I50" s="222"/>
      <c r="J50" s="222"/>
      <c r="K50" s="222"/>
      <c r="L50" s="222"/>
      <c r="M50" s="222"/>
      <c r="N50" s="221"/>
      <c r="O50" s="221"/>
      <c r="P50" s="221"/>
      <c r="Q50" s="221"/>
      <c r="R50" s="222"/>
      <c r="S50" s="222"/>
      <c r="T50" s="222"/>
      <c r="U50" s="222"/>
      <c r="V50" s="222"/>
      <c r="W50" s="222"/>
      <c r="X50" s="222"/>
      <c r="Y50" s="212"/>
      <c r="Z50" s="212"/>
      <c r="AA50" s="212"/>
      <c r="AB50" s="212"/>
      <c r="AC50" s="212"/>
      <c r="AD50" s="212"/>
      <c r="AE50" s="212"/>
      <c r="AF50" s="212"/>
      <c r="AG50" s="212" t="s">
        <v>390</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0">
        <v>12</v>
      </c>
      <c r="B51" s="231" t="s">
        <v>459</v>
      </c>
      <c r="C51" s="247" t="s">
        <v>460</v>
      </c>
      <c r="D51" s="232" t="s">
        <v>427</v>
      </c>
      <c r="E51" s="233">
        <v>109</v>
      </c>
      <c r="F51" s="234"/>
      <c r="G51" s="235">
        <f>ROUND(E51*F51,2)</f>
        <v>0</v>
      </c>
      <c r="H51" s="234"/>
      <c r="I51" s="235">
        <f>ROUND(E51*H51,2)</f>
        <v>0</v>
      </c>
      <c r="J51" s="234"/>
      <c r="K51" s="235">
        <f>ROUND(E51*J51,2)</f>
        <v>0</v>
      </c>
      <c r="L51" s="235">
        <v>21</v>
      </c>
      <c r="M51" s="235">
        <f>G51*(1+L51/100)</f>
        <v>0</v>
      </c>
      <c r="N51" s="233">
        <v>0</v>
      </c>
      <c r="O51" s="233">
        <f>ROUND(E51*N51,2)</f>
        <v>0</v>
      </c>
      <c r="P51" s="233">
        <v>0</v>
      </c>
      <c r="Q51" s="233">
        <f>ROUND(E51*P51,2)</f>
        <v>0</v>
      </c>
      <c r="R51" s="235" t="s">
        <v>383</v>
      </c>
      <c r="S51" s="235" t="s">
        <v>384</v>
      </c>
      <c r="T51" s="236" t="s">
        <v>384</v>
      </c>
      <c r="U51" s="222">
        <v>0.17699999999999999</v>
      </c>
      <c r="V51" s="222">
        <f>ROUND(E51*U51,2)</f>
        <v>19.29</v>
      </c>
      <c r="W51" s="222"/>
      <c r="X51" s="222" t="s">
        <v>385</v>
      </c>
      <c r="Y51" s="212"/>
      <c r="Z51" s="212"/>
      <c r="AA51" s="212"/>
      <c r="AB51" s="212"/>
      <c r="AC51" s="212"/>
      <c r="AD51" s="212"/>
      <c r="AE51" s="212"/>
      <c r="AF51" s="212"/>
      <c r="AG51" s="212" t="s">
        <v>386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19"/>
      <c r="B52" s="220"/>
      <c r="C52" s="256" t="s">
        <v>461</v>
      </c>
      <c r="D52" s="254"/>
      <c r="E52" s="254"/>
      <c r="F52" s="254"/>
      <c r="G52" s="254"/>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388</v>
      </c>
      <c r="AH52" s="212"/>
      <c r="AI52" s="212"/>
      <c r="AJ52" s="212"/>
      <c r="AK52" s="212"/>
      <c r="AL52" s="212"/>
      <c r="AM52" s="212"/>
      <c r="AN52" s="212"/>
      <c r="AO52" s="212"/>
      <c r="AP52" s="212"/>
      <c r="AQ52" s="212"/>
      <c r="AR52" s="212"/>
      <c r="AS52" s="212"/>
      <c r="AT52" s="212"/>
      <c r="AU52" s="212"/>
      <c r="AV52" s="212"/>
      <c r="AW52" s="212"/>
      <c r="AX52" s="212"/>
      <c r="AY52" s="212"/>
      <c r="AZ52" s="212"/>
      <c r="BA52" s="253" t="str">
        <f>C52</f>
        <v>s případným nutným přemístěním hromad nebo dočasných skládek na místo potřeby ze vzdálenosti do 30 m, v rovině nebo ve svahu do 1 : 5,</v>
      </c>
      <c r="BB52" s="212"/>
      <c r="BC52" s="212"/>
      <c r="BD52" s="212"/>
      <c r="BE52" s="212"/>
      <c r="BF52" s="212"/>
      <c r="BG52" s="212"/>
      <c r="BH52" s="212"/>
    </row>
    <row r="53" spans="1:60" outlineLevel="1" x14ac:dyDescent="0.2">
      <c r="A53" s="219"/>
      <c r="B53" s="220"/>
      <c r="C53" s="257" t="s">
        <v>1467</v>
      </c>
      <c r="D53" s="251"/>
      <c r="E53" s="252">
        <v>109</v>
      </c>
      <c r="F53" s="222"/>
      <c r="G53" s="222"/>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390</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0">
        <v>13</v>
      </c>
      <c r="B54" s="231" t="s">
        <v>462</v>
      </c>
      <c r="C54" s="247" t="s">
        <v>463</v>
      </c>
      <c r="D54" s="232" t="s">
        <v>464</v>
      </c>
      <c r="E54" s="233">
        <v>47.93</v>
      </c>
      <c r="F54" s="234"/>
      <c r="G54" s="235">
        <f>ROUND(E54*F54,2)</f>
        <v>0</v>
      </c>
      <c r="H54" s="234"/>
      <c r="I54" s="235">
        <f>ROUND(E54*H54,2)</f>
        <v>0</v>
      </c>
      <c r="J54" s="234"/>
      <c r="K54" s="235">
        <f>ROUND(E54*J54,2)</f>
        <v>0</v>
      </c>
      <c r="L54" s="235">
        <v>21</v>
      </c>
      <c r="M54" s="235">
        <f>G54*(1+L54/100)</f>
        <v>0</v>
      </c>
      <c r="N54" s="233">
        <v>0</v>
      </c>
      <c r="O54" s="233">
        <f>ROUND(E54*N54,2)</f>
        <v>0</v>
      </c>
      <c r="P54" s="233">
        <v>0</v>
      </c>
      <c r="Q54" s="233">
        <f>ROUND(E54*P54,2)</f>
        <v>0</v>
      </c>
      <c r="R54" s="235" t="s">
        <v>383</v>
      </c>
      <c r="S54" s="235" t="s">
        <v>384</v>
      </c>
      <c r="T54" s="236" t="s">
        <v>384</v>
      </c>
      <c r="U54" s="222">
        <v>0</v>
      </c>
      <c r="V54" s="222">
        <f>ROUND(E54*U54,2)</f>
        <v>0</v>
      </c>
      <c r="W54" s="222"/>
      <c r="X54" s="222" t="s">
        <v>385</v>
      </c>
      <c r="Y54" s="212"/>
      <c r="Z54" s="212"/>
      <c r="AA54" s="212"/>
      <c r="AB54" s="212"/>
      <c r="AC54" s="212"/>
      <c r="AD54" s="212"/>
      <c r="AE54" s="212"/>
      <c r="AF54" s="212"/>
      <c r="AG54" s="212" t="s">
        <v>386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1468</v>
      </c>
      <c r="D55" s="251"/>
      <c r="E55" s="252">
        <v>47.93</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5</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0">
        <v>14</v>
      </c>
      <c r="B56" s="231" t="s">
        <v>466</v>
      </c>
      <c r="C56" s="247" t="s">
        <v>467</v>
      </c>
      <c r="D56" s="232" t="s">
        <v>464</v>
      </c>
      <c r="E56" s="233">
        <v>2.2000000000000002</v>
      </c>
      <c r="F56" s="234"/>
      <c r="G56" s="235">
        <f>ROUND(E56*F56,2)</f>
        <v>0</v>
      </c>
      <c r="H56" s="234"/>
      <c r="I56" s="235">
        <f>ROUND(E56*H56,2)</f>
        <v>0</v>
      </c>
      <c r="J56" s="234"/>
      <c r="K56" s="235">
        <f>ROUND(E56*J56,2)</f>
        <v>0</v>
      </c>
      <c r="L56" s="235">
        <v>21</v>
      </c>
      <c r="M56" s="235">
        <f>G56*(1+L56/100)</f>
        <v>0</v>
      </c>
      <c r="N56" s="233">
        <v>0</v>
      </c>
      <c r="O56" s="233">
        <f>ROUND(E56*N56,2)</f>
        <v>0</v>
      </c>
      <c r="P56" s="233">
        <v>0</v>
      </c>
      <c r="Q56" s="233">
        <f>ROUND(E56*P56,2)</f>
        <v>0</v>
      </c>
      <c r="R56" s="235" t="s">
        <v>468</v>
      </c>
      <c r="S56" s="235" t="s">
        <v>384</v>
      </c>
      <c r="T56" s="236" t="s">
        <v>384</v>
      </c>
      <c r="U56" s="222">
        <v>0</v>
      </c>
      <c r="V56" s="222">
        <f>ROUND(E56*U56,2)</f>
        <v>0</v>
      </c>
      <c r="W56" s="222"/>
      <c r="X56" s="222" t="s">
        <v>385</v>
      </c>
      <c r="Y56" s="212"/>
      <c r="Z56" s="212"/>
      <c r="AA56" s="212"/>
      <c r="AB56" s="212"/>
      <c r="AC56" s="212"/>
      <c r="AD56" s="212"/>
      <c r="AE56" s="212"/>
      <c r="AF56" s="212"/>
      <c r="AG56" s="212" t="s">
        <v>386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7" t="s">
        <v>469</v>
      </c>
      <c r="D57" s="251"/>
      <c r="E57" s="252">
        <v>2.2000000000000002</v>
      </c>
      <c r="F57" s="222"/>
      <c r="G57" s="222"/>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390</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0">
        <v>15</v>
      </c>
      <c r="B58" s="231" t="s">
        <v>470</v>
      </c>
      <c r="C58" s="247" t="s">
        <v>471</v>
      </c>
      <c r="D58" s="232" t="s">
        <v>472</v>
      </c>
      <c r="E58" s="233">
        <v>4.5125999999999999</v>
      </c>
      <c r="F58" s="234"/>
      <c r="G58" s="235">
        <f>ROUND(E58*F58,2)</f>
        <v>0</v>
      </c>
      <c r="H58" s="234"/>
      <c r="I58" s="235">
        <f>ROUND(E58*H58,2)</f>
        <v>0</v>
      </c>
      <c r="J58" s="234"/>
      <c r="K58" s="235">
        <f>ROUND(E58*J58,2)</f>
        <v>0</v>
      </c>
      <c r="L58" s="235">
        <v>21</v>
      </c>
      <c r="M58" s="235">
        <f>G58*(1+L58/100)</f>
        <v>0</v>
      </c>
      <c r="N58" s="233">
        <v>1E-3</v>
      </c>
      <c r="O58" s="233">
        <f>ROUND(E58*N58,2)</f>
        <v>0</v>
      </c>
      <c r="P58" s="233">
        <v>0</v>
      </c>
      <c r="Q58" s="233">
        <f>ROUND(E58*P58,2)</f>
        <v>0</v>
      </c>
      <c r="R58" s="235" t="s">
        <v>473</v>
      </c>
      <c r="S58" s="235" t="s">
        <v>384</v>
      </c>
      <c r="T58" s="236" t="s">
        <v>384</v>
      </c>
      <c r="U58" s="222">
        <v>0</v>
      </c>
      <c r="V58" s="222">
        <f>ROUND(E58*U58,2)</f>
        <v>0</v>
      </c>
      <c r="W58" s="222"/>
      <c r="X58" s="222" t="s">
        <v>474</v>
      </c>
      <c r="Y58" s="212"/>
      <c r="Z58" s="212"/>
      <c r="AA58" s="212"/>
      <c r="AB58" s="212"/>
      <c r="AC58" s="212"/>
      <c r="AD58" s="212"/>
      <c r="AE58" s="212"/>
      <c r="AF58" s="212"/>
      <c r="AG58" s="212" t="s">
        <v>475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7" t="s">
        <v>476</v>
      </c>
      <c r="D59" s="251"/>
      <c r="E59" s="252"/>
      <c r="F59" s="222"/>
      <c r="G59" s="222"/>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390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7" t="s">
        <v>1469</v>
      </c>
      <c r="D60" s="251"/>
      <c r="E60" s="252">
        <v>4.5125999999999999</v>
      </c>
      <c r="F60" s="222"/>
      <c r="G60" s="22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390</v>
      </c>
      <c r="AH60" s="212">
        <v>5</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0">
        <v>16</v>
      </c>
      <c r="B61" s="231" t="s">
        <v>1334</v>
      </c>
      <c r="C61" s="247" t="s">
        <v>1335</v>
      </c>
      <c r="D61" s="232" t="s">
        <v>1336</v>
      </c>
      <c r="E61" s="233">
        <v>4.9995000000000003</v>
      </c>
      <c r="F61" s="234"/>
      <c r="G61" s="235">
        <f>ROUND(E61*F61,2)</f>
        <v>0</v>
      </c>
      <c r="H61" s="234"/>
      <c r="I61" s="235">
        <f>ROUND(E61*H61,2)</f>
        <v>0</v>
      </c>
      <c r="J61" s="234"/>
      <c r="K61" s="235">
        <f>ROUND(E61*J61,2)</f>
        <v>0</v>
      </c>
      <c r="L61" s="235">
        <v>21</v>
      </c>
      <c r="M61" s="235">
        <f>G61*(1+L61/100)</f>
        <v>0</v>
      </c>
      <c r="N61" s="233">
        <v>0</v>
      </c>
      <c r="O61" s="233">
        <f>ROUND(E61*N61,2)</f>
        <v>0</v>
      </c>
      <c r="P61" s="233">
        <v>0</v>
      </c>
      <c r="Q61" s="233">
        <f>ROUND(E61*P61,2)</f>
        <v>0</v>
      </c>
      <c r="R61" s="235"/>
      <c r="S61" s="235" t="s">
        <v>339</v>
      </c>
      <c r="T61" s="236" t="s">
        <v>495</v>
      </c>
      <c r="U61" s="222">
        <v>0</v>
      </c>
      <c r="V61" s="222">
        <f>ROUND(E61*U61,2)</f>
        <v>0</v>
      </c>
      <c r="W61" s="222"/>
      <c r="X61" s="222" t="s">
        <v>474</v>
      </c>
      <c r="Y61" s="212"/>
      <c r="Z61" s="212"/>
      <c r="AA61" s="212"/>
      <c r="AB61" s="212"/>
      <c r="AC61" s="212"/>
      <c r="AD61" s="212"/>
      <c r="AE61" s="212"/>
      <c r="AF61" s="212"/>
      <c r="AG61" s="212" t="s">
        <v>475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2" t="s">
        <v>545</v>
      </c>
      <c r="D62" s="259"/>
      <c r="E62" s="260"/>
      <c r="F62" s="222"/>
      <c r="G62" s="222"/>
      <c r="H62" s="222"/>
      <c r="I62" s="222"/>
      <c r="J62" s="222"/>
      <c r="K62" s="222"/>
      <c r="L62" s="222"/>
      <c r="M62" s="222"/>
      <c r="N62" s="221"/>
      <c r="O62" s="221"/>
      <c r="P62" s="221"/>
      <c r="Q62" s="221"/>
      <c r="R62" s="222"/>
      <c r="S62" s="222"/>
      <c r="T62" s="222"/>
      <c r="U62" s="222"/>
      <c r="V62" s="222"/>
      <c r="W62" s="222"/>
      <c r="X62" s="222"/>
      <c r="Y62" s="212"/>
      <c r="Z62" s="212"/>
      <c r="AA62" s="212"/>
      <c r="AB62" s="212"/>
      <c r="AC62" s="212"/>
      <c r="AD62" s="212"/>
      <c r="AE62" s="212"/>
      <c r="AF62" s="212"/>
      <c r="AG62" s="212" t="s">
        <v>390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3" t="s">
        <v>1470</v>
      </c>
      <c r="D63" s="259"/>
      <c r="E63" s="260">
        <v>1.111</v>
      </c>
      <c r="F63" s="222"/>
      <c r="G63" s="222"/>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390</v>
      </c>
      <c r="AH63" s="212">
        <v>2</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2" t="s">
        <v>547</v>
      </c>
      <c r="D64" s="259"/>
      <c r="E64" s="260"/>
      <c r="F64" s="222"/>
      <c r="G64" s="222"/>
      <c r="H64" s="222"/>
      <c r="I64" s="222"/>
      <c r="J64" s="222"/>
      <c r="K64" s="222"/>
      <c r="L64" s="222"/>
      <c r="M64" s="222"/>
      <c r="N64" s="221"/>
      <c r="O64" s="221"/>
      <c r="P64" s="221"/>
      <c r="Q64" s="221"/>
      <c r="R64" s="222"/>
      <c r="S64" s="222"/>
      <c r="T64" s="222"/>
      <c r="U64" s="222"/>
      <c r="V64" s="222"/>
      <c r="W64" s="222"/>
      <c r="X64" s="222"/>
      <c r="Y64" s="212"/>
      <c r="Z64" s="212"/>
      <c r="AA64" s="212"/>
      <c r="AB64" s="212"/>
      <c r="AC64" s="212"/>
      <c r="AD64" s="212"/>
      <c r="AE64" s="212"/>
      <c r="AF64" s="212"/>
      <c r="AG64" s="212" t="s">
        <v>390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1471</v>
      </c>
      <c r="D65" s="251"/>
      <c r="E65" s="252">
        <v>4.9995000000000003</v>
      </c>
      <c r="F65" s="222"/>
      <c r="G65" s="222"/>
      <c r="H65" s="222"/>
      <c r="I65" s="222"/>
      <c r="J65" s="222"/>
      <c r="K65" s="222"/>
      <c r="L65" s="222"/>
      <c r="M65" s="222"/>
      <c r="N65" s="221"/>
      <c r="O65" s="221"/>
      <c r="P65" s="221"/>
      <c r="Q65" s="221"/>
      <c r="R65" s="222"/>
      <c r="S65" s="222"/>
      <c r="T65" s="222"/>
      <c r="U65" s="222"/>
      <c r="V65" s="222"/>
      <c r="W65" s="222"/>
      <c r="X65" s="222"/>
      <c r="Y65" s="212"/>
      <c r="Z65" s="212"/>
      <c r="AA65" s="212"/>
      <c r="AB65" s="212"/>
      <c r="AC65" s="212"/>
      <c r="AD65" s="212"/>
      <c r="AE65" s="212"/>
      <c r="AF65" s="212"/>
      <c r="AG65" s="212" t="s">
        <v>390</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4" t="s">
        <v>334</v>
      </c>
      <c r="B66" s="225" t="s">
        <v>221</v>
      </c>
      <c r="C66" s="245" t="s">
        <v>222</v>
      </c>
      <c r="D66" s="226"/>
      <c r="E66" s="227"/>
      <c r="F66" s="228"/>
      <c r="G66" s="228">
        <f>SUMIF(AG67:AG80,"&lt;&gt;NOR",G67:G80)</f>
        <v>0</v>
      </c>
      <c r="H66" s="228"/>
      <c r="I66" s="228">
        <f>SUM(I67:I80)</f>
        <v>0</v>
      </c>
      <c r="J66" s="228"/>
      <c r="K66" s="228">
        <f>SUM(K67:K80)</f>
        <v>0</v>
      </c>
      <c r="L66" s="228"/>
      <c r="M66" s="228">
        <f>SUM(M67:M80)</f>
        <v>0</v>
      </c>
      <c r="N66" s="227"/>
      <c r="O66" s="227">
        <f>SUM(O67:O80)</f>
        <v>0</v>
      </c>
      <c r="P66" s="227"/>
      <c r="Q66" s="227">
        <f>SUM(Q67:Q80)</f>
        <v>60.06</v>
      </c>
      <c r="R66" s="228"/>
      <c r="S66" s="228"/>
      <c r="T66" s="229"/>
      <c r="U66" s="223"/>
      <c r="V66" s="223">
        <f>SUM(V67:V80)</f>
        <v>11.52</v>
      </c>
      <c r="W66" s="223"/>
      <c r="X66" s="223"/>
      <c r="AG66" t="s">
        <v>335</v>
      </c>
    </row>
    <row r="67" spans="1:60" ht="22.5" outlineLevel="1" x14ac:dyDescent="0.2">
      <c r="A67" s="230">
        <v>17</v>
      </c>
      <c r="B67" s="231" t="s">
        <v>479</v>
      </c>
      <c r="C67" s="247" t="s">
        <v>480</v>
      </c>
      <c r="D67" s="232" t="s">
        <v>427</v>
      </c>
      <c r="E67" s="233">
        <v>91</v>
      </c>
      <c r="F67" s="234"/>
      <c r="G67" s="235">
        <f>ROUND(E67*F67,2)</f>
        <v>0</v>
      </c>
      <c r="H67" s="234"/>
      <c r="I67" s="235">
        <f>ROUND(E67*H67,2)</f>
        <v>0</v>
      </c>
      <c r="J67" s="234"/>
      <c r="K67" s="235">
        <f>ROUND(E67*J67,2)</f>
        <v>0</v>
      </c>
      <c r="L67" s="235">
        <v>21</v>
      </c>
      <c r="M67" s="235">
        <f>G67*(1+L67/100)</f>
        <v>0</v>
      </c>
      <c r="N67" s="233">
        <v>0</v>
      </c>
      <c r="O67" s="233">
        <f>ROUND(E67*N67,2)</f>
        <v>0</v>
      </c>
      <c r="P67" s="233">
        <v>0.66</v>
      </c>
      <c r="Q67" s="233">
        <f>ROUND(E67*P67,2)</f>
        <v>60.06</v>
      </c>
      <c r="R67" s="235" t="s">
        <v>481</v>
      </c>
      <c r="S67" s="235" t="s">
        <v>384</v>
      </c>
      <c r="T67" s="236" t="s">
        <v>384</v>
      </c>
      <c r="U67" s="222">
        <v>0.12</v>
      </c>
      <c r="V67" s="222">
        <f>ROUND(E67*U67,2)</f>
        <v>10.92</v>
      </c>
      <c r="W67" s="222"/>
      <c r="X67" s="222" t="s">
        <v>385</v>
      </c>
      <c r="Y67" s="212"/>
      <c r="Z67" s="212"/>
      <c r="AA67" s="212"/>
      <c r="AB67" s="212"/>
      <c r="AC67" s="212"/>
      <c r="AD67" s="212"/>
      <c r="AE67" s="212"/>
      <c r="AF67" s="212"/>
      <c r="AG67" s="212" t="s">
        <v>386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1472</v>
      </c>
      <c r="D68" s="251"/>
      <c r="E68" s="252">
        <v>91</v>
      </c>
      <c r="F68" s="222"/>
      <c r="G68" s="222"/>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390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30">
        <v>18</v>
      </c>
      <c r="B69" s="231" t="s">
        <v>483</v>
      </c>
      <c r="C69" s="247" t="s">
        <v>484</v>
      </c>
      <c r="D69" s="232" t="s">
        <v>464</v>
      </c>
      <c r="E69" s="233">
        <v>60.06</v>
      </c>
      <c r="F69" s="234"/>
      <c r="G69" s="235">
        <f>ROUND(E69*F69,2)</f>
        <v>0</v>
      </c>
      <c r="H69" s="234"/>
      <c r="I69" s="235">
        <f>ROUND(E69*H69,2)</f>
        <v>0</v>
      </c>
      <c r="J69" s="234"/>
      <c r="K69" s="235">
        <f>ROUND(E69*J69,2)</f>
        <v>0</v>
      </c>
      <c r="L69" s="235">
        <v>21</v>
      </c>
      <c r="M69" s="235">
        <f>G69*(1+L69/100)</f>
        <v>0</v>
      </c>
      <c r="N69" s="233">
        <v>0</v>
      </c>
      <c r="O69" s="233">
        <f>ROUND(E69*N69,2)</f>
        <v>0</v>
      </c>
      <c r="P69" s="233">
        <v>0</v>
      </c>
      <c r="Q69" s="233">
        <f>ROUND(E69*P69,2)</f>
        <v>0</v>
      </c>
      <c r="R69" s="235" t="s">
        <v>481</v>
      </c>
      <c r="S69" s="235" t="s">
        <v>384</v>
      </c>
      <c r="T69" s="236" t="s">
        <v>384</v>
      </c>
      <c r="U69" s="222">
        <v>0.01</v>
      </c>
      <c r="V69" s="222">
        <f>ROUND(E69*U69,2)</f>
        <v>0.6</v>
      </c>
      <c r="W69" s="222"/>
      <c r="X69" s="222" t="s">
        <v>485</v>
      </c>
      <c r="Y69" s="212"/>
      <c r="Z69" s="212"/>
      <c r="AA69" s="212"/>
      <c r="AB69" s="212"/>
      <c r="AC69" s="212"/>
      <c r="AD69" s="212"/>
      <c r="AE69" s="212"/>
      <c r="AF69" s="212"/>
      <c r="AG69" s="212" t="s">
        <v>486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7" t="s">
        <v>487</v>
      </c>
      <c r="D70" s="251"/>
      <c r="E70" s="252"/>
      <c r="F70" s="222"/>
      <c r="G70" s="22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390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7" t="s">
        <v>1473</v>
      </c>
      <c r="D71" s="251"/>
      <c r="E71" s="252"/>
      <c r="F71" s="222"/>
      <c r="G71" s="222"/>
      <c r="H71" s="222"/>
      <c r="I71" s="222"/>
      <c r="J71" s="222"/>
      <c r="K71" s="222"/>
      <c r="L71" s="222"/>
      <c r="M71" s="222"/>
      <c r="N71" s="221"/>
      <c r="O71" s="221"/>
      <c r="P71" s="221"/>
      <c r="Q71" s="221"/>
      <c r="R71" s="222"/>
      <c r="S71" s="222"/>
      <c r="T71" s="222"/>
      <c r="U71" s="222"/>
      <c r="V71" s="222"/>
      <c r="W71" s="222"/>
      <c r="X71" s="222"/>
      <c r="Y71" s="212"/>
      <c r="Z71" s="212"/>
      <c r="AA71" s="212"/>
      <c r="AB71" s="212"/>
      <c r="AC71" s="212"/>
      <c r="AD71" s="212"/>
      <c r="AE71" s="212"/>
      <c r="AF71" s="212"/>
      <c r="AG71" s="212" t="s">
        <v>390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1474</v>
      </c>
      <c r="D72" s="251"/>
      <c r="E72" s="252">
        <v>60.06</v>
      </c>
      <c r="F72" s="222"/>
      <c r="G72" s="222"/>
      <c r="H72" s="222"/>
      <c r="I72" s="222"/>
      <c r="J72" s="222"/>
      <c r="K72" s="222"/>
      <c r="L72" s="222"/>
      <c r="M72" s="222"/>
      <c r="N72" s="221"/>
      <c r="O72" s="221"/>
      <c r="P72" s="221"/>
      <c r="Q72" s="221"/>
      <c r="R72" s="222"/>
      <c r="S72" s="222"/>
      <c r="T72" s="222"/>
      <c r="U72" s="222"/>
      <c r="V72" s="222"/>
      <c r="W72" s="222"/>
      <c r="X72" s="222"/>
      <c r="Y72" s="212"/>
      <c r="Z72" s="212"/>
      <c r="AA72" s="212"/>
      <c r="AB72" s="212"/>
      <c r="AC72" s="212"/>
      <c r="AD72" s="212"/>
      <c r="AE72" s="212"/>
      <c r="AF72" s="212"/>
      <c r="AG72" s="212" t="s">
        <v>390</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0">
        <v>19</v>
      </c>
      <c r="B73" s="231" t="s">
        <v>490</v>
      </c>
      <c r="C73" s="247" t="s">
        <v>491</v>
      </c>
      <c r="D73" s="232" t="s">
        <v>464</v>
      </c>
      <c r="E73" s="233">
        <v>240.24</v>
      </c>
      <c r="F73" s="234"/>
      <c r="G73" s="235">
        <f>ROUND(E73*F73,2)</f>
        <v>0</v>
      </c>
      <c r="H73" s="234"/>
      <c r="I73" s="235">
        <f>ROUND(E73*H73,2)</f>
        <v>0</v>
      </c>
      <c r="J73" s="234"/>
      <c r="K73" s="235">
        <f>ROUND(E73*J73,2)</f>
        <v>0</v>
      </c>
      <c r="L73" s="235">
        <v>21</v>
      </c>
      <c r="M73" s="235">
        <f>G73*(1+L73/100)</f>
        <v>0</v>
      </c>
      <c r="N73" s="233">
        <v>0</v>
      </c>
      <c r="O73" s="233">
        <f>ROUND(E73*N73,2)</f>
        <v>0</v>
      </c>
      <c r="P73" s="233">
        <v>0</v>
      </c>
      <c r="Q73" s="233">
        <f>ROUND(E73*P73,2)</f>
        <v>0</v>
      </c>
      <c r="R73" s="235" t="s">
        <v>481</v>
      </c>
      <c r="S73" s="235" t="s">
        <v>384</v>
      </c>
      <c r="T73" s="236" t="s">
        <v>384</v>
      </c>
      <c r="U73" s="222">
        <v>0</v>
      </c>
      <c r="V73" s="222">
        <f>ROUND(E73*U73,2)</f>
        <v>0</v>
      </c>
      <c r="W73" s="222"/>
      <c r="X73" s="222" t="s">
        <v>485</v>
      </c>
      <c r="Y73" s="212"/>
      <c r="Z73" s="212"/>
      <c r="AA73" s="212"/>
      <c r="AB73" s="212"/>
      <c r="AC73" s="212"/>
      <c r="AD73" s="212"/>
      <c r="AE73" s="212"/>
      <c r="AF73" s="212"/>
      <c r="AG73" s="212" t="s">
        <v>486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7" t="s">
        <v>487</v>
      </c>
      <c r="D74" s="251"/>
      <c r="E74" s="252"/>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390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7" t="s">
        <v>1473</v>
      </c>
      <c r="D75" s="251"/>
      <c r="E75" s="252"/>
      <c r="F75" s="222"/>
      <c r="G75" s="222"/>
      <c r="H75" s="222"/>
      <c r="I75" s="222"/>
      <c r="J75" s="222"/>
      <c r="K75" s="222"/>
      <c r="L75" s="222"/>
      <c r="M75" s="222"/>
      <c r="N75" s="221"/>
      <c r="O75" s="221"/>
      <c r="P75" s="221"/>
      <c r="Q75" s="221"/>
      <c r="R75" s="222"/>
      <c r="S75" s="222"/>
      <c r="T75" s="222"/>
      <c r="U75" s="222"/>
      <c r="V75" s="222"/>
      <c r="W75" s="222"/>
      <c r="X75" s="222"/>
      <c r="Y75" s="212"/>
      <c r="Z75" s="212"/>
      <c r="AA75" s="212"/>
      <c r="AB75" s="212"/>
      <c r="AC75" s="212"/>
      <c r="AD75" s="212"/>
      <c r="AE75" s="212"/>
      <c r="AF75" s="212"/>
      <c r="AG75" s="212" t="s">
        <v>390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7" t="s">
        <v>1475</v>
      </c>
      <c r="D76" s="251"/>
      <c r="E76" s="252">
        <v>240.24</v>
      </c>
      <c r="F76" s="222"/>
      <c r="G76" s="222"/>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390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0">
        <v>20</v>
      </c>
      <c r="B77" s="231" t="s">
        <v>493</v>
      </c>
      <c r="C77" s="247" t="s">
        <v>494</v>
      </c>
      <c r="D77" s="232" t="s">
        <v>464</v>
      </c>
      <c r="E77" s="233">
        <v>60.06</v>
      </c>
      <c r="F77" s="234"/>
      <c r="G77" s="235">
        <f>ROUND(E77*F77,2)</f>
        <v>0</v>
      </c>
      <c r="H77" s="234"/>
      <c r="I77" s="235">
        <f>ROUND(E77*H77,2)</f>
        <v>0</v>
      </c>
      <c r="J77" s="234"/>
      <c r="K77" s="235">
        <f>ROUND(E77*J77,2)</f>
        <v>0</v>
      </c>
      <c r="L77" s="235">
        <v>21</v>
      </c>
      <c r="M77" s="235">
        <f>G77*(1+L77/100)</f>
        <v>0</v>
      </c>
      <c r="N77" s="233">
        <v>0</v>
      </c>
      <c r="O77" s="233">
        <f>ROUND(E77*N77,2)</f>
        <v>0</v>
      </c>
      <c r="P77" s="233">
        <v>0</v>
      </c>
      <c r="Q77" s="233">
        <f>ROUND(E77*P77,2)</f>
        <v>0</v>
      </c>
      <c r="R77" s="235"/>
      <c r="S77" s="235" t="s">
        <v>339</v>
      </c>
      <c r="T77" s="236" t="s">
        <v>495</v>
      </c>
      <c r="U77" s="222">
        <v>0</v>
      </c>
      <c r="V77" s="222">
        <f>ROUND(E77*U77,2)</f>
        <v>0</v>
      </c>
      <c r="W77" s="222"/>
      <c r="X77" s="222" t="s">
        <v>485</v>
      </c>
      <c r="Y77" s="212"/>
      <c r="Z77" s="212"/>
      <c r="AA77" s="212"/>
      <c r="AB77" s="212"/>
      <c r="AC77" s="212"/>
      <c r="AD77" s="212"/>
      <c r="AE77" s="212"/>
      <c r="AF77" s="212"/>
      <c r="AG77" s="212" t="s">
        <v>486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7" t="s">
        <v>487</v>
      </c>
      <c r="D78" s="251"/>
      <c r="E78" s="252"/>
      <c r="F78" s="222"/>
      <c r="G78" s="222"/>
      <c r="H78" s="222"/>
      <c r="I78" s="222"/>
      <c r="J78" s="222"/>
      <c r="K78" s="222"/>
      <c r="L78" s="222"/>
      <c r="M78" s="222"/>
      <c r="N78" s="221"/>
      <c r="O78" s="221"/>
      <c r="P78" s="221"/>
      <c r="Q78" s="221"/>
      <c r="R78" s="222"/>
      <c r="S78" s="222"/>
      <c r="T78" s="222"/>
      <c r="U78" s="222"/>
      <c r="V78" s="222"/>
      <c r="W78" s="222"/>
      <c r="X78" s="222"/>
      <c r="Y78" s="212"/>
      <c r="Z78" s="212"/>
      <c r="AA78" s="212"/>
      <c r="AB78" s="212"/>
      <c r="AC78" s="212"/>
      <c r="AD78" s="212"/>
      <c r="AE78" s="212"/>
      <c r="AF78" s="212"/>
      <c r="AG78" s="212" t="s">
        <v>390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7" t="s">
        <v>1473</v>
      </c>
      <c r="D79" s="251"/>
      <c r="E79" s="252"/>
      <c r="F79" s="222"/>
      <c r="G79" s="222"/>
      <c r="H79" s="222"/>
      <c r="I79" s="222"/>
      <c r="J79" s="222"/>
      <c r="K79" s="222"/>
      <c r="L79" s="222"/>
      <c r="M79" s="222"/>
      <c r="N79" s="221"/>
      <c r="O79" s="221"/>
      <c r="P79" s="221"/>
      <c r="Q79" s="221"/>
      <c r="R79" s="222"/>
      <c r="S79" s="222"/>
      <c r="T79" s="222"/>
      <c r="U79" s="222"/>
      <c r="V79" s="222"/>
      <c r="W79" s="222"/>
      <c r="X79" s="222"/>
      <c r="Y79" s="212"/>
      <c r="Z79" s="212"/>
      <c r="AA79" s="212"/>
      <c r="AB79" s="212"/>
      <c r="AC79" s="212"/>
      <c r="AD79" s="212"/>
      <c r="AE79" s="212"/>
      <c r="AF79" s="212"/>
      <c r="AG79" s="212" t="s">
        <v>390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7" t="s">
        <v>1474</v>
      </c>
      <c r="D80" s="251"/>
      <c r="E80" s="252">
        <v>60.06</v>
      </c>
      <c r="F80" s="222"/>
      <c r="G80" s="222"/>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390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4" t="s">
        <v>334</v>
      </c>
      <c r="B81" s="225" t="s">
        <v>223</v>
      </c>
      <c r="C81" s="245" t="s">
        <v>224</v>
      </c>
      <c r="D81" s="226"/>
      <c r="E81" s="227"/>
      <c r="F81" s="228"/>
      <c r="G81" s="228">
        <f>SUMIF(AG82:AG96,"&lt;&gt;NOR",G82:G96)</f>
        <v>0</v>
      </c>
      <c r="H81" s="228"/>
      <c r="I81" s="228">
        <f>SUM(I82:I96)</f>
        <v>0</v>
      </c>
      <c r="J81" s="228"/>
      <c r="K81" s="228">
        <f>SUM(K82:K96)</f>
        <v>0</v>
      </c>
      <c r="L81" s="228"/>
      <c r="M81" s="228">
        <f>SUM(M82:M96)</f>
        <v>0</v>
      </c>
      <c r="N81" s="227"/>
      <c r="O81" s="227">
        <f>SUM(O82:O96)</f>
        <v>0</v>
      </c>
      <c r="P81" s="227"/>
      <c r="Q81" s="227">
        <f>SUM(Q82:Q96)</f>
        <v>20.48</v>
      </c>
      <c r="R81" s="228"/>
      <c r="S81" s="228"/>
      <c r="T81" s="229"/>
      <c r="U81" s="223"/>
      <c r="V81" s="223">
        <f>SUM(V82:V96)</f>
        <v>13.12</v>
      </c>
      <c r="W81" s="223"/>
      <c r="X81" s="223"/>
      <c r="AG81" t="s">
        <v>335</v>
      </c>
    </row>
    <row r="82" spans="1:60" ht="22.5" outlineLevel="1" x14ac:dyDescent="0.2">
      <c r="A82" s="230">
        <v>21</v>
      </c>
      <c r="B82" s="231" t="s">
        <v>1476</v>
      </c>
      <c r="C82" s="247" t="s">
        <v>1477</v>
      </c>
      <c r="D82" s="232" t="s">
        <v>427</v>
      </c>
      <c r="E82" s="233">
        <v>91</v>
      </c>
      <c r="F82" s="234"/>
      <c r="G82" s="235">
        <f>ROUND(E82*F82,2)</f>
        <v>0</v>
      </c>
      <c r="H82" s="234"/>
      <c r="I82" s="235">
        <f>ROUND(E82*H82,2)</f>
        <v>0</v>
      </c>
      <c r="J82" s="234"/>
      <c r="K82" s="235">
        <f>ROUND(E82*J82,2)</f>
        <v>0</v>
      </c>
      <c r="L82" s="235">
        <v>21</v>
      </c>
      <c r="M82" s="235">
        <f>G82*(1+L82/100)</f>
        <v>0</v>
      </c>
      <c r="N82" s="233">
        <v>0</v>
      </c>
      <c r="O82" s="233">
        <f>ROUND(E82*N82,2)</f>
        <v>0</v>
      </c>
      <c r="P82" s="233">
        <v>0.22500000000000001</v>
      </c>
      <c r="Q82" s="233">
        <f>ROUND(E82*P82,2)</f>
        <v>20.48</v>
      </c>
      <c r="R82" s="235" t="s">
        <v>481</v>
      </c>
      <c r="S82" s="235" t="s">
        <v>384</v>
      </c>
      <c r="T82" s="236" t="s">
        <v>384</v>
      </c>
      <c r="U82" s="222">
        <v>0.14199999999999999</v>
      </c>
      <c r="V82" s="222">
        <f>ROUND(E82*U82,2)</f>
        <v>12.92</v>
      </c>
      <c r="W82" s="222"/>
      <c r="X82" s="222" t="s">
        <v>385</v>
      </c>
      <c r="Y82" s="212"/>
      <c r="Z82" s="212"/>
      <c r="AA82" s="212"/>
      <c r="AB82" s="212"/>
      <c r="AC82" s="212"/>
      <c r="AD82" s="212"/>
      <c r="AE82" s="212"/>
      <c r="AF82" s="212"/>
      <c r="AG82" s="212" t="s">
        <v>386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6" t="s">
        <v>1478</v>
      </c>
      <c r="D83" s="254"/>
      <c r="E83" s="254"/>
      <c r="F83" s="254"/>
      <c r="G83" s="254"/>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388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7" t="s">
        <v>1479</v>
      </c>
      <c r="D84" s="251"/>
      <c r="E84" s="252">
        <v>91</v>
      </c>
      <c r="F84" s="222"/>
      <c r="G84" s="222"/>
      <c r="H84" s="222"/>
      <c r="I84" s="222"/>
      <c r="J84" s="222"/>
      <c r="K84" s="222"/>
      <c r="L84" s="222"/>
      <c r="M84" s="222"/>
      <c r="N84" s="221"/>
      <c r="O84" s="221"/>
      <c r="P84" s="221"/>
      <c r="Q84" s="221"/>
      <c r="R84" s="222"/>
      <c r="S84" s="222"/>
      <c r="T84" s="222"/>
      <c r="U84" s="222"/>
      <c r="V84" s="222"/>
      <c r="W84" s="222"/>
      <c r="X84" s="222"/>
      <c r="Y84" s="212"/>
      <c r="Z84" s="212"/>
      <c r="AA84" s="212"/>
      <c r="AB84" s="212"/>
      <c r="AC84" s="212"/>
      <c r="AD84" s="212"/>
      <c r="AE84" s="212"/>
      <c r="AF84" s="212"/>
      <c r="AG84" s="212" t="s">
        <v>390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0">
        <v>22</v>
      </c>
      <c r="B85" s="231" t="s">
        <v>483</v>
      </c>
      <c r="C85" s="247" t="s">
        <v>484</v>
      </c>
      <c r="D85" s="232" t="s">
        <v>464</v>
      </c>
      <c r="E85" s="233">
        <v>20.475000000000001</v>
      </c>
      <c r="F85" s="234"/>
      <c r="G85" s="235">
        <f>ROUND(E85*F85,2)</f>
        <v>0</v>
      </c>
      <c r="H85" s="234"/>
      <c r="I85" s="235">
        <f>ROUND(E85*H85,2)</f>
        <v>0</v>
      </c>
      <c r="J85" s="234"/>
      <c r="K85" s="235">
        <f>ROUND(E85*J85,2)</f>
        <v>0</v>
      </c>
      <c r="L85" s="235">
        <v>21</v>
      </c>
      <c r="M85" s="235">
        <f>G85*(1+L85/100)</f>
        <v>0</v>
      </c>
      <c r="N85" s="233">
        <v>0</v>
      </c>
      <c r="O85" s="233">
        <f>ROUND(E85*N85,2)</f>
        <v>0</v>
      </c>
      <c r="P85" s="233">
        <v>0</v>
      </c>
      <c r="Q85" s="233">
        <f>ROUND(E85*P85,2)</f>
        <v>0</v>
      </c>
      <c r="R85" s="235" t="s">
        <v>481</v>
      </c>
      <c r="S85" s="235" t="s">
        <v>384</v>
      </c>
      <c r="T85" s="236" t="s">
        <v>384</v>
      </c>
      <c r="U85" s="222">
        <v>0.01</v>
      </c>
      <c r="V85" s="222">
        <f>ROUND(E85*U85,2)</f>
        <v>0.2</v>
      </c>
      <c r="W85" s="222"/>
      <c r="X85" s="222" t="s">
        <v>485</v>
      </c>
      <c r="Y85" s="212"/>
      <c r="Z85" s="212"/>
      <c r="AA85" s="212"/>
      <c r="AB85" s="212"/>
      <c r="AC85" s="212"/>
      <c r="AD85" s="212"/>
      <c r="AE85" s="212"/>
      <c r="AF85" s="212"/>
      <c r="AG85" s="212" t="s">
        <v>486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487</v>
      </c>
      <c r="D86" s="251"/>
      <c r="E86" s="252"/>
      <c r="F86" s="222"/>
      <c r="G86" s="222"/>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390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7" t="s">
        <v>1480</v>
      </c>
      <c r="D87" s="251"/>
      <c r="E87" s="252"/>
      <c r="F87" s="222"/>
      <c r="G87" s="222"/>
      <c r="H87" s="222"/>
      <c r="I87" s="222"/>
      <c r="J87" s="222"/>
      <c r="K87" s="222"/>
      <c r="L87" s="222"/>
      <c r="M87" s="222"/>
      <c r="N87" s="221"/>
      <c r="O87" s="221"/>
      <c r="P87" s="221"/>
      <c r="Q87" s="221"/>
      <c r="R87" s="222"/>
      <c r="S87" s="222"/>
      <c r="T87" s="222"/>
      <c r="U87" s="222"/>
      <c r="V87" s="222"/>
      <c r="W87" s="222"/>
      <c r="X87" s="222"/>
      <c r="Y87" s="212"/>
      <c r="Z87" s="212"/>
      <c r="AA87" s="212"/>
      <c r="AB87" s="212"/>
      <c r="AC87" s="212"/>
      <c r="AD87" s="212"/>
      <c r="AE87" s="212"/>
      <c r="AF87" s="212"/>
      <c r="AG87" s="212" t="s">
        <v>390</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7" t="s">
        <v>1481</v>
      </c>
      <c r="D88" s="251"/>
      <c r="E88" s="252">
        <v>20.475000000000001</v>
      </c>
      <c r="F88" s="222"/>
      <c r="G88" s="222"/>
      <c r="H88" s="222"/>
      <c r="I88" s="222"/>
      <c r="J88" s="222"/>
      <c r="K88" s="222"/>
      <c r="L88" s="222"/>
      <c r="M88" s="222"/>
      <c r="N88" s="221"/>
      <c r="O88" s="221"/>
      <c r="P88" s="221"/>
      <c r="Q88" s="221"/>
      <c r="R88" s="222"/>
      <c r="S88" s="222"/>
      <c r="T88" s="222"/>
      <c r="U88" s="222"/>
      <c r="V88" s="222"/>
      <c r="W88" s="222"/>
      <c r="X88" s="222"/>
      <c r="Y88" s="212"/>
      <c r="Z88" s="212"/>
      <c r="AA88" s="212"/>
      <c r="AB88" s="212"/>
      <c r="AC88" s="212"/>
      <c r="AD88" s="212"/>
      <c r="AE88" s="212"/>
      <c r="AF88" s="212"/>
      <c r="AG88" s="212" t="s">
        <v>390</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0">
        <v>23</v>
      </c>
      <c r="B89" s="231" t="s">
        <v>490</v>
      </c>
      <c r="C89" s="247" t="s">
        <v>491</v>
      </c>
      <c r="D89" s="232" t="s">
        <v>464</v>
      </c>
      <c r="E89" s="233">
        <v>81.900000000000006</v>
      </c>
      <c r="F89" s="234"/>
      <c r="G89" s="235">
        <f>ROUND(E89*F89,2)</f>
        <v>0</v>
      </c>
      <c r="H89" s="234"/>
      <c r="I89" s="235">
        <f>ROUND(E89*H89,2)</f>
        <v>0</v>
      </c>
      <c r="J89" s="234"/>
      <c r="K89" s="235">
        <f>ROUND(E89*J89,2)</f>
        <v>0</v>
      </c>
      <c r="L89" s="235">
        <v>21</v>
      </c>
      <c r="M89" s="235">
        <f>G89*(1+L89/100)</f>
        <v>0</v>
      </c>
      <c r="N89" s="233">
        <v>0</v>
      </c>
      <c r="O89" s="233">
        <f>ROUND(E89*N89,2)</f>
        <v>0</v>
      </c>
      <c r="P89" s="233">
        <v>0</v>
      </c>
      <c r="Q89" s="233">
        <f>ROUND(E89*P89,2)</f>
        <v>0</v>
      </c>
      <c r="R89" s="235" t="s">
        <v>481</v>
      </c>
      <c r="S89" s="235" t="s">
        <v>384</v>
      </c>
      <c r="T89" s="236" t="s">
        <v>384</v>
      </c>
      <c r="U89" s="222">
        <v>0</v>
      </c>
      <c r="V89" s="222">
        <f>ROUND(E89*U89,2)</f>
        <v>0</v>
      </c>
      <c r="W89" s="222"/>
      <c r="X89" s="222" t="s">
        <v>485</v>
      </c>
      <c r="Y89" s="212"/>
      <c r="Z89" s="212"/>
      <c r="AA89" s="212"/>
      <c r="AB89" s="212"/>
      <c r="AC89" s="212"/>
      <c r="AD89" s="212"/>
      <c r="AE89" s="212"/>
      <c r="AF89" s="212"/>
      <c r="AG89" s="212" t="s">
        <v>486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7" t="s">
        <v>487</v>
      </c>
      <c r="D90" s="251"/>
      <c r="E90" s="252"/>
      <c r="F90" s="222"/>
      <c r="G90" s="222"/>
      <c r="H90" s="222"/>
      <c r="I90" s="222"/>
      <c r="J90" s="222"/>
      <c r="K90" s="222"/>
      <c r="L90" s="222"/>
      <c r="M90" s="222"/>
      <c r="N90" s="221"/>
      <c r="O90" s="221"/>
      <c r="P90" s="221"/>
      <c r="Q90" s="221"/>
      <c r="R90" s="222"/>
      <c r="S90" s="222"/>
      <c r="T90" s="222"/>
      <c r="U90" s="222"/>
      <c r="V90" s="222"/>
      <c r="W90" s="222"/>
      <c r="X90" s="222"/>
      <c r="Y90" s="212"/>
      <c r="Z90" s="212"/>
      <c r="AA90" s="212"/>
      <c r="AB90" s="212"/>
      <c r="AC90" s="212"/>
      <c r="AD90" s="212"/>
      <c r="AE90" s="212"/>
      <c r="AF90" s="212"/>
      <c r="AG90" s="212" t="s">
        <v>390</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7" t="s">
        <v>1480</v>
      </c>
      <c r="D91" s="251"/>
      <c r="E91" s="252"/>
      <c r="F91" s="222"/>
      <c r="G91" s="222"/>
      <c r="H91" s="222"/>
      <c r="I91" s="222"/>
      <c r="J91" s="222"/>
      <c r="K91" s="222"/>
      <c r="L91" s="222"/>
      <c r="M91" s="222"/>
      <c r="N91" s="221"/>
      <c r="O91" s="221"/>
      <c r="P91" s="221"/>
      <c r="Q91" s="221"/>
      <c r="R91" s="222"/>
      <c r="S91" s="222"/>
      <c r="T91" s="222"/>
      <c r="U91" s="222"/>
      <c r="V91" s="222"/>
      <c r="W91" s="222"/>
      <c r="X91" s="222"/>
      <c r="Y91" s="212"/>
      <c r="Z91" s="212"/>
      <c r="AA91" s="212"/>
      <c r="AB91" s="212"/>
      <c r="AC91" s="212"/>
      <c r="AD91" s="212"/>
      <c r="AE91" s="212"/>
      <c r="AF91" s="212"/>
      <c r="AG91" s="212" t="s">
        <v>390</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7" t="s">
        <v>1482</v>
      </c>
      <c r="D92" s="251"/>
      <c r="E92" s="252">
        <v>81.900000000000006</v>
      </c>
      <c r="F92" s="222"/>
      <c r="G92" s="222"/>
      <c r="H92" s="222"/>
      <c r="I92" s="222"/>
      <c r="J92" s="222"/>
      <c r="K92" s="222"/>
      <c r="L92" s="222"/>
      <c r="M92" s="222"/>
      <c r="N92" s="221"/>
      <c r="O92" s="221"/>
      <c r="P92" s="221"/>
      <c r="Q92" s="221"/>
      <c r="R92" s="222"/>
      <c r="S92" s="222"/>
      <c r="T92" s="222"/>
      <c r="U92" s="222"/>
      <c r="V92" s="222"/>
      <c r="W92" s="222"/>
      <c r="X92" s="222"/>
      <c r="Y92" s="212"/>
      <c r="Z92" s="212"/>
      <c r="AA92" s="212"/>
      <c r="AB92" s="212"/>
      <c r="AC92" s="212"/>
      <c r="AD92" s="212"/>
      <c r="AE92" s="212"/>
      <c r="AF92" s="212"/>
      <c r="AG92" s="212" t="s">
        <v>390</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0">
        <v>24</v>
      </c>
      <c r="B93" s="231" t="s">
        <v>466</v>
      </c>
      <c r="C93" s="247" t="s">
        <v>467</v>
      </c>
      <c r="D93" s="232" t="s">
        <v>464</v>
      </c>
      <c r="E93" s="233">
        <v>20.475000000000001</v>
      </c>
      <c r="F93" s="234"/>
      <c r="G93" s="235">
        <f>ROUND(E93*F93,2)</f>
        <v>0</v>
      </c>
      <c r="H93" s="234"/>
      <c r="I93" s="235">
        <f>ROUND(E93*H93,2)</f>
        <v>0</v>
      </c>
      <c r="J93" s="234"/>
      <c r="K93" s="235">
        <f>ROUND(E93*J93,2)</f>
        <v>0</v>
      </c>
      <c r="L93" s="235">
        <v>21</v>
      </c>
      <c r="M93" s="235">
        <f>G93*(1+L93/100)</f>
        <v>0</v>
      </c>
      <c r="N93" s="233">
        <v>0</v>
      </c>
      <c r="O93" s="233">
        <f>ROUND(E93*N93,2)</f>
        <v>0</v>
      </c>
      <c r="P93" s="233">
        <v>0</v>
      </c>
      <c r="Q93" s="233">
        <f>ROUND(E93*P93,2)</f>
        <v>0</v>
      </c>
      <c r="R93" s="235" t="s">
        <v>468</v>
      </c>
      <c r="S93" s="235" t="s">
        <v>384</v>
      </c>
      <c r="T93" s="236" t="s">
        <v>384</v>
      </c>
      <c r="U93" s="222">
        <v>0</v>
      </c>
      <c r="V93" s="222">
        <f>ROUND(E93*U93,2)</f>
        <v>0</v>
      </c>
      <c r="W93" s="222"/>
      <c r="X93" s="222" t="s">
        <v>485</v>
      </c>
      <c r="Y93" s="212"/>
      <c r="Z93" s="212"/>
      <c r="AA93" s="212"/>
      <c r="AB93" s="212"/>
      <c r="AC93" s="212"/>
      <c r="AD93" s="212"/>
      <c r="AE93" s="212"/>
      <c r="AF93" s="212"/>
      <c r="AG93" s="212" t="s">
        <v>486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7" t="s">
        <v>487</v>
      </c>
      <c r="D94" s="251"/>
      <c r="E94" s="252"/>
      <c r="F94" s="222"/>
      <c r="G94" s="222"/>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390</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7" t="s">
        <v>1480</v>
      </c>
      <c r="D95" s="251"/>
      <c r="E95" s="252"/>
      <c r="F95" s="222"/>
      <c r="G95" s="222"/>
      <c r="H95" s="222"/>
      <c r="I95" s="222"/>
      <c r="J95" s="222"/>
      <c r="K95" s="222"/>
      <c r="L95" s="222"/>
      <c r="M95" s="222"/>
      <c r="N95" s="221"/>
      <c r="O95" s="221"/>
      <c r="P95" s="221"/>
      <c r="Q95" s="221"/>
      <c r="R95" s="222"/>
      <c r="S95" s="222"/>
      <c r="T95" s="222"/>
      <c r="U95" s="222"/>
      <c r="V95" s="222"/>
      <c r="W95" s="222"/>
      <c r="X95" s="222"/>
      <c r="Y95" s="212"/>
      <c r="Z95" s="212"/>
      <c r="AA95" s="212"/>
      <c r="AB95" s="212"/>
      <c r="AC95" s="212"/>
      <c r="AD95" s="212"/>
      <c r="AE95" s="212"/>
      <c r="AF95" s="212"/>
      <c r="AG95" s="212" t="s">
        <v>390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7" t="s">
        <v>1481</v>
      </c>
      <c r="D96" s="251"/>
      <c r="E96" s="252">
        <v>20.475000000000001</v>
      </c>
      <c r="F96" s="222"/>
      <c r="G96" s="222"/>
      <c r="H96" s="222"/>
      <c r="I96" s="222"/>
      <c r="J96" s="222"/>
      <c r="K96" s="222"/>
      <c r="L96" s="222"/>
      <c r="M96" s="222"/>
      <c r="N96" s="221"/>
      <c r="O96" s="221"/>
      <c r="P96" s="221"/>
      <c r="Q96" s="221"/>
      <c r="R96" s="222"/>
      <c r="S96" s="222"/>
      <c r="T96" s="222"/>
      <c r="U96" s="222"/>
      <c r="V96" s="222"/>
      <c r="W96" s="222"/>
      <c r="X96" s="222"/>
      <c r="Y96" s="212"/>
      <c r="Z96" s="212"/>
      <c r="AA96" s="212"/>
      <c r="AB96" s="212"/>
      <c r="AC96" s="212"/>
      <c r="AD96" s="212"/>
      <c r="AE96" s="212"/>
      <c r="AF96" s="212"/>
      <c r="AG96" s="212" t="s">
        <v>390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4" t="s">
        <v>334</v>
      </c>
      <c r="B97" s="225" t="s">
        <v>227</v>
      </c>
      <c r="C97" s="245" t="s">
        <v>228</v>
      </c>
      <c r="D97" s="226"/>
      <c r="E97" s="227"/>
      <c r="F97" s="228"/>
      <c r="G97" s="228">
        <f>SUMIF(AG98:AG112,"&lt;&gt;NOR",G98:G112)</f>
        <v>0</v>
      </c>
      <c r="H97" s="228"/>
      <c r="I97" s="228">
        <f>SUM(I98:I112)</f>
        <v>0</v>
      </c>
      <c r="J97" s="228"/>
      <c r="K97" s="228">
        <f>SUM(K98:K112)</f>
        <v>0</v>
      </c>
      <c r="L97" s="228"/>
      <c r="M97" s="228">
        <f>SUM(M98:M112)</f>
        <v>0</v>
      </c>
      <c r="N97" s="227"/>
      <c r="O97" s="227">
        <f>SUM(O98:O112)</f>
        <v>0</v>
      </c>
      <c r="P97" s="227"/>
      <c r="Q97" s="227">
        <f>SUM(Q98:Q112)</f>
        <v>7.83</v>
      </c>
      <c r="R97" s="228"/>
      <c r="S97" s="228"/>
      <c r="T97" s="229"/>
      <c r="U97" s="223"/>
      <c r="V97" s="223">
        <f>SUM(V98:V112)</f>
        <v>3.56</v>
      </c>
      <c r="W97" s="223"/>
      <c r="X97" s="223"/>
      <c r="AG97" t="s">
        <v>335</v>
      </c>
    </row>
    <row r="98" spans="1:60" outlineLevel="1" x14ac:dyDescent="0.2">
      <c r="A98" s="230">
        <v>25</v>
      </c>
      <c r="B98" s="231" t="s">
        <v>511</v>
      </c>
      <c r="C98" s="247" t="s">
        <v>512</v>
      </c>
      <c r="D98" s="232" t="s">
        <v>513</v>
      </c>
      <c r="E98" s="233">
        <v>29</v>
      </c>
      <c r="F98" s="234"/>
      <c r="G98" s="235">
        <f>ROUND(E98*F98,2)</f>
        <v>0</v>
      </c>
      <c r="H98" s="234"/>
      <c r="I98" s="235">
        <f>ROUND(E98*H98,2)</f>
        <v>0</v>
      </c>
      <c r="J98" s="234"/>
      <c r="K98" s="235">
        <f>ROUND(E98*J98,2)</f>
        <v>0</v>
      </c>
      <c r="L98" s="235">
        <v>21</v>
      </c>
      <c r="M98" s="235">
        <f>G98*(1+L98/100)</f>
        <v>0</v>
      </c>
      <c r="N98" s="233">
        <v>0</v>
      </c>
      <c r="O98" s="233">
        <f>ROUND(E98*N98,2)</f>
        <v>0</v>
      </c>
      <c r="P98" s="233">
        <v>0.27</v>
      </c>
      <c r="Q98" s="233">
        <f>ROUND(E98*P98,2)</f>
        <v>7.83</v>
      </c>
      <c r="R98" s="235" t="s">
        <v>481</v>
      </c>
      <c r="S98" s="235" t="s">
        <v>384</v>
      </c>
      <c r="T98" s="236" t="s">
        <v>384</v>
      </c>
      <c r="U98" s="222">
        <v>0.12</v>
      </c>
      <c r="V98" s="222">
        <f>ROUND(E98*U98,2)</f>
        <v>3.48</v>
      </c>
      <c r="W98" s="222"/>
      <c r="X98" s="222" t="s">
        <v>385</v>
      </c>
      <c r="Y98" s="212"/>
      <c r="Z98" s="212"/>
      <c r="AA98" s="212"/>
      <c r="AB98" s="212"/>
      <c r="AC98" s="212"/>
      <c r="AD98" s="212"/>
      <c r="AE98" s="212"/>
      <c r="AF98" s="212"/>
      <c r="AG98" s="212" t="s">
        <v>386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6" t="s">
        <v>514</v>
      </c>
      <c r="D99" s="254"/>
      <c r="E99" s="254"/>
      <c r="F99" s="254"/>
      <c r="G99" s="254"/>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388</v>
      </c>
      <c r="AH99" s="212"/>
      <c r="AI99" s="212"/>
      <c r="AJ99" s="212"/>
      <c r="AK99" s="212"/>
      <c r="AL99" s="212"/>
      <c r="AM99" s="212"/>
      <c r="AN99" s="212"/>
      <c r="AO99" s="212"/>
      <c r="AP99" s="212"/>
      <c r="AQ99" s="212"/>
      <c r="AR99" s="212"/>
      <c r="AS99" s="212"/>
      <c r="AT99" s="212"/>
      <c r="AU99" s="212"/>
      <c r="AV99" s="212"/>
      <c r="AW99" s="212"/>
      <c r="AX99" s="212"/>
      <c r="AY99" s="212"/>
      <c r="AZ99" s="212"/>
      <c r="BA99" s="253" t="str">
        <f>C99</f>
        <v>s vybouráním lože, s přemístěním hmot na skládku na vzdálenost do 3 m nebo naložením na dopravní prostředek</v>
      </c>
      <c r="BB99" s="212"/>
      <c r="BC99" s="212"/>
      <c r="BD99" s="212"/>
      <c r="BE99" s="212"/>
      <c r="BF99" s="212"/>
      <c r="BG99" s="212"/>
      <c r="BH99" s="212"/>
    </row>
    <row r="100" spans="1:60" outlineLevel="1" x14ac:dyDescent="0.2">
      <c r="A100" s="219"/>
      <c r="B100" s="220"/>
      <c r="C100" s="257" t="s">
        <v>1483</v>
      </c>
      <c r="D100" s="251"/>
      <c r="E100" s="252">
        <v>29</v>
      </c>
      <c r="F100" s="222"/>
      <c r="G100" s="222"/>
      <c r="H100" s="222"/>
      <c r="I100" s="222"/>
      <c r="J100" s="222"/>
      <c r="K100" s="222"/>
      <c r="L100" s="222"/>
      <c r="M100" s="222"/>
      <c r="N100" s="221"/>
      <c r="O100" s="221"/>
      <c r="P100" s="221"/>
      <c r="Q100" s="221"/>
      <c r="R100" s="222"/>
      <c r="S100" s="222"/>
      <c r="T100" s="222"/>
      <c r="U100" s="222"/>
      <c r="V100" s="222"/>
      <c r="W100" s="222"/>
      <c r="X100" s="222"/>
      <c r="Y100" s="212"/>
      <c r="Z100" s="212"/>
      <c r="AA100" s="212"/>
      <c r="AB100" s="212"/>
      <c r="AC100" s="212"/>
      <c r="AD100" s="212"/>
      <c r="AE100" s="212"/>
      <c r="AF100" s="212"/>
      <c r="AG100" s="212" t="s">
        <v>390</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30">
        <v>26</v>
      </c>
      <c r="B101" s="231" t="s">
        <v>483</v>
      </c>
      <c r="C101" s="247" t="s">
        <v>484</v>
      </c>
      <c r="D101" s="232" t="s">
        <v>464</v>
      </c>
      <c r="E101" s="233">
        <v>7.83</v>
      </c>
      <c r="F101" s="234"/>
      <c r="G101" s="235">
        <f>ROUND(E101*F101,2)</f>
        <v>0</v>
      </c>
      <c r="H101" s="234"/>
      <c r="I101" s="235">
        <f>ROUND(E101*H101,2)</f>
        <v>0</v>
      </c>
      <c r="J101" s="234"/>
      <c r="K101" s="235">
        <f>ROUND(E101*J101,2)</f>
        <v>0</v>
      </c>
      <c r="L101" s="235">
        <v>21</v>
      </c>
      <c r="M101" s="235">
        <f>G101*(1+L101/100)</f>
        <v>0</v>
      </c>
      <c r="N101" s="233">
        <v>0</v>
      </c>
      <c r="O101" s="233">
        <f>ROUND(E101*N101,2)</f>
        <v>0</v>
      </c>
      <c r="P101" s="233">
        <v>0</v>
      </c>
      <c r="Q101" s="233">
        <f>ROUND(E101*P101,2)</f>
        <v>0</v>
      </c>
      <c r="R101" s="235" t="s">
        <v>481</v>
      </c>
      <c r="S101" s="235" t="s">
        <v>384</v>
      </c>
      <c r="T101" s="236" t="s">
        <v>384</v>
      </c>
      <c r="U101" s="222">
        <v>0.01</v>
      </c>
      <c r="V101" s="222">
        <f>ROUND(E101*U101,2)</f>
        <v>0.08</v>
      </c>
      <c r="W101" s="222"/>
      <c r="X101" s="222" t="s">
        <v>485</v>
      </c>
      <c r="Y101" s="212"/>
      <c r="Z101" s="212"/>
      <c r="AA101" s="212"/>
      <c r="AB101" s="212"/>
      <c r="AC101" s="212"/>
      <c r="AD101" s="212"/>
      <c r="AE101" s="212"/>
      <c r="AF101" s="212"/>
      <c r="AG101" s="212" t="s">
        <v>486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487</v>
      </c>
      <c r="D102" s="251"/>
      <c r="E102" s="252"/>
      <c r="F102" s="222"/>
      <c r="G102" s="222"/>
      <c r="H102" s="222"/>
      <c r="I102" s="222"/>
      <c r="J102" s="222"/>
      <c r="K102" s="222"/>
      <c r="L102" s="222"/>
      <c r="M102" s="222"/>
      <c r="N102" s="221"/>
      <c r="O102" s="221"/>
      <c r="P102" s="221"/>
      <c r="Q102" s="221"/>
      <c r="R102" s="222"/>
      <c r="S102" s="222"/>
      <c r="T102" s="222"/>
      <c r="U102" s="222"/>
      <c r="V102" s="222"/>
      <c r="W102" s="222"/>
      <c r="X102" s="222"/>
      <c r="Y102" s="212"/>
      <c r="Z102" s="212"/>
      <c r="AA102" s="212"/>
      <c r="AB102" s="212"/>
      <c r="AC102" s="212"/>
      <c r="AD102" s="212"/>
      <c r="AE102" s="212"/>
      <c r="AF102" s="212"/>
      <c r="AG102" s="212" t="s">
        <v>390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7" t="s">
        <v>1484</v>
      </c>
      <c r="D103" s="251"/>
      <c r="E103" s="252"/>
      <c r="F103" s="222"/>
      <c r="G103" s="222"/>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390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7" t="s">
        <v>1485</v>
      </c>
      <c r="D104" s="251"/>
      <c r="E104" s="252">
        <v>7.83</v>
      </c>
      <c r="F104" s="222"/>
      <c r="G104" s="222"/>
      <c r="H104" s="222"/>
      <c r="I104" s="222"/>
      <c r="J104" s="222"/>
      <c r="K104" s="222"/>
      <c r="L104" s="222"/>
      <c r="M104" s="222"/>
      <c r="N104" s="221"/>
      <c r="O104" s="221"/>
      <c r="P104" s="221"/>
      <c r="Q104" s="221"/>
      <c r="R104" s="222"/>
      <c r="S104" s="222"/>
      <c r="T104" s="222"/>
      <c r="U104" s="222"/>
      <c r="V104" s="222"/>
      <c r="W104" s="222"/>
      <c r="X104" s="222"/>
      <c r="Y104" s="212"/>
      <c r="Z104" s="212"/>
      <c r="AA104" s="212"/>
      <c r="AB104" s="212"/>
      <c r="AC104" s="212"/>
      <c r="AD104" s="212"/>
      <c r="AE104" s="212"/>
      <c r="AF104" s="212"/>
      <c r="AG104" s="212" t="s">
        <v>390</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30">
        <v>27</v>
      </c>
      <c r="B105" s="231" t="s">
        <v>490</v>
      </c>
      <c r="C105" s="247" t="s">
        <v>491</v>
      </c>
      <c r="D105" s="232" t="s">
        <v>464</v>
      </c>
      <c r="E105" s="233">
        <v>31.32</v>
      </c>
      <c r="F105" s="234"/>
      <c r="G105" s="235">
        <f>ROUND(E105*F105,2)</f>
        <v>0</v>
      </c>
      <c r="H105" s="234"/>
      <c r="I105" s="235">
        <f>ROUND(E105*H105,2)</f>
        <v>0</v>
      </c>
      <c r="J105" s="234"/>
      <c r="K105" s="235">
        <f>ROUND(E105*J105,2)</f>
        <v>0</v>
      </c>
      <c r="L105" s="235">
        <v>21</v>
      </c>
      <c r="M105" s="235">
        <f>G105*(1+L105/100)</f>
        <v>0</v>
      </c>
      <c r="N105" s="233">
        <v>0</v>
      </c>
      <c r="O105" s="233">
        <f>ROUND(E105*N105,2)</f>
        <v>0</v>
      </c>
      <c r="P105" s="233">
        <v>0</v>
      </c>
      <c r="Q105" s="233">
        <f>ROUND(E105*P105,2)</f>
        <v>0</v>
      </c>
      <c r="R105" s="235" t="s">
        <v>481</v>
      </c>
      <c r="S105" s="235" t="s">
        <v>384</v>
      </c>
      <c r="T105" s="236" t="s">
        <v>384</v>
      </c>
      <c r="U105" s="222">
        <v>0</v>
      </c>
      <c r="V105" s="222">
        <f>ROUND(E105*U105,2)</f>
        <v>0</v>
      </c>
      <c r="W105" s="222"/>
      <c r="X105" s="222" t="s">
        <v>485</v>
      </c>
      <c r="Y105" s="212"/>
      <c r="Z105" s="212"/>
      <c r="AA105" s="212"/>
      <c r="AB105" s="212"/>
      <c r="AC105" s="212"/>
      <c r="AD105" s="212"/>
      <c r="AE105" s="212"/>
      <c r="AF105" s="212"/>
      <c r="AG105" s="212" t="s">
        <v>486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7" t="s">
        <v>487</v>
      </c>
      <c r="D106" s="251"/>
      <c r="E106" s="252"/>
      <c r="F106" s="222"/>
      <c r="G106" s="222"/>
      <c r="H106" s="222"/>
      <c r="I106" s="222"/>
      <c r="J106" s="222"/>
      <c r="K106" s="222"/>
      <c r="L106" s="222"/>
      <c r="M106" s="222"/>
      <c r="N106" s="221"/>
      <c r="O106" s="221"/>
      <c r="P106" s="221"/>
      <c r="Q106" s="221"/>
      <c r="R106" s="222"/>
      <c r="S106" s="222"/>
      <c r="T106" s="222"/>
      <c r="U106" s="222"/>
      <c r="V106" s="222"/>
      <c r="W106" s="222"/>
      <c r="X106" s="222"/>
      <c r="Y106" s="212"/>
      <c r="Z106" s="212"/>
      <c r="AA106" s="212"/>
      <c r="AB106" s="212"/>
      <c r="AC106" s="212"/>
      <c r="AD106" s="212"/>
      <c r="AE106" s="212"/>
      <c r="AF106" s="212"/>
      <c r="AG106" s="212" t="s">
        <v>390</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7" t="s">
        <v>1484</v>
      </c>
      <c r="D107" s="251"/>
      <c r="E107" s="252"/>
      <c r="F107" s="222"/>
      <c r="G107" s="222"/>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390</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7" t="s">
        <v>1486</v>
      </c>
      <c r="D108" s="251"/>
      <c r="E108" s="252">
        <v>31.32</v>
      </c>
      <c r="F108" s="222"/>
      <c r="G108" s="222"/>
      <c r="H108" s="222"/>
      <c r="I108" s="222"/>
      <c r="J108" s="222"/>
      <c r="K108" s="222"/>
      <c r="L108" s="222"/>
      <c r="M108" s="222"/>
      <c r="N108" s="221"/>
      <c r="O108" s="221"/>
      <c r="P108" s="221"/>
      <c r="Q108" s="221"/>
      <c r="R108" s="222"/>
      <c r="S108" s="222"/>
      <c r="T108" s="222"/>
      <c r="U108" s="222"/>
      <c r="V108" s="222"/>
      <c r="W108" s="222"/>
      <c r="X108" s="222"/>
      <c r="Y108" s="212"/>
      <c r="Z108" s="212"/>
      <c r="AA108" s="212"/>
      <c r="AB108" s="212"/>
      <c r="AC108" s="212"/>
      <c r="AD108" s="212"/>
      <c r="AE108" s="212"/>
      <c r="AF108" s="212"/>
      <c r="AG108" s="212" t="s">
        <v>390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0">
        <v>28</v>
      </c>
      <c r="B109" s="231" t="s">
        <v>466</v>
      </c>
      <c r="C109" s="247" t="s">
        <v>467</v>
      </c>
      <c r="D109" s="232" t="s">
        <v>464</v>
      </c>
      <c r="E109" s="233">
        <v>7.83</v>
      </c>
      <c r="F109" s="234"/>
      <c r="G109" s="235">
        <f>ROUND(E109*F109,2)</f>
        <v>0</v>
      </c>
      <c r="H109" s="234"/>
      <c r="I109" s="235">
        <f>ROUND(E109*H109,2)</f>
        <v>0</v>
      </c>
      <c r="J109" s="234"/>
      <c r="K109" s="235">
        <f>ROUND(E109*J109,2)</f>
        <v>0</v>
      </c>
      <c r="L109" s="235">
        <v>21</v>
      </c>
      <c r="M109" s="235">
        <f>G109*(1+L109/100)</f>
        <v>0</v>
      </c>
      <c r="N109" s="233">
        <v>0</v>
      </c>
      <c r="O109" s="233">
        <f>ROUND(E109*N109,2)</f>
        <v>0</v>
      </c>
      <c r="P109" s="233">
        <v>0</v>
      </c>
      <c r="Q109" s="233">
        <f>ROUND(E109*P109,2)</f>
        <v>0</v>
      </c>
      <c r="R109" s="235" t="s">
        <v>468</v>
      </c>
      <c r="S109" s="235" t="s">
        <v>384</v>
      </c>
      <c r="T109" s="236" t="s">
        <v>384</v>
      </c>
      <c r="U109" s="222">
        <v>0</v>
      </c>
      <c r="V109" s="222">
        <f>ROUND(E109*U109,2)</f>
        <v>0</v>
      </c>
      <c r="W109" s="222"/>
      <c r="X109" s="222" t="s">
        <v>485</v>
      </c>
      <c r="Y109" s="212"/>
      <c r="Z109" s="212"/>
      <c r="AA109" s="212"/>
      <c r="AB109" s="212"/>
      <c r="AC109" s="212"/>
      <c r="AD109" s="212"/>
      <c r="AE109" s="212"/>
      <c r="AF109" s="212"/>
      <c r="AG109" s="212" t="s">
        <v>486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487</v>
      </c>
      <c r="D110" s="251"/>
      <c r="E110" s="252"/>
      <c r="F110" s="222"/>
      <c r="G110" s="222"/>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390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7" t="s">
        <v>1484</v>
      </c>
      <c r="D111" s="251"/>
      <c r="E111" s="252"/>
      <c r="F111" s="222"/>
      <c r="G111" s="222"/>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390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7" t="s">
        <v>1485</v>
      </c>
      <c r="D112" s="251"/>
      <c r="E112" s="252">
        <v>7.83</v>
      </c>
      <c r="F112" s="222"/>
      <c r="G112" s="222"/>
      <c r="H112" s="222"/>
      <c r="I112" s="222"/>
      <c r="J112" s="222"/>
      <c r="K112" s="222"/>
      <c r="L112" s="222"/>
      <c r="M112" s="222"/>
      <c r="N112" s="221"/>
      <c r="O112" s="221"/>
      <c r="P112" s="221"/>
      <c r="Q112" s="221"/>
      <c r="R112" s="222"/>
      <c r="S112" s="222"/>
      <c r="T112" s="222"/>
      <c r="U112" s="222"/>
      <c r="V112" s="222"/>
      <c r="W112" s="222"/>
      <c r="X112" s="222"/>
      <c r="Y112" s="212"/>
      <c r="Z112" s="212"/>
      <c r="AA112" s="212"/>
      <c r="AB112" s="212"/>
      <c r="AC112" s="212"/>
      <c r="AD112" s="212"/>
      <c r="AE112" s="212"/>
      <c r="AF112" s="212"/>
      <c r="AG112" s="212" t="s">
        <v>390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x14ac:dyDescent="0.2">
      <c r="A113" s="224" t="s">
        <v>334</v>
      </c>
      <c r="B113" s="225" t="s">
        <v>256</v>
      </c>
      <c r="C113" s="245" t="s">
        <v>257</v>
      </c>
      <c r="D113" s="226"/>
      <c r="E113" s="227"/>
      <c r="F113" s="228"/>
      <c r="G113" s="228">
        <f>SUMIF(AG114:AG117,"&lt;&gt;NOR",G114:G117)</f>
        <v>0</v>
      </c>
      <c r="H113" s="228"/>
      <c r="I113" s="228">
        <f>SUM(I114:I117)</f>
        <v>0</v>
      </c>
      <c r="J113" s="228"/>
      <c r="K113" s="228">
        <f>SUM(K114:K117)</f>
        <v>0</v>
      </c>
      <c r="L113" s="228"/>
      <c r="M113" s="228">
        <f>SUM(M114:M117)</f>
        <v>0</v>
      </c>
      <c r="N113" s="227"/>
      <c r="O113" s="227">
        <f>SUM(O114:O117)</f>
        <v>0</v>
      </c>
      <c r="P113" s="227"/>
      <c r="Q113" s="227">
        <f>SUM(Q114:Q117)</f>
        <v>0</v>
      </c>
      <c r="R113" s="228"/>
      <c r="S113" s="228"/>
      <c r="T113" s="229"/>
      <c r="U113" s="223"/>
      <c r="V113" s="223">
        <f>SUM(V114:V117)</f>
        <v>0.01</v>
      </c>
      <c r="W113" s="223"/>
      <c r="X113" s="223"/>
      <c r="AG113" t="s">
        <v>335</v>
      </c>
    </row>
    <row r="114" spans="1:60" ht="22.5" outlineLevel="1" x14ac:dyDescent="0.2">
      <c r="A114" s="230">
        <v>29</v>
      </c>
      <c r="B114" s="231" t="s">
        <v>522</v>
      </c>
      <c r="C114" s="247" t="s">
        <v>523</v>
      </c>
      <c r="D114" s="232" t="s">
        <v>464</v>
      </c>
      <c r="E114" s="233">
        <v>4.5100000000000001E-3</v>
      </c>
      <c r="F114" s="234"/>
      <c r="G114" s="235">
        <f>ROUND(E114*F114,2)</f>
        <v>0</v>
      </c>
      <c r="H114" s="234"/>
      <c r="I114" s="235">
        <f>ROUND(E114*H114,2)</f>
        <v>0</v>
      </c>
      <c r="J114" s="234"/>
      <c r="K114" s="235">
        <f>ROUND(E114*J114,2)</f>
        <v>0</v>
      </c>
      <c r="L114" s="235">
        <v>21</v>
      </c>
      <c r="M114" s="235">
        <f>G114*(1+L114/100)</f>
        <v>0</v>
      </c>
      <c r="N114" s="233">
        <v>0</v>
      </c>
      <c r="O114" s="233">
        <f>ROUND(E114*N114,2)</f>
        <v>0</v>
      </c>
      <c r="P114" s="233">
        <v>0</v>
      </c>
      <c r="Q114" s="233">
        <f>ROUND(E114*P114,2)</f>
        <v>0</v>
      </c>
      <c r="R114" s="235"/>
      <c r="S114" s="235" t="s">
        <v>384</v>
      </c>
      <c r="T114" s="236" t="s">
        <v>384</v>
      </c>
      <c r="U114" s="222">
        <v>1.93</v>
      </c>
      <c r="V114" s="222">
        <f>ROUND(E114*U114,2)</f>
        <v>0.01</v>
      </c>
      <c r="W114" s="222"/>
      <c r="X114" s="222" t="s">
        <v>524</v>
      </c>
      <c r="Y114" s="212"/>
      <c r="Z114" s="212"/>
      <c r="AA114" s="212"/>
      <c r="AB114" s="212"/>
      <c r="AC114" s="212"/>
      <c r="AD114" s="212"/>
      <c r="AE114" s="212"/>
      <c r="AF114" s="212"/>
      <c r="AG114" s="212" t="s">
        <v>525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7" t="s">
        <v>526</v>
      </c>
      <c r="D115" s="251"/>
      <c r="E115" s="252"/>
      <c r="F115" s="222"/>
      <c r="G115" s="222"/>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390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7" t="s">
        <v>1487</v>
      </c>
      <c r="D116" s="251"/>
      <c r="E116" s="252"/>
      <c r="F116" s="222"/>
      <c r="G116" s="222"/>
      <c r="H116" s="222"/>
      <c r="I116" s="222"/>
      <c r="J116" s="222"/>
      <c r="K116" s="222"/>
      <c r="L116" s="222"/>
      <c r="M116" s="222"/>
      <c r="N116" s="221"/>
      <c r="O116" s="221"/>
      <c r="P116" s="221"/>
      <c r="Q116" s="221"/>
      <c r="R116" s="222"/>
      <c r="S116" s="222"/>
      <c r="T116" s="222"/>
      <c r="U116" s="222"/>
      <c r="V116" s="222"/>
      <c r="W116" s="222"/>
      <c r="X116" s="222"/>
      <c r="Y116" s="212"/>
      <c r="Z116" s="212"/>
      <c r="AA116" s="212"/>
      <c r="AB116" s="212"/>
      <c r="AC116" s="212"/>
      <c r="AD116" s="212"/>
      <c r="AE116" s="212"/>
      <c r="AF116" s="212"/>
      <c r="AG116" s="212" t="s">
        <v>390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7" t="s">
        <v>1488</v>
      </c>
      <c r="D117" s="251"/>
      <c r="E117" s="252">
        <v>4.5100000000000001E-3</v>
      </c>
      <c r="F117" s="222"/>
      <c r="G117" s="222"/>
      <c r="H117" s="222"/>
      <c r="I117" s="222"/>
      <c r="J117" s="222"/>
      <c r="K117" s="222"/>
      <c r="L117" s="222"/>
      <c r="M117" s="222"/>
      <c r="N117" s="221"/>
      <c r="O117" s="221"/>
      <c r="P117" s="221"/>
      <c r="Q117" s="221"/>
      <c r="R117" s="222"/>
      <c r="S117" s="222"/>
      <c r="T117" s="222"/>
      <c r="U117" s="222"/>
      <c r="V117" s="222"/>
      <c r="W117" s="222"/>
      <c r="X117" s="222"/>
      <c r="Y117" s="212"/>
      <c r="Z117" s="212"/>
      <c r="AA117" s="212"/>
      <c r="AB117" s="212"/>
      <c r="AC117" s="212"/>
      <c r="AD117" s="212"/>
      <c r="AE117" s="212"/>
      <c r="AF117" s="212"/>
      <c r="AG117" s="212" t="s">
        <v>390</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3"/>
      <c r="B118" s="4"/>
      <c r="C118" s="248"/>
      <c r="D118" s="6"/>
      <c r="E118" s="3"/>
      <c r="F118" s="3"/>
      <c r="G118" s="3"/>
      <c r="H118" s="3"/>
      <c r="I118" s="3"/>
      <c r="J118" s="3"/>
      <c r="K118" s="3"/>
      <c r="L118" s="3"/>
      <c r="M118" s="3"/>
      <c r="N118" s="3"/>
      <c r="O118" s="3"/>
      <c r="P118" s="3"/>
      <c r="Q118" s="3"/>
      <c r="R118" s="3"/>
      <c r="S118" s="3"/>
      <c r="T118" s="3"/>
      <c r="U118" s="3"/>
      <c r="V118" s="3"/>
      <c r="W118" s="3"/>
      <c r="X118" s="3"/>
      <c r="AE118">
        <v>15</v>
      </c>
      <c r="AF118">
        <v>21</v>
      </c>
      <c r="AG118" t="s">
        <v>321</v>
      </c>
    </row>
    <row r="119" spans="1:60" x14ac:dyDescent="0.2">
      <c r="A119" s="215"/>
      <c r="B119" s="216" t="s">
        <v>29</v>
      </c>
      <c r="C119" s="249"/>
      <c r="D119" s="217"/>
      <c r="E119" s="218"/>
      <c r="F119" s="218"/>
      <c r="G119" s="244">
        <f>G8+G66+G81+G97+G113</f>
        <v>0</v>
      </c>
      <c r="H119" s="3"/>
      <c r="I119" s="3"/>
      <c r="J119" s="3"/>
      <c r="K119" s="3"/>
      <c r="L119" s="3"/>
      <c r="M119" s="3"/>
      <c r="N119" s="3"/>
      <c r="O119" s="3"/>
      <c r="P119" s="3"/>
      <c r="Q119" s="3"/>
      <c r="R119" s="3"/>
      <c r="S119" s="3"/>
      <c r="T119" s="3"/>
      <c r="U119" s="3"/>
      <c r="V119" s="3"/>
      <c r="W119" s="3"/>
      <c r="X119" s="3"/>
      <c r="AE119">
        <f>SUMIF(L7:L117,AE118,G7:G117)</f>
        <v>0</v>
      </c>
      <c r="AF119">
        <f>SUMIF(L7:L117,AF118,G7:G117)</f>
        <v>0</v>
      </c>
      <c r="AG119" t="s">
        <v>377</v>
      </c>
    </row>
    <row r="120" spans="1:60" x14ac:dyDescent="0.2">
      <c r="C120" s="250"/>
      <c r="D120" s="10"/>
      <c r="AG120" t="s">
        <v>378</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w8785VhEOw6VKfxD3CBSROYPtRmnRgP/2NFddtEwjPeyaziYOpmkAQCPW6fwuggFYN04D1oNZOQJL4AMf0k2g==" saltValue="mFTMiBZVHJQlLcwwX7YB3A==" spinCount="100000" sheet="1"/>
  <mergeCells count="16">
    <mergeCell ref="C49:G49"/>
    <mergeCell ref="C52:G52"/>
    <mergeCell ref="C83:G83"/>
    <mergeCell ref="C99:G99"/>
    <mergeCell ref="C16:G16"/>
    <mergeCell ref="C19:G19"/>
    <mergeCell ref="C24:G24"/>
    <mergeCell ref="C32:G32"/>
    <mergeCell ref="C40:G40"/>
    <mergeCell ref="C46:G46"/>
    <mergeCell ref="A1:G1"/>
    <mergeCell ref="C2:G2"/>
    <mergeCell ref="C3:G3"/>
    <mergeCell ref="C4:G4"/>
    <mergeCell ref="C10:G10"/>
    <mergeCell ref="C13:G13"/>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88</v>
      </c>
      <c r="C3" s="201" t="s">
        <v>89</v>
      </c>
      <c r="D3" s="199"/>
      <c r="E3" s="199"/>
      <c r="F3" s="199"/>
      <c r="G3" s="200"/>
      <c r="AC3" s="177" t="s">
        <v>308</v>
      </c>
      <c r="AG3" t="s">
        <v>311</v>
      </c>
    </row>
    <row r="4" spans="1:60" ht="24.95" customHeight="1" x14ac:dyDescent="0.2">
      <c r="A4" s="202" t="s">
        <v>9</v>
      </c>
      <c r="B4" s="203" t="s">
        <v>61</v>
      </c>
      <c r="C4" s="204" t="s">
        <v>90</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SUMIF(AG9:AG33,"&lt;&gt;NOR",G9:G33)</f>
        <v>0</v>
      </c>
      <c r="H8" s="228"/>
      <c r="I8" s="228">
        <f>SUM(I9:I33)</f>
        <v>0</v>
      </c>
      <c r="J8" s="228"/>
      <c r="K8" s="228">
        <f>SUM(K9:K33)</f>
        <v>0</v>
      </c>
      <c r="L8" s="228"/>
      <c r="M8" s="228">
        <f>SUM(M9:M33)</f>
        <v>0</v>
      </c>
      <c r="N8" s="227"/>
      <c r="O8" s="227">
        <f>SUM(O9:O33)</f>
        <v>132.77000000000001</v>
      </c>
      <c r="P8" s="227"/>
      <c r="Q8" s="227">
        <f>SUM(Q9:Q33)</f>
        <v>0</v>
      </c>
      <c r="R8" s="228"/>
      <c r="S8" s="228"/>
      <c r="T8" s="229"/>
      <c r="U8" s="223"/>
      <c r="V8" s="223">
        <f>SUM(V9:V33)</f>
        <v>652.79999999999984</v>
      </c>
      <c r="W8" s="223"/>
      <c r="X8" s="223"/>
      <c r="AG8" t="s">
        <v>335</v>
      </c>
    </row>
    <row r="9" spans="1:60" ht="22.5" outlineLevel="1" x14ac:dyDescent="0.2">
      <c r="A9" s="230">
        <v>1</v>
      </c>
      <c r="B9" s="231" t="s">
        <v>529</v>
      </c>
      <c r="C9" s="247" t="s">
        <v>530</v>
      </c>
      <c r="D9" s="232" t="s">
        <v>531</v>
      </c>
      <c r="E9" s="233">
        <v>2880</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532</v>
      </c>
      <c r="U9" s="222">
        <v>0.20300000000000001</v>
      </c>
      <c r="V9" s="222">
        <f>ROUND(E9*U9,2)</f>
        <v>584.64</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1489</v>
      </c>
      <c r="D10" s="251"/>
      <c r="E10" s="252">
        <v>2880</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7">
        <v>2</v>
      </c>
      <c r="B11" s="238" t="s">
        <v>534</v>
      </c>
      <c r="C11" s="246" t="s">
        <v>535</v>
      </c>
      <c r="D11" s="239" t="s">
        <v>536</v>
      </c>
      <c r="E11" s="240">
        <v>30</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384</v>
      </c>
      <c r="T11" s="243" t="s">
        <v>532</v>
      </c>
      <c r="U11" s="222">
        <v>0</v>
      </c>
      <c r="V11" s="222">
        <f>ROUND(E11*U11,2)</f>
        <v>0</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7">
        <v>3</v>
      </c>
      <c r="B12" s="238" t="s">
        <v>1490</v>
      </c>
      <c r="C12" s="246" t="s">
        <v>1491</v>
      </c>
      <c r="D12" s="239" t="s">
        <v>539</v>
      </c>
      <c r="E12" s="240">
        <v>1</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339</v>
      </c>
      <c r="T12" s="243" t="s">
        <v>340</v>
      </c>
      <c r="U12" s="222">
        <v>0</v>
      </c>
      <c r="V12" s="222">
        <f>ROUND(E12*U12,2)</f>
        <v>0</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0">
        <v>4</v>
      </c>
      <c r="B13" s="231" t="s">
        <v>1492</v>
      </c>
      <c r="C13" s="247" t="s">
        <v>1493</v>
      </c>
      <c r="D13" s="232" t="s">
        <v>382</v>
      </c>
      <c r="E13" s="233">
        <v>85.956000000000003</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c r="S13" s="235" t="s">
        <v>384</v>
      </c>
      <c r="T13" s="236" t="s">
        <v>612</v>
      </c>
      <c r="U13" s="222">
        <v>0.12</v>
      </c>
      <c r="V13" s="222">
        <f>ROUND(E13*U13,2)</f>
        <v>10.31</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7" t="s">
        <v>1494</v>
      </c>
      <c r="D14" s="251"/>
      <c r="E14" s="252">
        <v>85.96</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0">
        <v>5</v>
      </c>
      <c r="B15" s="231" t="s">
        <v>558</v>
      </c>
      <c r="C15" s="247" t="s">
        <v>559</v>
      </c>
      <c r="D15" s="232" t="s">
        <v>382</v>
      </c>
      <c r="E15" s="233">
        <v>3.198</v>
      </c>
      <c r="F15" s="234"/>
      <c r="G15" s="235">
        <f>ROUND(E15*F15,2)</f>
        <v>0</v>
      </c>
      <c r="H15" s="234"/>
      <c r="I15" s="235">
        <f>ROUND(E15*H15,2)</f>
        <v>0</v>
      </c>
      <c r="J15" s="234"/>
      <c r="K15" s="235">
        <f>ROUND(E15*J15,2)</f>
        <v>0</v>
      </c>
      <c r="L15" s="235">
        <v>21</v>
      </c>
      <c r="M15" s="235">
        <f>G15*(1+L15/100)</f>
        <v>0</v>
      </c>
      <c r="N15" s="233">
        <v>0</v>
      </c>
      <c r="O15" s="233">
        <f>ROUND(E15*N15,2)</f>
        <v>0</v>
      </c>
      <c r="P15" s="233">
        <v>0</v>
      </c>
      <c r="Q15" s="233">
        <f>ROUND(E15*P15,2)</f>
        <v>0</v>
      </c>
      <c r="R15" s="235"/>
      <c r="S15" s="235" t="s">
        <v>384</v>
      </c>
      <c r="T15" s="236" t="s">
        <v>532</v>
      </c>
      <c r="U15" s="222">
        <v>3.5329999999999999</v>
      </c>
      <c r="V15" s="222">
        <f>ROUND(E15*U15,2)</f>
        <v>11.3</v>
      </c>
      <c r="W15" s="222"/>
      <c r="X15" s="222" t="s">
        <v>385</v>
      </c>
      <c r="Y15" s="212"/>
      <c r="Z15" s="212"/>
      <c r="AA15" s="212"/>
      <c r="AB15" s="212"/>
      <c r="AC15" s="212"/>
      <c r="AD15" s="212"/>
      <c r="AE15" s="212"/>
      <c r="AF15" s="212"/>
      <c r="AG15" s="212" t="s">
        <v>386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7" t="s">
        <v>1495</v>
      </c>
      <c r="D16" s="251"/>
      <c r="E16" s="252">
        <v>3.2</v>
      </c>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390</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0">
        <v>6</v>
      </c>
      <c r="B17" s="231" t="s">
        <v>1016</v>
      </c>
      <c r="C17" s="247" t="s">
        <v>1017</v>
      </c>
      <c r="D17" s="232" t="s">
        <v>382</v>
      </c>
      <c r="E17" s="233">
        <v>89.153999999999996</v>
      </c>
      <c r="F17" s="234"/>
      <c r="G17" s="235">
        <f>ROUND(E17*F17,2)</f>
        <v>0</v>
      </c>
      <c r="H17" s="234"/>
      <c r="I17" s="235">
        <f>ROUND(E17*H17,2)</f>
        <v>0</v>
      </c>
      <c r="J17" s="234"/>
      <c r="K17" s="235">
        <f>ROUND(E17*J17,2)</f>
        <v>0</v>
      </c>
      <c r="L17" s="235">
        <v>21</v>
      </c>
      <c r="M17" s="235">
        <f>G17*(1+L17/100)</f>
        <v>0</v>
      </c>
      <c r="N17" s="233">
        <v>0</v>
      </c>
      <c r="O17" s="233">
        <f>ROUND(E17*N17,2)</f>
        <v>0</v>
      </c>
      <c r="P17" s="233">
        <v>0</v>
      </c>
      <c r="Q17" s="233">
        <f>ROUND(E17*P17,2)</f>
        <v>0</v>
      </c>
      <c r="R17" s="235"/>
      <c r="S17" s="235" t="s">
        <v>384</v>
      </c>
      <c r="T17" s="236" t="s">
        <v>612</v>
      </c>
      <c r="U17" s="222">
        <v>0.34499999999999997</v>
      </c>
      <c r="V17" s="222">
        <f>ROUND(E17*U17,2)</f>
        <v>30.76</v>
      </c>
      <c r="W17" s="222"/>
      <c r="X17" s="222" t="s">
        <v>385</v>
      </c>
      <c r="Y17" s="212"/>
      <c r="Z17" s="212"/>
      <c r="AA17" s="212"/>
      <c r="AB17" s="212"/>
      <c r="AC17" s="212"/>
      <c r="AD17" s="212"/>
      <c r="AE17" s="212"/>
      <c r="AF17" s="212"/>
      <c r="AG17" s="212" t="s">
        <v>386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7" t="s">
        <v>1496</v>
      </c>
      <c r="D18" s="251"/>
      <c r="E18" s="252">
        <v>85.96</v>
      </c>
      <c r="F18" s="222"/>
      <c r="G18" s="222"/>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390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1497</v>
      </c>
      <c r="D19" s="251"/>
      <c r="E19" s="252">
        <v>3.2</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0">
        <v>7</v>
      </c>
      <c r="B20" s="231" t="s">
        <v>571</v>
      </c>
      <c r="C20" s="247" t="s">
        <v>572</v>
      </c>
      <c r="D20" s="232" t="s">
        <v>382</v>
      </c>
      <c r="E20" s="233">
        <v>89.153999999999996</v>
      </c>
      <c r="F20" s="234"/>
      <c r="G20" s="235">
        <f>ROUND(E20*F20,2)</f>
        <v>0</v>
      </c>
      <c r="H20" s="234"/>
      <c r="I20" s="235">
        <f>ROUND(E20*H20,2)</f>
        <v>0</v>
      </c>
      <c r="J20" s="234"/>
      <c r="K20" s="235">
        <f>ROUND(E20*J20,2)</f>
        <v>0</v>
      </c>
      <c r="L20" s="235">
        <v>21</v>
      </c>
      <c r="M20" s="235">
        <f>G20*(1+L20/100)</f>
        <v>0</v>
      </c>
      <c r="N20" s="233">
        <v>0</v>
      </c>
      <c r="O20" s="233">
        <f>ROUND(E20*N20,2)</f>
        <v>0</v>
      </c>
      <c r="P20" s="233">
        <v>0</v>
      </c>
      <c r="Q20" s="233">
        <f>ROUND(E20*P20,2)</f>
        <v>0</v>
      </c>
      <c r="R20" s="235"/>
      <c r="S20" s="235" t="s">
        <v>339</v>
      </c>
      <c r="T20" s="236" t="s">
        <v>532</v>
      </c>
      <c r="U20" s="222">
        <v>1.0999999999999999E-2</v>
      </c>
      <c r="V20" s="222">
        <f>ROUND(E20*U20,2)</f>
        <v>0.98</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1498</v>
      </c>
      <c r="D21" s="251"/>
      <c r="E21" s="252">
        <v>89.15</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0">
        <v>8</v>
      </c>
      <c r="B22" s="231" t="s">
        <v>574</v>
      </c>
      <c r="C22" s="247" t="s">
        <v>575</v>
      </c>
      <c r="D22" s="232" t="s">
        <v>382</v>
      </c>
      <c r="E22" s="233">
        <v>66.383099999999999</v>
      </c>
      <c r="F22" s="234"/>
      <c r="G22" s="235">
        <f>ROUND(E22*F22,2)</f>
        <v>0</v>
      </c>
      <c r="H22" s="234"/>
      <c r="I22" s="235">
        <f>ROUND(E22*H22,2)</f>
        <v>0</v>
      </c>
      <c r="J22" s="234"/>
      <c r="K22" s="235">
        <f>ROUND(E22*J22,2)</f>
        <v>0</v>
      </c>
      <c r="L22" s="235">
        <v>21</v>
      </c>
      <c r="M22" s="235">
        <f>G22*(1+L22/100)</f>
        <v>0</v>
      </c>
      <c r="N22" s="233">
        <v>0</v>
      </c>
      <c r="O22" s="233">
        <f>ROUND(E22*N22,2)</f>
        <v>0</v>
      </c>
      <c r="P22" s="233">
        <v>0</v>
      </c>
      <c r="Q22" s="233">
        <f>ROUND(E22*P22,2)</f>
        <v>0</v>
      </c>
      <c r="R22" s="235"/>
      <c r="S22" s="235" t="s">
        <v>384</v>
      </c>
      <c r="T22" s="236" t="s">
        <v>532</v>
      </c>
      <c r="U22" s="222">
        <v>0.20200000000000001</v>
      </c>
      <c r="V22" s="222">
        <f>ROUND(E22*U22,2)</f>
        <v>13.41</v>
      </c>
      <c r="W22" s="222"/>
      <c r="X22" s="222" t="s">
        <v>385</v>
      </c>
      <c r="Y22" s="212"/>
      <c r="Z22" s="212"/>
      <c r="AA22" s="212"/>
      <c r="AB22" s="212"/>
      <c r="AC22" s="212"/>
      <c r="AD22" s="212"/>
      <c r="AE22" s="212"/>
      <c r="AF22" s="212"/>
      <c r="AG22" s="212" t="s">
        <v>386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4" t="s">
        <v>576</v>
      </c>
      <c r="D23" s="261"/>
      <c r="E23" s="261"/>
      <c r="F23" s="261"/>
      <c r="G23" s="261"/>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433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1499</v>
      </c>
      <c r="D24" s="251"/>
      <c r="E24" s="252">
        <v>85.96</v>
      </c>
      <c r="F24" s="222"/>
      <c r="G24" s="222"/>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390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578</v>
      </c>
      <c r="D25" s="251"/>
      <c r="E25" s="252"/>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7" t="s">
        <v>1500</v>
      </c>
      <c r="D26" s="251"/>
      <c r="E26" s="252">
        <v>-2.34</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390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7" t="s">
        <v>1501</v>
      </c>
      <c r="D27" s="251"/>
      <c r="E27" s="252">
        <v>-0.97</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390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1502</v>
      </c>
      <c r="D28" s="251"/>
      <c r="E28" s="252">
        <v>-16.27</v>
      </c>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0">
        <v>9</v>
      </c>
      <c r="B29" s="231" t="s">
        <v>584</v>
      </c>
      <c r="C29" s="247" t="s">
        <v>585</v>
      </c>
      <c r="D29" s="232" t="s">
        <v>427</v>
      </c>
      <c r="E29" s="233">
        <v>15.6</v>
      </c>
      <c r="F29" s="234"/>
      <c r="G29" s="235">
        <f>ROUND(E29*F29,2)</f>
        <v>0</v>
      </c>
      <c r="H29" s="234"/>
      <c r="I29" s="235">
        <f>ROUND(E29*H29,2)</f>
        <v>0</v>
      </c>
      <c r="J29" s="234"/>
      <c r="K29" s="235">
        <f>ROUND(E29*J29,2)</f>
        <v>0</v>
      </c>
      <c r="L29" s="235">
        <v>21</v>
      </c>
      <c r="M29" s="235">
        <f>G29*(1+L29/100)</f>
        <v>0</v>
      </c>
      <c r="N29" s="233">
        <v>0</v>
      </c>
      <c r="O29" s="233">
        <f>ROUND(E29*N29,2)</f>
        <v>0</v>
      </c>
      <c r="P29" s="233">
        <v>0</v>
      </c>
      <c r="Q29" s="233">
        <f>ROUND(E29*P29,2)</f>
        <v>0</v>
      </c>
      <c r="R29" s="235"/>
      <c r="S29" s="235" t="s">
        <v>384</v>
      </c>
      <c r="T29" s="236" t="s">
        <v>532</v>
      </c>
      <c r="U29" s="222">
        <v>0.09</v>
      </c>
      <c r="V29" s="222">
        <f>ROUND(E29*U29,2)</f>
        <v>1.4</v>
      </c>
      <c r="W29" s="222"/>
      <c r="X29" s="222" t="s">
        <v>385</v>
      </c>
      <c r="Y29" s="212"/>
      <c r="Z29" s="212"/>
      <c r="AA29" s="212"/>
      <c r="AB29" s="212"/>
      <c r="AC29" s="212"/>
      <c r="AD29" s="212"/>
      <c r="AE29" s="212"/>
      <c r="AF29" s="212"/>
      <c r="AG29" s="212" t="s">
        <v>386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1503</v>
      </c>
      <c r="D30" s="251"/>
      <c r="E30" s="252">
        <v>15.6</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390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0">
        <v>10</v>
      </c>
      <c r="B31" s="231" t="s">
        <v>587</v>
      </c>
      <c r="C31" s="247" t="s">
        <v>1302</v>
      </c>
      <c r="D31" s="232" t="s">
        <v>464</v>
      </c>
      <c r="E31" s="233">
        <v>132.7662</v>
      </c>
      <c r="F31" s="234"/>
      <c r="G31" s="235">
        <f>ROUND(E31*F31,2)</f>
        <v>0</v>
      </c>
      <c r="H31" s="234"/>
      <c r="I31" s="235">
        <f>ROUND(E31*H31,2)</f>
        <v>0</v>
      </c>
      <c r="J31" s="234"/>
      <c r="K31" s="235">
        <f>ROUND(E31*J31,2)</f>
        <v>0</v>
      </c>
      <c r="L31" s="235">
        <v>21</v>
      </c>
      <c r="M31" s="235">
        <f>G31*(1+L31/100)</f>
        <v>0</v>
      </c>
      <c r="N31" s="233">
        <v>1</v>
      </c>
      <c r="O31" s="233">
        <f>ROUND(E31*N31,2)</f>
        <v>132.77000000000001</v>
      </c>
      <c r="P31" s="233">
        <v>0</v>
      </c>
      <c r="Q31" s="233">
        <f>ROUND(E31*P31,2)</f>
        <v>0</v>
      </c>
      <c r="R31" s="235"/>
      <c r="S31" s="235" t="s">
        <v>339</v>
      </c>
      <c r="T31" s="236" t="s">
        <v>384</v>
      </c>
      <c r="U31" s="222">
        <v>0</v>
      </c>
      <c r="V31" s="222">
        <f>ROUND(E31*U31,2)</f>
        <v>0</v>
      </c>
      <c r="W31" s="222"/>
      <c r="X31" s="222" t="s">
        <v>474</v>
      </c>
      <c r="Y31" s="212"/>
      <c r="Z31" s="212"/>
      <c r="AA31" s="212"/>
      <c r="AB31" s="212"/>
      <c r="AC31" s="212"/>
      <c r="AD31" s="212"/>
      <c r="AE31" s="212"/>
      <c r="AF31" s="212"/>
      <c r="AG31" s="212" t="s">
        <v>475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7" t="s">
        <v>1504</v>
      </c>
      <c r="D32" s="251"/>
      <c r="E32" s="252">
        <v>132.7662</v>
      </c>
      <c r="F32" s="222"/>
      <c r="G32" s="222"/>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390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7">
        <v>11</v>
      </c>
      <c r="B33" s="238" t="s">
        <v>590</v>
      </c>
      <c r="C33" s="246" t="s">
        <v>757</v>
      </c>
      <c r="D33" s="239" t="s">
        <v>382</v>
      </c>
      <c r="E33" s="240">
        <v>89.153999999999996</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c r="S33" s="242" t="s">
        <v>384</v>
      </c>
      <c r="T33" s="243" t="s">
        <v>384</v>
      </c>
      <c r="U33" s="222">
        <v>0</v>
      </c>
      <c r="V33" s="222">
        <f>ROUND(E33*U33,2)</f>
        <v>0</v>
      </c>
      <c r="W33" s="222"/>
      <c r="X33" s="222" t="s">
        <v>385</v>
      </c>
      <c r="Y33" s="212"/>
      <c r="Z33" s="212"/>
      <c r="AA33" s="212"/>
      <c r="AB33" s="212"/>
      <c r="AC33" s="212"/>
      <c r="AD33" s="212"/>
      <c r="AE33" s="212"/>
      <c r="AF33" s="212"/>
      <c r="AG33" s="212" t="s">
        <v>386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4" t="s">
        <v>334</v>
      </c>
      <c r="B34" s="225" t="s">
        <v>229</v>
      </c>
      <c r="C34" s="245" t="s">
        <v>230</v>
      </c>
      <c r="D34" s="226"/>
      <c r="E34" s="227"/>
      <c r="F34" s="228"/>
      <c r="G34" s="228">
        <f>SUMIF(AG35:AG46,"&lt;&gt;NOR",G35:G46)</f>
        <v>0</v>
      </c>
      <c r="H34" s="228"/>
      <c r="I34" s="228">
        <f>SUM(I35:I46)</f>
        <v>0</v>
      </c>
      <c r="J34" s="228"/>
      <c r="K34" s="228">
        <f>SUM(K35:K46)</f>
        <v>0</v>
      </c>
      <c r="L34" s="228"/>
      <c r="M34" s="228">
        <f>SUM(M35:M46)</f>
        <v>0</v>
      </c>
      <c r="N34" s="227"/>
      <c r="O34" s="227">
        <f>SUM(O35:O46)</f>
        <v>11.219999999999999</v>
      </c>
      <c r="P34" s="227"/>
      <c r="Q34" s="227">
        <f>SUM(Q35:Q46)</f>
        <v>0</v>
      </c>
      <c r="R34" s="228"/>
      <c r="S34" s="228"/>
      <c r="T34" s="229"/>
      <c r="U34" s="223"/>
      <c r="V34" s="223">
        <f>SUM(V35:V46)</f>
        <v>9.4699999999999989</v>
      </c>
      <c r="W34" s="223"/>
      <c r="X34" s="223"/>
      <c r="AG34" t="s">
        <v>335</v>
      </c>
    </row>
    <row r="35" spans="1:60" outlineLevel="1" x14ac:dyDescent="0.2">
      <c r="A35" s="230">
        <v>12</v>
      </c>
      <c r="B35" s="231" t="s">
        <v>592</v>
      </c>
      <c r="C35" s="247" t="s">
        <v>593</v>
      </c>
      <c r="D35" s="232" t="s">
        <v>382</v>
      </c>
      <c r="E35" s="233">
        <v>3.198</v>
      </c>
      <c r="F35" s="234"/>
      <c r="G35" s="235">
        <f>ROUND(E35*F35,2)</f>
        <v>0</v>
      </c>
      <c r="H35" s="234"/>
      <c r="I35" s="235">
        <f>ROUND(E35*H35,2)</f>
        <v>0</v>
      </c>
      <c r="J35" s="234"/>
      <c r="K35" s="235">
        <f>ROUND(E35*J35,2)</f>
        <v>0</v>
      </c>
      <c r="L35" s="235">
        <v>21</v>
      </c>
      <c r="M35" s="235">
        <f>G35*(1+L35/100)</f>
        <v>0</v>
      </c>
      <c r="N35" s="233">
        <v>1.9205000000000001</v>
      </c>
      <c r="O35" s="233">
        <f>ROUND(E35*N35,2)</f>
        <v>6.14</v>
      </c>
      <c r="P35" s="233">
        <v>0</v>
      </c>
      <c r="Q35" s="233">
        <f>ROUND(E35*P35,2)</f>
        <v>0</v>
      </c>
      <c r="R35" s="235"/>
      <c r="S35" s="235" t="s">
        <v>384</v>
      </c>
      <c r="T35" s="236" t="s">
        <v>532</v>
      </c>
      <c r="U35" s="222">
        <v>0.92</v>
      </c>
      <c r="V35" s="222">
        <f>ROUND(E35*U35,2)</f>
        <v>2.94</v>
      </c>
      <c r="W35" s="222"/>
      <c r="X35" s="222" t="s">
        <v>385</v>
      </c>
      <c r="Y35" s="212"/>
      <c r="Z35" s="212"/>
      <c r="AA35" s="212"/>
      <c r="AB35" s="212"/>
      <c r="AC35" s="212"/>
      <c r="AD35" s="212"/>
      <c r="AE35" s="212"/>
      <c r="AF35" s="212"/>
      <c r="AG35" s="212" t="s">
        <v>386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1495</v>
      </c>
      <c r="D36" s="251"/>
      <c r="E36" s="252">
        <v>3.2</v>
      </c>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390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0">
        <v>13</v>
      </c>
      <c r="B37" s="231" t="s">
        <v>594</v>
      </c>
      <c r="C37" s="247" t="s">
        <v>595</v>
      </c>
      <c r="D37" s="232" t="s">
        <v>513</v>
      </c>
      <c r="E37" s="233">
        <v>16.399999999999999</v>
      </c>
      <c r="F37" s="234"/>
      <c r="G37" s="235">
        <f>ROUND(E37*F37,2)</f>
        <v>0</v>
      </c>
      <c r="H37" s="234"/>
      <c r="I37" s="235">
        <f>ROUND(E37*H37,2)</f>
        <v>0</v>
      </c>
      <c r="J37" s="234"/>
      <c r="K37" s="235">
        <f>ROUND(E37*J37,2)</f>
        <v>0</v>
      </c>
      <c r="L37" s="235">
        <v>21</v>
      </c>
      <c r="M37" s="235">
        <f>G37*(1+L37/100)</f>
        <v>0</v>
      </c>
      <c r="N37" s="233">
        <v>0</v>
      </c>
      <c r="O37" s="233">
        <f>ROUND(E37*N37,2)</f>
        <v>0</v>
      </c>
      <c r="P37" s="233">
        <v>0</v>
      </c>
      <c r="Q37" s="233">
        <f>ROUND(E37*P37,2)</f>
        <v>0</v>
      </c>
      <c r="R37" s="235"/>
      <c r="S37" s="235" t="s">
        <v>384</v>
      </c>
      <c r="T37" s="236" t="s">
        <v>532</v>
      </c>
      <c r="U37" s="222">
        <v>6.0999999999999999E-2</v>
      </c>
      <c r="V37" s="222">
        <f>ROUND(E37*U37,2)</f>
        <v>1</v>
      </c>
      <c r="W37" s="222"/>
      <c r="X37" s="222" t="s">
        <v>385</v>
      </c>
      <c r="Y37" s="212"/>
      <c r="Z37" s="212"/>
      <c r="AA37" s="212"/>
      <c r="AB37" s="212"/>
      <c r="AC37" s="212"/>
      <c r="AD37" s="212"/>
      <c r="AE37" s="212"/>
      <c r="AF37" s="212"/>
      <c r="AG37" s="212" t="s">
        <v>386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1505</v>
      </c>
      <c r="D38" s="251"/>
      <c r="E38" s="252">
        <v>16.399999999999999</v>
      </c>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390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0">
        <v>14</v>
      </c>
      <c r="B39" s="231" t="s">
        <v>597</v>
      </c>
      <c r="C39" s="247" t="s">
        <v>598</v>
      </c>
      <c r="D39" s="232" t="s">
        <v>427</v>
      </c>
      <c r="E39" s="233">
        <v>33.619999999999997</v>
      </c>
      <c r="F39" s="234"/>
      <c r="G39" s="235">
        <f>ROUND(E39*F39,2)</f>
        <v>0</v>
      </c>
      <c r="H39" s="234"/>
      <c r="I39" s="235">
        <f>ROUND(E39*H39,2)</f>
        <v>0</v>
      </c>
      <c r="J39" s="234"/>
      <c r="K39" s="235">
        <f>ROUND(E39*J39,2)</f>
        <v>0</v>
      </c>
      <c r="L39" s="235">
        <v>21</v>
      </c>
      <c r="M39" s="235">
        <f>G39*(1+L39/100)</f>
        <v>0</v>
      </c>
      <c r="N39" s="233">
        <v>3.5E-4</v>
      </c>
      <c r="O39" s="233">
        <f>ROUND(E39*N39,2)</f>
        <v>0.01</v>
      </c>
      <c r="P39" s="233">
        <v>0</v>
      </c>
      <c r="Q39" s="233">
        <f>ROUND(E39*P39,2)</f>
        <v>0</v>
      </c>
      <c r="R39" s="235"/>
      <c r="S39" s="235" t="s">
        <v>384</v>
      </c>
      <c r="T39" s="236" t="s">
        <v>532</v>
      </c>
      <c r="U39" s="222">
        <v>8.8999999999999996E-2</v>
      </c>
      <c r="V39" s="222">
        <f>ROUND(E39*U39,2)</f>
        <v>2.99</v>
      </c>
      <c r="W39" s="222"/>
      <c r="X39" s="222" t="s">
        <v>385</v>
      </c>
      <c r="Y39" s="212"/>
      <c r="Z39" s="212"/>
      <c r="AA39" s="212"/>
      <c r="AB39" s="212"/>
      <c r="AC39" s="212"/>
      <c r="AD39" s="212"/>
      <c r="AE39" s="212"/>
      <c r="AF39" s="212"/>
      <c r="AG39" s="212" t="s">
        <v>386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7" t="s">
        <v>1506</v>
      </c>
      <c r="D40" s="251"/>
      <c r="E40" s="252">
        <v>33.619999999999997</v>
      </c>
      <c r="F40" s="222"/>
      <c r="G40" s="222"/>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390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0">
        <v>15</v>
      </c>
      <c r="B41" s="231" t="s">
        <v>1195</v>
      </c>
      <c r="C41" s="247" t="s">
        <v>1196</v>
      </c>
      <c r="D41" s="232" t="s">
        <v>382</v>
      </c>
      <c r="E41" s="233">
        <v>2.34</v>
      </c>
      <c r="F41" s="234"/>
      <c r="G41" s="235">
        <f>ROUND(E41*F41,2)</f>
        <v>0</v>
      </c>
      <c r="H41" s="234"/>
      <c r="I41" s="235">
        <f>ROUND(E41*H41,2)</f>
        <v>0</v>
      </c>
      <c r="J41" s="234"/>
      <c r="K41" s="235">
        <f>ROUND(E41*J41,2)</f>
        <v>0</v>
      </c>
      <c r="L41" s="235">
        <v>21</v>
      </c>
      <c r="M41" s="235">
        <f>G41*(1+L41/100)</f>
        <v>0</v>
      </c>
      <c r="N41" s="233">
        <v>2.16</v>
      </c>
      <c r="O41" s="233">
        <f>ROUND(E41*N41,2)</f>
        <v>5.05</v>
      </c>
      <c r="P41" s="233">
        <v>0</v>
      </c>
      <c r="Q41" s="233">
        <f>ROUND(E41*P41,2)</f>
        <v>0</v>
      </c>
      <c r="R41" s="235"/>
      <c r="S41" s="235" t="s">
        <v>384</v>
      </c>
      <c r="T41" s="236" t="s">
        <v>612</v>
      </c>
      <c r="U41" s="222">
        <v>1.085</v>
      </c>
      <c r="V41" s="222">
        <f>ROUND(E41*U41,2)</f>
        <v>2.54</v>
      </c>
      <c r="W41" s="222"/>
      <c r="X41" s="222" t="s">
        <v>385</v>
      </c>
      <c r="Y41" s="212"/>
      <c r="Z41" s="212"/>
      <c r="AA41" s="212"/>
      <c r="AB41" s="212"/>
      <c r="AC41" s="212"/>
      <c r="AD41" s="212"/>
      <c r="AE41" s="212"/>
      <c r="AF41" s="212"/>
      <c r="AG41" s="212" t="s">
        <v>386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7" t="s">
        <v>1507</v>
      </c>
      <c r="D42" s="251"/>
      <c r="E42" s="252">
        <v>2.34</v>
      </c>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390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0">
        <v>16</v>
      </c>
      <c r="B43" s="231" t="s">
        <v>603</v>
      </c>
      <c r="C43" s="247" t="s">
        <v>604</v>
      </c>
      <c r="D43" s="232" t="s">
        <v>513</v>
      </c>
      <c r="E43" s="233">
        <v>17.22</v>
      </c>
      <c r="F43" s="234"/>
      <c r="G43" s="235">
        <f>ROUND(E43*F43,2)</f>
        <v>0</v>
      </c>
      <c r="H43" s="234"/>
      <c r="I43" s="235">
        <f>ROUND(E43*H43,2)</f>
        <v>0</v>
      </c>
      <c r="J43" s="234"/>
      <c r="K43" s="235">
        <f>ROUND(E43*J43,2)</f>
        <v>0</v>
      </c>
      <c r="L43" s="235">
        <v>21</v>
      </c>
      <c r="M43" s="235">
        <f>G43*(1+L43/100)</f>
        <v>0</v>
      </c>
      <c r="N43" s="233">
        <v>8.0000000000000004E-4</v>
      </c>
      <c r="O43" s="233">
        <f>ROUND(E43*N43,2)</f>
        <v>0.01</v>
      </c>
      <c r="P43" s="233">
        <v>0</v>
      </c>
      <c r="Q43" s="233">
        <f>ROUND(E43*P43,2)</f>
        <v>0</v>
      </c>
      <c r="R43" s="235" t="s">
        <v>473</v>
      </c>
      <c r="S43" s="235" t="s">
        <v>384</v>
      </c>
      <c r="T43" s="236" t="s">
        <v>532</v>
      </c>
      <c r="U43" s="222">
        <v>0</v>
      </c>
      <c r="V43" s="222">
        <f>ROUND(E43*U43,2)</f>
        <v>0</v>
      </c>
      <c r="W43" s="222"/>
      <c r="X43" s="222" t="s">
        <v>474</v>
      </c>
      <c r="Y43" s="212"/>
      <c r="Z43" s="212"/>
      <c r="AA43" s="212"/>
      <c r="AB43" s="212"/>
      <c r="AC43" s="212"/>
      <c r="AD43" s="212"/>
      <c r="AE43" s="212"/>
      <c r="AF43" s="212"/>
      <c r="AG43" s="212" t="s">
        <v>605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7" t="s">
        <v>1508</v>
      </c>
      <c r="D44" s="251"/>
      <c r="E44" s="252">
        <v>17.22</v>
      </c>
      <c r="F44" s="222"/>
      <c r="G44" s="222"/>
      <c r="H44" s="222"/>
      <c r="I44" s="222"/>
      <c r="J44" s="222"/>
      <c r="K44" s="222"/>
      <c r="L44" s="222"/>
      <c r="M44" s="222"/>
      <c r="N44" s="221"/>
      <c r="O44" s="221"/>
      <c r="P44" s="221"/>
      <c r="Q44" s="221"/>
      <c r="R44" s="222"/>
      <c r="S44" s="222"/>
      <c r="T44" s="222"/>
      <c r="U44" s="222"/>
      <c r="V44" s="222"/>
      <c r="W44" s="222"/>
      <c r="X44" s="222"/>
      <c r="Y44" s="212"/>
      <c r="Z44" s="212"/>
      <c r="AA44" s="212"/>
      <c r="AB44" s="212"/>
      <c r="AC44" s="212"/>
      <c r="AD44" s="212"/>
      <c r="AE44" s="212"/>
      <c r="AF44" s="212"/>
      <c r="AG44" s="212" t="s">
        <v>390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0">
        <v>17</v>
      </c>
      <c r="B45" s="231" t="s">
        <v>607</v>
      </c>
      <c r="C45" s="247" t="s">
        <v>608</v>
      </c>
      <c r="D45" s="232" t="s">
        <v>427</v>
      </c>
      <c r="E45" s="233">
        <v>42.024999999999999</v>
      </c>
      <c r="F45" s="234"/>
      <c r="G45" s="235">
        <f>ROUND(E45*F45,2)</f>
        <v>0</v>
      </c>
      <c r="H45" s="234"/>
      <c r="I45" s="235">
        <f>ROUND(E45*H45,2)</f>
        <v>0</v>
      </c>
      <c r="J45" s="234"/>
      <c r="K45" s="235">
        <f>ROUND(E45*J45,2)</f>
        <v>0</v>
      </c>
      <c r="L45" s="235">
        <v>21</v>
      </c>
      <c r="M45" s="235">
        <f>G45*(1+L45/100)</f>
        <v>0</v>
      </c>
      <c r="N45" s="233">
        <v>2.0000000000000001E-4</v>
      </c>
      <c r="O45" s="233">
        <f>ROUND(E45*N45,2)</f>
        <v>0.01</v>
      </c>
      <c r="P45" s="233">
        <v>0</v>
      </c>
      <c r="Q45" s="233">
        <f>ROUND(E45*P45,2)</f>
        <v>0</v>
      </c>
      <c r="R45" s="235" t="s">
        <v>473</v>
      </c>
      <c r="S45" s="235" t="s">
        <v>384</v>
      </c>
      <c r="T45" s="236" t="s">
        <v>532</v>
      </c>
      <c r="U45" s="222">
        <v>0</v>
      </c>
      <c r="V45" s="222">
        <f>ROUND(E45*U45,2)</f>
        <v>0</v>
      </c>
      <c r="W45" s="222"/>
      <c r="X45" s="222" t="s">
        <v>474</v>
      </c>
      <c r="Y45" s="212"/>
      <c r="Z45" s="212"/>
      <c r="AA45" s="212"/>
      <c r="AB45" s="212"/>
      <c r="AC45" s="212"/>
      <c r="AD45" s="212"/>
      <c r="AE45" s="212"/>
      <c r="AF45" s="212"/>
      <c r="AG45" s="212" t="s">
        <v>605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1509</v>
      </c>
      <c r="D46" s="251"/>
      <c r="E46" s="252">
        <v>42.02</v>
      </c>
      <c r="F46" s="222"/>
      <c r="G46" s="222"/>
      <c r="H46" s="222"/>
      <c r="I46" s="222"/>
      <c r="J46" s="222"/>
      <c r="K46" s="222"/>
      <c r="L46" s="222"/>
      <c r="M46" s="222"/>
      <c r="N46" s="221"/>
      <c r="O46" s="221"/>
      <c r="P46" s="221"/>
      <c r="Q46" s="221"/>
      <c r="R46" s="222"/>
      <c r="S46" s="222"/>
      <c r="T46" s="222"/>
      <c r="U46" s="222"/>
      <c r="V46" s="222"/>
      <c r="W46" s="222"/>
      <c r="X46" s="222"/>
      <c r="Y46" s="212"/>
      <c r="Z46" s="212"/>
      <c r="AA46" s="212"/>
      <c r="AB46" s="212"/>
      <c r="AC46" s="212"/>
      <c r="AD46" s="212"/>
      <c r="AE46" s="212"/>
      <c r="AF46" s="212"/>
      <c r="AG46" s="212" t="s">
        <v>390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
      <c r="A47" s="224" t="s">
        <v>334</v>
      </c>
      <c r="B47" s="225" t="s">
        <v>233</v>
      </c>
      <c r="C47" s="245" t="s">
        <v>234</v>
      </c>
      <c r="D47" s="226"/>
      <c r="E47" s="227"/>
      <c r="F47" s="228"/>
      <c r="G47" s="228">
        <f>SUMIF(AG48:AG64,"&lt;&gt;NOR",G48:G64)</f>
        <v>0</v>
      </c>
      <c r="H47" s="228"/>
      <c r="I47" s="228">
        <f>SUM(I48:I64)</f>
        <v>0</v>
      </c>
      <c r="J47" s="228"/>
      <c r="K47" s="228">
        <f>SUM(K48:K64)</f>
        <v>0</v>
      </c>
      <c r="L47" s="228"/>
      <c r="M47" s="228">
        <f>SUM(M48:M64)</f>
        <v>0</v>
      </c>
      <c r="N47" s="227"/>
      <c r="O47" s="227">
        <f>SUM(O48:O64)</f>
        <v>31.49</v>
      </c>
      <c r="P47" s="227"/>
      <c r="Q47" s="227">
        <f>SUM(Q48:Q64)</f>
        <v>0</v>
      </c>
      <c r="R47" s="228"/>
      <c r="S47" s="228"/>
      <c r="T47" s="229"/>
      <c r="U47" s="223"/>
      <c r="V47" s="223">
        <f>SUM(V48:V64)</f>
        <v>183.84</v>
      </c>
      <c r="W47" s="223"/>
      <c r="X47" s="223"/>
      <c r="AG47" t="s">
        <v>335</v>
      </c>
    </row>
    <row r="48" spans="1:60" ht="22.5" outlineLevel="1" x14ac:dyDescent="0.2">
      <c r="A48" s="230">
        <v>18</v>
      </c>
      <c r="B48" s="231" t="s">
        <v>610</v>
      </c>
      <c r="C48" s="247" t="s">
        <v>611</v>
      </c>
      <c r="D48" s="232" t="s">
        <v>382</v>
      </c>
      <c r="E48" s="233">
        <v>10.45185</v>
      </c>
      <c r="F48" s="234"/>
      <c r="G48" s="235">
        <f>ROUND(E48*F48,2)</f>
        <v>0</v>
      </c>
      <c r="H48" s="234"/>
      <c r="I48" s="235">
        <f>ROUND(E48*H48,2)</f>
        <v>0</v>
      </c>
      <c r="J48" s="234"/>
      <c r="K48" s="235">
        <f>ROUND(E48*J48,2)</f>
        <v>0</v>
      </c>
      <c r="L48" s="235">
        <v>21</v>
      </c>
      <c r="M48" s="235">
        <f>G48*(1+L48/100)</f>
        <v>0</v>
      </c>
      <c r="N48" s="233">
        <v>2.59138</v>
      </c>
      <c r="O48" s="233">
        <f>ROUND(E48*N48,2)</f>
        <v>27.08</v>
      </c>
      <c r="P48" s="233">
        <v>0</v>
      </c>
      <c r="Q48" s="233">
        <f>ROUND(E48*P48,2)</f>
        <v>0</v>
      </c>
      <c r="R48" s="235"/>
      <c r="S48" s="235" t="s">
        <v>384</v>
      </c>
      <c r="T48" s="236" t="s">
        <v>612</v>
      </c>
      <c r="U48" s="222">
        <v>4.1929999999999996</v>
      </c>
      <c r="V48" s="222">
        <f>ROUND(E48*U48,2)</f>
        <v>43.82</v>
      </c>
      <c r="W48" s="222"/>
      <c r="X48" s="222" t="s">
        <v>385</v>
      </c>
      <c r="Y48" s="212"/>
      <c r="Z48" s="212"/>
      <c r="AA48" s="212"/>
      <c r="AB48" s="212"/>
      <c r="AC48" s="212"/>
      <c r="AD48" s="212"/>
      <c r="AE48" s="212"/>
      <c r="AF48" s="212"/>
      <c r="AG48" s="212" t="s">
        <v>386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1510</v>
      </c>
      <c r="D49" s="251"/>
      <c r="E49" s="252">
        <v>2.52</v>
      </c>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390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7" t="s">
        <v>1511</v>
      </c>
      <c r="D50" s="251"/>
      <c r="E50" s="252">
        <v>6</v>
      </c>
      <c r="F50" s="222"/>
      <c r="G50" s="222"/>
      <c r="H50" s="222"/>
      <c r="I50" s="222"/>
      <c r="J50" s="222"/>
      <c r="K50" s="222"/>
      <c r="L50" s="222"/>
      <c r="M50" s="222"/>
      <c r="N50" s="221"/>
      <c r="O50" s="221"/>
      <c r="P50" s="221"/>
      <c r="Q50" s="221"/>
      <c r="R50" s="222"/>
      <c r="S50" s="222"/>
      <c r="T50" s="222"/>
      <c r="U50" s="222"/>
      <c r="V50" s="222"/>
      <c r="W50" s="222"/>
      <c r="X50" s="222"/>
      <c r="Y50" s="212"/>
      <c r="Z50" s="212"/>
      <c r="AA50" s="212"/>
      <c r="AB50" s="212"/>
      <c r="AC50" s="212"/>
      <c r="AD50" s="212"/>
      <c r="AE50" s="212"/>
      <c r="AF50" s="212"/>
      <c r="AG50" s="212" t="s">
        <v>390</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7" t="s">
        <v>1512</v>
      </c>
      <c r="D51" s="251"/>
      <c r="E51" s="252">
        <v>1.94</v>
      </c>
      <c r="F51" s="222"/>
      <c r="G51" s="222"/>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390</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0">
        <v>19</v>
      </c>
      <c r="B52" s="231" t="s">
        <v>616</v>
      </c>
      <c r="C52" s="247" t="s">
        <v>617</v>
      </c>
      <c r="D52" s="232" t="s">
        <v>427</v>
      </c>
      <c r="E52" s="233">
        <v>46.863</v>
      </c>
      <c r="F52" s="234"/>
      <c r="G52" s="235">
        <f>ROUND(E52*F52,2)</f>
        <v>0</v>
      </c>
      <c r="H52" s="234"/>
      <c r="I52" s="235">
        <f>ROUND(E52*H52,2)</f>
        <v>0</v>
      </c>
      <c r="J52" s="234"/>
      <c r="K52" s="235">
        <f>ROUND(E52*J52,2)</f>
        <v>0</v>
      </c>
      <c r="L52" s="235">
        <v>21</v>
      </c>
      <c r="M52" s="235">
        <f>G52*(1+L52/100)</f>
        <v>0</v>
      </c>
      <c r="N52" s="233">
        <v>6.5350000000000005E-2</v>
      </c>
      <c r="O52" s="233">
        <f>ROUND(E52*N52,2)</f>
        <v>3.06</v>
      </c>
      <c r="P52" s="233">
        <v>0</v>
      </c>
      <c r="Q52" s="233">
        <f>ROUND(E52*P52,2)</f>
        <v>0</v>
      </c>
      <c r="R52" s="235"/>
      <c r="S52" s="235" t="s">
        <v>384</v>
      </c>
      <c r="T52" s="236" t="s">
        <v>532</v>
      </c>
      <c r="U52" s="222">
        <v>1.72</v>
      </c>
      <c r="V52" s="222">
        <f>ROUND(E52*U52,2)</f>
        <v>80.599999999999994</v>
      </c>
      <c r="W52" s="222"/>
      <c r="X52" s="222" t="s">
        <v>385</v>
      </c>
      <c r="Y52" s="212"/>
      <c r="Z52" s="212"/>
      <c r="AA52" s="212"/>
      <c r="AB52" s="212"/>
      <c r="AC52" s="212"/>
      <c r="AD52" s="212"/>
      <c r="AE52" s="212"/>
      <c r="AF52" s="212"/>
      <c r="AG52" s="212" t="s">
        <v>386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7" t="s">
        <v>1513</v>
      </c>
      <c r="D53" s="251"/>
      <c r="E53" s="252">
        <v>2.46</v>
      </c>
      <c r="F53" s="222"/>
      <c r="G53" s="222"/>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390</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7" t="s">
        <v>1514</v>
      </c>
      <c r="D54" s="251"/>
      <c r="E54" s="252">
        <v>36.11</v>
      </c>
      <c r="F54" s="222"/>
      <c r="G54" s="222"/>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390</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1515</v>
      </c>
      <c r="D55" s="251"/>
      <c r="E55" s="252">
        <v>8.2899999999999991</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7">
        <v>20</v>
      </c>
      <c r="B56" s="238" t="s">
        <v>621</v>
      </c>
      <c r="C56" s="246" t="s">
        <v>622</v>
      </c>
      <c r="D56" s="239" t="s">
        <v>427</v>
      </c>
      <c r="E56" s="240">
        <v>46.863</v>
      </c>
      <c r="F56" s="241"/>
      <c r="G56" s="242">
        <f>ROUND(E56*F56,2)</f>
        <v>0</v>
      </c>
      <c r="H56" s="241"/>
      <c r="I56" s="242">
        <f>ROUND(E56*H56,2)</f>
        <v>0</v>
      </c>
      <c r="J56" s="241"/>
      <c r="K56" s="242">
        <f>ROUND(E56*J56,2)</f>
        <v>0</v>
      </c>
      <c r="L56" s="242">
        <v>21</v>
      </c>
      <c r="M56" s="242">
        <f>G56*(1+L56/100)</f>
        <v>0</v>
      </c>
      <c r="N56" s="240">
        <v>0</v>
      </c>
      <c r="O56" s="240">
        <f>ROUND(E56*N56,2)</f>
        <v>0</v>
      </c>
      <c r="P56" s="240">
        <v>0</v>
      </c>
      <c r="Q56" s="240">
        <f>ROUND(E56*P56,2)</f>
        <v>0</v>
      </c>
      <c r="R56" s="242"/>
      <c r="S56" s="242" t="s">
        <v>384</v>
      </c>
      <c r="T56" s="243" t="s">
        <v>532</v>
      </c>
      <c r="U56" s="222">
        <v>0.65</v>
      </c>
      <c r="V56" s="222">
        <f>ROUND(E56*U56,2)</f>
        <v>30.46</v>
      </c>
      <c r="W56" s="222"/>
      <c r="X56" s="222" t="s">
        <v>385</v>
      </c>
      <c r="Y56" s="212"/>
      <c r="Z56" s="212"/>
      <c r="AA56" s="212"/>
      <c r="AB56" s="212"/>
      <c r="AC56" s="212"/>
      <c r="AD56" s="212"/>
      <c r="AE56" s="212"/>
      <c r="AF56" s="212"/>
      <c r="AG56" s="212" t="s">
        <v>386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0">
        <v>21</v>
      </c>
      <c r="B57" s="231" t="s">
        <v>623</v>
      </c>
      <c r="C57" s="247" t="s">
        <v>624</v>
      </c>
      <c r="D57" s="232" t="s">
        <v>464</v>
      </c>
      <c r="E57" s="233">
        <v>1.3123800000000001</v>
      </c>
      <c r="F57" s="234"/>
      <c r="G57" s="235">
        <f>ROUND(E57*F57,2)</f>
        <v>0</v>
      </c>
      <c r="H57" s="234"/>
      <c r="I57" s="235">
        <f>ROUND(E57*H57,2)</f>
        <v>0</v>
      </c>
      <c r="J57" s="234"/>
      <c r="K57" s="235">
        <f>ROUND(E57*J57,2)</f>
        <v>0</v>
      </c>
      <c r="L57" s="235">
        <v>21</v>
      </c>
      <c r="M57" s="235">
        <f>G57*(1+L57/100)</f>
        <v>0</v>
      </c>
      <c r="N57" s="233">
        <v>1.02535</v>
      </c>
      <c r="O57" s="233">
        <f>ROUND(E57*N57,2)</f>
        <v>1.35</v>
      </c>
      <c r="P57" s="233">
        <v>0</v>
      </c>
      <c r="Q57" s="233">
        <f>ROUND(E57*P57,2)</f>
        <v>0</v>
      </c>
      <c r="R57" s="235"/>
      <c r="S57" s="235" t="s">
        <v>384</v>
      </c>
      <c r="T57" s="236" t="s">
        <v>532</v>
      </c>
      <c r="U57" s="222">
        <v>22.07</v>
      </c>
      <c r="V57" s="222">
        <f>ROUND(E57*U57,2)</f>
        <v>28.96</v>
      </c>
      <c r="W57" s="222"/>
      <c r="X57" s="222" t="s">
        <v>385</v>
      </c>
      <c r="Y57" s="212"/>
      <c r="Z57" s="212"/>
      <c r="AA57" s="212"/>
      <c r="AB57" s="212"/>
      <c r="AC57" s="212"/>
      <c r="AD57" s="212"/>
      <c r="AE57" s="212"/>
      <c r="AF57" s="212"/>
      <c r="AG57" s="212" t="s">
        <v>386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7" t="s">
        <v>1516</v>
      </c>
      <c r="D58" s="251"/>
      <c r="E58" s="252"/>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390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7" t="s">
        <v>1517</v>
      </c>
      <c r="D59" s="251"/>
      <c r="E59" s="252">
        <v>1.02</v>
      </c>
      <c r="F59" s="222"/>
      <c r="G59" s="222"/>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390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7" t="s">
        <v>1518</v>
      </c>
      <c r="D60" s="251"/>
      <c r="E60" s="252"/>
      <c r="F60" s="222"/>
      <c r="G60" s="22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390</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1519</v>
      </c>
      <c r="D61" s="251"/>
      <c r="E61" s="252">
        <v>0.28999999999999998</v>
      </c>
      <c r="F61" s="222"/>
      <c r="G61" s="222"/>
      <c r="H61" s="222"/>
      <c r="I61" s="222"/>
      <c r="J61" s="222"/>
      <c r="K61" s="222"/>
      <c r="L61" s="222"/>
      <c r="M61" s="222"/>
      <c r="N61" s="221"/>
      <c r="O61" s="221"/>
      <c r="P61" s="221"/>
      <c r="Q61" s="221"/>
      <c r="R61" s="222"/>
      <c r="S61" s="222"/>
      <c r="T61" s="222"/>
      <c r="U61" s="222"/>
      <c r="V61" s="222"/>
      <c r="W61" s="222"/>
      <c r="X61" s="222"/>
      <c r="Y61" s="212"/>
      <c r="Z61" s="212"/>
      <c r="AA61" s="212"/>
      <c r="AB61" s="212"/>
      <c r="AC61" s="212"/>
      <c r="AD61" s="212"/>
      <c r="AE61" s="212"/>
      <c r="AF61" s="212"/>
      <c r="AG61" s="212" t="s">
        <v>390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7">
        <v>22</v>
      </c>
      <c r="B62" s="238" t="s">
        <v>1520</v>
      </c>
      <c r="C62" s="246" t="s">
        <v>629</v>
      </c>
      <c r="D62" s="239" t="s">
        <v>513</v>
      </c>
      <c r="E62" s="240">
        <v>130</v>
      </c>
      <c r="F62" s="241"/>
      <c r="G62" s="242">
        <f>ROUND(E62*F62,2)</f>
        <v>0</v>
      </c>
      <c r="H62" s="241"/>
      <c r="I62" s="242">
        <f>ROUND(E62*H62,2)</f>
        <v>0</v>
      </c>
      <c r="J62" s="241"/>
      <c r="K62" s="242">
        <f>ROUND(E62*J62,2)</f>
        <v>0</v>
      </c>
      <c r="L62" s="242">
        <v>21</v>
      </c>
      <c r="M62" s="242">
        <f>G62*(1+L62/100)</f>
        <v>0</v>
      </c>
      <c r="N62" s="240">
        <v>0</v>
      </c>
      <c r="O62" s="240">
        <f>ROUND(E62*N62,2)</f>
        <v>0</v>
      </c>
      <c r="P62" s="240">
        <v>0</v>
      </c>
      <c r="Q62" s="240">
        <f>ROUND(E62*P62,2)</f>
        <v>0</v>
      </c>
      <c r="R62" s="242"/>
      <c r="S62" s="242" t="s">
        <v>339</v>
      </c>
      <c r="T62" s="243" t="s">
        <v>340</v>
      </c>
      <c r="U62" s="222">
        <v>0</v>
      </c>
      <c r="V62" s="222">
        <f>ROUND(E62*U62,2)</f>
        <v>0</v>
      </c>
      <c r="W62" s="222"/>
      <c r="X62" s="222" t="s">
        <v>385</v>
      </c>
      <c r="Y62" s="212"/>
      <c r="Z62" s="212"/>
      <c r="AA62" s="212"/>
      <c r="AB62" s="212"/>
      <c r="AC62" s="212"/>
      <c r="AD62" s="212"/>
      <c r="AE62" s="212"/>
      <c r="AF62" s="212"/>
      <c r="AG62" s="212" t="s">
        <v>386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7">
        <v>23</v>
      </c>
      <c r="B63" s="238" t="s">
        <v>1521</v>
      </c>
      <c r="C63" s="246" t="s">
        <v>627</v>
      </c>
      <c r="D63" s="239" t="s">
        <v>338</v>
      </c>
      <c r="E63" s="240">
        <v>1</v>
      </c>
      <c r="F63" s="241"/>
      <c r="G63" s="242">
        <f>ROUND(E63*F63,2)</f>
        <v>0</v>
      </c>
      <c r="H63" s="241"/>
      <c r="I63" s="242">
        <f>ROUND(E63*H63,2)</f>
        <v>0</v>
      </c>
      <c r="J63" s="241"/>
      <c r="K63" s="242">
        <f>ROUND(E63*J63,2)</f>
        <v>0</v>
      </c>
      <c r="L63" s="242">
        <v>21</v>
      </c>
      <c r="M63" s="242">
        <f>G63*(1+L63/100)</f>
        <v>0</v>
      </c>
      <c r="N63" s="240">
        <v>0</v>
      </c>
      <c r="O63" s="240">
        <f>ROUND(E63*N63,2)</f>
        <v>0</v>
      </c>
      <c r="P63" s="240">
        <v>0</v>
      </c>
      <c r="Q63" s="240">
        <f>ROUND(E63*P63,2)</f>
        <v>0</v>
      </c>
      <c r="R63" s="242"/>
      <c r="S63" s="242" t="s">
        <v>339</v>
      </c>
      <c r="T63" s="243" t="s">
        <v>340</v>
      </c>
      <c r="U63" s="222">
        <v>0</v>
      </c>
      <c r="V63" s="222">
        <f>ROUND(E63*U63,2)</f>
        <v>0</v>
      </c>
      <c r="W63" s="222"/>
      <c r="X63" s="222" t="s">
        <v>385</v>
      </c>
      <c r="Y63" s="212"/>
      <c r="Z63" s="212"/>
      <c r="AA63" s="212"/>
      <c r="AB63" s="212"/>
      <c r="AC63" s="212"/>
      <c r="AD63" s="212"/>
      <c r="AE63" s="212"/>
      <c r="AF63" s="212"/>
      <c r="AG63" s="212" t="s">
        <v>386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37">
        <v>24</v>
      </c>
      <c r="B64" s="238" t="s">
        <v>1522</v>
      </c>
      <c r="C64" s="246" t="s">
        <v>1523</v>
      </c>
      <c r="D64" s="239" t="s">
        <v>338</v>
      </c>
      <c r="E64" s="240">
        <v>1</v>
      </c>
      <c r="F64" s="241"/>
      <c r="G64" s="242">
        <f>ROUND(E64*F64,2)</f>
        <v>0</v>
      </c>
      <c r="H64" s="241"/>
      <c r="I64" s="242">
        <f>ROUND(E64*H64,2)</f>
        <v>0</v>
      </c>
      <c r="J64" s="241"/>
      <c r="K64" s="242">
        <f>ROUND(E64*J64,2)</f>
        <v>0</v>
      </c>
      <c r="L64" s="242">
        <v>21</v>
      </c>
      <c r="M64" s="242">
        <f>G64*(1+L64/100)</f>
        <v>0</v>
      </c>
      <c r="N64" s="240">
        <v>0</v>
      </c>
      <c r="O64" s="240">
        <f>ROUND(E64*N64,2)</f>
        <v>0</v>
      </c>
      <c r="P64" s="240">
        <v>0</v>
      </c>
      <c r="Q64" s="240">
        <f>ROUND(E64*P64,2)</f>
        <v>0</v>
      </c>
      <c r="R64" s="242"/>
      <c r="S64" s="242" t="s">
        <v>339</v>
      </c>
      <c r="T64" s="243" t="s">
        <v>340</v>
      </c>
      <c r="U64" s="222">
        <v>0</v>
      </c>
      <c r="V64" s="222">
        <f>ROUND(E64*U64,2)</f>
        <v>0</v>
      </c>
      <c r="W64" s="222"/>
      <c r="X64" s="222" t="s">
        <v>385</v>
      </c>
      <c r="Y64" s="212"/>
      <c r="Z64" s="212"/>
      <c r="AA64" s="212"/>
      <c r="AB64" s="212"/>
      <c r="AC64" s="212"/>
      <c r="AD64" s="212"/>
      <c r="AE64" s="212"/>
      <c r="AF64" s="212"/>
      <c r="AG64" s="212" t="s">
        <v>386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x14ac:dyDescent="0.2">
      <c r="A65" s="224" t="s">
        <v>334</v>
      </c>
      <c r="B65" s="225" t="s">
        <v>235</v>
      </c>
      <c r="C65" s="245" t="s">
        <v>236</v>
      </c>
      <c r="D65" s="226"/>
      <c r="E65" s="227"/>
      <c r="F65" s="228"/>
      <c r="G65" s="228">
        <f>SUMIF(AG66:AG71,"&lt;&gt;NOR",G66:G71)</f>
        <v>0</v>
      </c>
      <c r="H65" s="228"/>
      <c r="I65" s="228">
        <f>SUM(I66:I71)</f>
        <v>0</v>
      </c>
      <c r="J65" s="228"/>
      <c r="K65" s="228">
        <f>SUM(K66:K71)</f>
        <v>0</v>
      </c>
      <c r="L65" s="228"/>
      <c r="M65" s="228">
        <f>SUM(M66:M71)</f>
        <v>0</v>
      </c>
      <c r="N65" s="227"/>
      <c r="O65" s="227">
        <f>SUM(O66:O71)</f>
        <v>11.79</v>
      </c>
      <c r="P65" s="227"/>
      <c r="Q65" s="227">
        <f>SUM(Q66:Q71)</f>
        <v>0</v>
      </c>
      <c r="R65" s="228"/>
      <c r="S65" s="228"/>
      <c r="T65" s="229"/>
      <c r="U65" s="223"/>
      <c r="V65" s="223">
        <f>SUM(V66:V71)</f>
        <v>16.580000000000002</v>
      </c>
      <c r="W65" s="223"/>
      <c r="X65" s="223"/>
      <c r="AG65" t="s">
        <v>335</v>
      </c>
    </row>
    <row r="66" spans="1:60" outlineLevel="1" x14ac:dyDescent="0.2">
      <c r="A66" s="230">
        <v>25</v>
      </c>
      <c r="B66" s="231" t="s">
        <v>1524</v>
      </c>
      <c r="C66" s="247" t="s">
        <v>1525</v>
      </c>
      <c r="D66" s="232" t="s">
        <v>427</v>
      </c>
      <c r="E66" s="233">
        <v>0.8</v>
      </c>
      <c r="F66" s="234"/>
      <c r="G66" s="235">
        <f>ROUND(E66*F66,2)</f>
        <v>0</v>
      </c>
      <c r="H66" s="234"/>
      <c r="I66" s="235">
        <f>ROUND(E66*H66,2)</f>
        <v>0</v>
      </c>
      <c r="J66" s="234"/>
      <c r="K66" s="235">
        <f>ROUND(E66*J66,2)</f>
        <v>0</v>
      </c>
      <c r="L66" s="235">
        <v>21</v>
      </c>
      <c r="M66" s="235">
        <f>G66*(1+L66/100)</f>
        <v>0</v>
      </c>
      <c r="N66" s="233">
        <v>0.21251999999999999</v>
      </c>
      <c r="O66" s="233">
        <f>ROUND(E66*N66,2)</f>
        <v>0.17</v>
      </c>
      <c r="P66" s="233">
        <v>0</v>
      </c>
      <c r="Q66" s="233">
        <f>ROUND(E66*P66,2)</f>
        <v>0</v>
      </c>
      <c r="R66" s="235"/>
      <c r="S66" s="235" t="s">
        <v>384</v>
      </c>
      <c r="T66" s="236" t="s">
        <v>612</v>
      </c>
      <c r="U66" s="222">
        <v>0.17799999999999999</v>
      </c>
      <c r="V66" s="222">
        <f>ROUND(E66*U66,2)</f>
        <v>0.14000000000000001</v>
      </c>
      <c r="W66" s="222"/>
      <c r="X66" s="222" t="s">
        <v>385</v>
      </c>
      <c r="Y66" s="212"/>
      <c r="Z66" s="212"/>
      <c r="AA66" s="212"/>
      <c r="AB66" s="212"/>
      <c r="AC66" s="212"/>
      <c r="AD66" s="212"/>
      <c r="AE66" s="212"/>
      <c r="AF66" s="212"/>
      <c r="AG66" s="212" t="s">
        <v>386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4" t="s">
        <v>1526</v>
      </c>
      <c r="D67" s="261"/>
      <c r="E67" s="261"/>
      <c r="F67" s="261"/>
      <c r="G67" s="261"/>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433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1527</v>
      </c>
      <c r="D68" s="251"/>
      <c r="E68" s="252">
        <v>0.8</v>
      </c>
      <c r="F68" s="222"/>
      <c r="G68" s="222"/>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390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0">
        <v>26</v>
      </c>
      <c r="B69" s="231" t="s">
        <v>1528</v>
      </c>
      <c r="C69" s="247" t="s">
        <v>1529</v>
      </c>
      <c r="D69" s="232" t="s">
        <v>382</v>
      </c>
      <c r="E69" s="233">
        <v>4.6015499999999996</v>
      </c>
      <c r="F69" s="234"/>
      <c r="G69" s="235">
        <f>ROUND(E69*F69,2)</f>
        <v>0</v>
      </c>
      <c r="H69" s="234"/>
      <c r="I69" s="235">
        <f>ROUND(E69*H69,2)</f>
        <v>0</v>
      </c>
      <c r="J69" s="234"/>
      <c r="K69" s="235">
        <f>ROUND(E69*J69,2)</f>
        <v>0</v>
      </c>
      <c r="L69" s="235">
        <v>21</v>
      </c>
      <c r="M69" s="235">
        <f>G69*(1+L69/100)</f>
        <v>0</v>
      </c>
      <c r="N69" s="233">
        <v>2.52542</v>
      </c>
      <c r="O69" s="233">
        <f>ROUND(E69*N69,2)</f>
        <v>11.62</v>
      </c>
      <c r="P69" s="233">
        <v>0</v>
      </c>
      <c r="Q69" s="233">
        <f>ROUND(E69*P69,2)</f>
        <v>0</v>
      </c>
      <c r="R69" s="235"/>
      <c r="S69" s="235" t="s">
        <v>384</v>
      </c>
      <c r="T69" s="236" t="s">
        <v>612</v>
      </c>
      <c r="U69" s="222">
        <v>3.5720000000000001</v>
      </c>
      <c r="V69" s="222">
        <f>ROUND(E69*U69,2)</f>
        <v>16.440000000000001</v>
      </c>
      <c r="W69" s="222"/>
      <c r="X69" s="222" t="s">
        <v>385</v>
      </c>
      <c r="Y69" s="212"/>
      <c r="Z69" s="212"/>
      <c r="AA69" s="212"/>
      <c r="AB69" s="212"/>
      <c r="AC69" s="212"/>
      <c r="AD69" s="212"/>
      <c r="AE69" s="212"/>
      <c r="AF69" s="212"/>
      <c r="AG69" s="212" t="s">
        <v>386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7" t="s">
        <v>1530</v>
      </c>
      <c r="D70" s="251"/>
      <c r="E70" s="252">
        <v>0.71</v>
      </c>
      <c r="F70" s="222"/>
      <c r="G70" s="222"/>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390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7" t="s">
        <v>1531</v>
      </c>
      <c r="D71" s="251"/>
      <c r="E71" s="252">
        <v>3.89</v>
      </c>
      <c r="F71" s="222"/>
      <c r="G71" s="222"/>
      <c r="H71" s="222"/>
      <c r="I71" s="222"/>
      <c r="J71" s="222"/>
      <c r="K71" s="222"/>
      <c r="L71" s="222"/>
      <c r="M71" s="222"/>
      <c r="N71" s="221"/>
      <c r="O71" s="221"/>
      <c r="P71" s="221"/>
      <c r="Q71" s="221"/>
      <c r="R71" s="222"/>
      <c r="S71" s="222"/>
      <c r="T71" s="222"/>
      <c r="U71" s="222"/>
      <c r="V71" s="222"/>
      <c r="W71" s="222"/>
      <c r="X71" s="222"/>
      <c r="Y71" s="212"/>
      <c r="Z71" s="212"/>
      <c r="AA71" s="212"/>
      <c r="AB71" s="212"/>
      <c r="AC71" s="212"/>
      <c r="AD71" s="212"/>
      <c r="AE71" s="212"/>
      <c r="AF71" s="212"/>
      <c r="AG71" s="212" t="s">
        <v>390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24" t="s">
        <v>334</v>
      </c>
      <c r="B72" s="225" t="s">
        <v>238</v>
      </c>
      <c r="C72" s="245" t="s">
        <v>239</v>
      </c>
      <c r="D72" s="226"/>
      <c r="E72" s="227"/>
      <c r="F72" s="228"/>
      <c r="G72" s="228">
        <f>SUMIF(AG73:AG77,"&lt;&gt;NOR",G73:G77)</f>
        <v>0</v>
      </c>
      <c r="H72" s="228"/>
      <c r="I72" s="228">
        <f>SUM(I73:I77)</f>
        <v>0</v>
      </c>
      <c r="J72" s="228"/>
      <c r="K72" s="228">
        <f>SUM(K73:K77)</f>
        <v>0</v>
      </c>
      <c r="L72" s="228"/>
      <c r="M72" s="228">
        <f>SUM(M73:M77)</f>
        <v>0</v>
      </c>
      <c r="N72" s="227"/>
      <c r="O72" s="227">
        <f>SUM(O73:O77)</f>
        <v>0.03</v>
      </c>
      <c r="P72" s="227"/>
      <c r="Q72" s="227">
        <f>SUM(Q73:Q77)</f>
        <v>0</v>
      </c>
      <c r="R72" s="228"/>
      <c r="S72" s="228"/>
      <c r="T72" s="229"/>
      <c r="U72" s="223"/>
      <c r="V72" s="223">
        <f>SUM(V73:V77)</f>
        <v>0.82</v>
      </c>
      <c r="W72" s="223"/>
      <c r="X72" s="223"/>
      <c r="AG72" t="s">
        <v>335</v>
      </c>
    </row>
    <row r="73" spans="1:60" outlineLevel="1" x14ac:dyDescent="0.2">
      <c r="A73" s="230">
        <v>27</v>
      </c>
      <c r="B73" s="231" t="s">
        <v>1532</v>
      </c>
      <c r="C73" s="247" t="s">
        <v>1533</v>
      </c>
      <c r="D73" s="232" t="s">
        <v>427</v>
      </c>
      <c r="E73" s="233">
        <v>71.28</v>
      </c>
      <c r="F73" s="234"/>
      <c r="G73" s="235">
        <f>ROUND(E73*F73,2)</f>
        <v>0</v>
      </c>
      <c r="H73" s="234"/>
      <c r="I73" s="235">
        <f>ROUND(E73*H73,2)</f>
        <v>0</v>
      </c>
      <c r="J73" s="234"/>
      <c r="K73" s="235">
        <f>ROUND(E73*J73,2)</f>
        <v>0</v>
      </c>
      <c r="L73" s="235">
        <v>21</v>
      </c>
      <c r="M73" s="235">
        <f>G73*(1+L73/100)</f>
        <v>0</v>
      </c>
      <c r="N73" s="233">
        <v>0</v>
      </c>
      <c r="O73" s="233">
        <f>ROUND(E73*N73,2)</f>
        <v>0</v>
      </c>
      <c r="P73" s="233">
        <v>0</v>
      </c>
      <c r="Q73" s="233">
        <f>ROUND(E73*P73,2)</f>
        <v>0</v>
      </c>
      <c r="R73" s="235"/>
      <c r="S73" s="235" t="s">
        <v>339</v>
      </c>
      <c r="T73" s="236" t="s">
        <v>340</v>
      </c>
      <c r="U73" s="222">
        <v>0</v>
      </c>
      <c r="V73" s="222">
        <f>ROUND(E73*U73,2)</f>
        <v>0</v>
      </c>
      <c r="W73" s="222"/>
      <c r="X73" s="222" t="s">
        <v>385</v>
      </c>
      <c r="Y73" s="212"/>
      <c r="Z73" s="212"/>
      <c r="AA73" s="212"/>
      <c r="AB73" s="212"/>
      <c r="AC73" s="212"/>
      <c r="AD73" s="212"/>
      <c r="AE73" s="212"/>
      <c r="AF73" s="212"/>
      <c r="AG73" s="212" t="s">
        <v>386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7" t="s">
        <v>1534</v>
      </c>
      <c r="D74" s="251"/>
      <c r="E74" s="252">
        <v>71.28</v>
      </c>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390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0">
        <v>28</v>
      </c>
      <c r="B75" s="231" t="s">
        <v>1535</v>
      </c>
      <c r="C75" s="247" t="s">
        <v>1536</v>
      </c>
      <c r="D75" s="232" t="s">
        <v>427</v>
      </c>
      <c r="E75" s="233">
        <v>16.335000000000001</v>
      </c>
      <c r="F75" s="234"/>
      <c r="G75" s="235">
        <f>ROUND(E75*F75,2)</f>
        <v>0</v>
      </c>
      <c r="H75" s="234"/>
      <c r="I75" s="235">
        <f>ROUND(E75*H75,2)</f>
        <v>0</v>
      </c>
      <c r="J75" s="234"/>
      <c r="K75" s="235">
        <f>ROUND(E75*J75,2)</f>
        <v>0</v>
      </c>
      <c r="L75" s="235">
        <v>21</v>
      </c>
      <c r="M75" s="235">
        <f>G75*(1+L75/100)</f>
        <v>0</v>
      </c>
      <c r="N75" s="233">
        <v>1.6000000000000001E-3</v>
      </c>
      <c r="O75" s="233">
        <f>ROUND(E75*N75,2)</f>
        <v>0.03</v>
      </c>
      <c r="P75" s="233">
        <v>0</v>
      </c>
      <c r="Q75" s="233">
        <f>ROUND(E75*P75,2)</f>
        <v>0</v>
      </c>
      <c r="R75" s="235"/>
      <c r="S75" s="235" t="s">
        <v>384</v>
      </c>
      <c r="T75" s="236" t="s">
        <v>612</v>
      </c>
      <c r="U75" s="222">
        <v>0.05</v>
      </c>
      <c r="V75" s="222">
        <f>ROUND(E75*U75,2)</f>
        <v>0.82</v>
      </c>
      <c r="W75" s="222"/>
      <c r="X75" s="222" t="s">
        <v>385</v>
      </c>
      <c r="Y75" s="212"/>
      <c r="Z75" s="212"/>
      <c r="AA75" s="212"/>
      <c r="AB75" s="212"/>
      <c r="AC75" s="212"/>
      <c r="AD75" s="212"/>
      <c r="AE75" s="212"/>
      <c r="AF75" s="212"/>
      <c r="AG75" s="212" t="s">
        <v>386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7" t="s">
        <v>1537</v>
      </c>
      <c r="D76" s="251"/>
      <c r="E76" s="252">
        <v>5.45</v>
      </c>
      <c r="F76" s="222"/>
      <c r="G76" s="222"/>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390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7" t="s">
        <v>1538</v>
      </c>
      <c r="D77" s="251"/>
      <c r="E77" s="252">
        <v>10.89</v>
      </c>
      <c r="F77" s="222"/>
      <c r="G77" s="222"/>
      <c r="H77" s="222"/>
      <c r="I77" s="222"/>
      <c r="J77" s="222"/>
      <c r="K77" s="222"/>
      <c r="L77" s="222"/>
      <c r="M77" s="222"/>
      <c r="N77" s="221"/>
      <c r="O77" s="221"/>
      <c r="P77" s="221"/>
      <c r="Q77" s="221"/>
      <c r="R77" s="222"/>
      <c r="S77" s="222"/>
      <c r="T77" s="222"/>
      <c r="U77" s="222"/>
      <c r="V77" s="222"/>
      <c r="W77" s="222"/>
      <c r="X77" s="222"/>
      <c r="Y77" s="212"/>
      <c r="Z77" s="212"/>
      <c r="AA77" s="212"/>
      <c r="AB77" s="212"/>
      <c r="AC77" s="212"/>
      <c r="AD77" s="212"/>
      <c r="AE77" s="212"/>
      <c r="AF77" s="212"/>
      <c r="AG77" s="212" t="s">
        <v>390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224" t="s">
        <v>334</v>
      </c>
      <c r="B78" s="225" t="s">
        <v>240</v>
      </c>
      <c r="C78" s="245" t="s">
        <v>241</v>
      </c>
      <c r="D78" s="226"/>
      <c r="E78" s="227"/>
      <c r="F78" s="228"/>
      <c r="G78" s="228">
        <f>SUMIF(AG79:AG80,"&lt;&gt;NOR",G79:G80)</f>
        <v>0</v>
      </c>
      <c r="H78" s="228"/>
      <c r="I78" s="228">
        <f>SUM(I79:I80)</f>
        <v>0</v>
      </c>
      <c r="J78" s="228"/>
      <c r="K78" s="228">
        <f>SUM(K79:K80)</f>
        <v>0</v>
      </c>
      <c r="L78" s="228"/>
      <c r="M78" s="228">
        <f>SUM(M79:M80)</f>
        <v>0</v>
      </c>
      <c r="N78" s="227"/>
      <c r="O78" s="227">
        <f>SUM(O79:O80)</f>
        <v>0</v>
      </c>
      <c r="P78" s="227"/>
      <c r="Q78" s="227">
        <f>SUM(Q79:Q80)</f>
        <v>0</v>
      </c>
      <c r="R78" s="228"/>
      <c r="S78" s="228"/>
      <c r="T78" s="229"/>
      <c r="U78" s="223"/>
      <c r="V78" s="223">
        <f>SUM(V79:V80)</f>
        <v>0</v>
      </c>
      <c r="W78" s="223"/>
      <c r="X78" s="223"/>
      <c r="AG78" t="s">
        <v>335</v>
      </c>
    </row>
    <row r="79" spans="1:60" ht="22.5" outlineLevel="1" x14ac:dyDescent="0.2">
      <c r="A79" s="230">
        <v>29</v>
      </c>
      <c r="B79" s="231" t="s">
        <v>1539</v>
      </c>
      <c r="C79" s="247" t="s">
        <v>1540</v>
      </c>
      <c r="D79" s="232" t="s">
        <v>427</v>
      </c>
      <c r="E79" s="233">
        <v>18.829999999999998</v>
      </c>
      <c r="F79" s="234"/>
      <c r="G79" s="235">
        <f>ROUND(E79*F79,2)</f>
        <v>0</v>
      </c>
      <c r="H79" s="234"/>
      <c r="I79" s="235">
        <f>ROUND(E79*H79,2)</f>
        <v>0</v>
      </c>
      <c r="J79" s="234"/>
      <c r="K79" s="235">
        <f>ROUND(E79*J79,2)</f>
        <v>0</v>
      </c>
      <c r="L79" s="235">
        <v>21</v>
      </c>
      <c r="M79" s="235">
        <f>G79*(1+L79/100)</f>
        <v>0</v>
      </c>
      <c r="N79" s="233">
        <v>0</v>
      </c>
      <c r="O79" s="233">
        <f>ROUND(E79*N79,2)</f>
        <v>0</v>
      </c>
      <c r="P79" s="233">
        <v>0</v>
      </c>
      <c r="Q79" s="233">
        <f>ROUND(E79*P79,2)</f>
        <v>0</v>
      </c>
      <c r="R79" s="235"/>
      <c r="S79" s="235" t="s">
        <v>339</v>
      </c>
      <c r="T79" s="236" t="s">
        <v>340</v>
      </c>
      <c r="U79" s="222">
        <v>0</v>
      </c>
      <c r="V79" s="222">
        <f>ROUND(E79*U79,2)</f>
        <v>0</v>
      </c>
      <c r="W79" s="222"/>
      <c r="X79" s="222" t="s">
        <v>385</v>
      </c>
      <c r="Y79" s="212"/>
      <c r="Z79" s="212"/>
      <c r="AA79" s="212"/>
      <c r="AB79" s="212"/>
      <c r="AC79" s="212"/>
      <c r="AD79" s="212"/>
      <c r="AE79" s="212"/>
      <c r="AF79" s="212"/>
      <c r="AG79" s="212" t="s">
        <v>386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7" t="s">
        <v>1541</v>
      </c>
      <c r="D80" s="251"/>
      <c r="E80" s="252">
        <v>18.829999999999998</v>
      </c>
      <c r="F80" s="222"/>
      <c r="G80" s="222"/>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390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4" t="s">
        <v>334</v>
      </c>
      <c r="B81" s="225" t="s">
        <v>242</v>
      </c>
      <c r="C81" s="245" t="s">
        <v>243</v>
      </c>
      <c r="D81" s="226"/>
      <c r="E81" s="227"/>
      <c r="F81" s="228"/>
      <c r="G81" s="228">
        <f>SUMIF(AG82:AG98,"&lt;&gt;NOR",G82:G98)</f>
        <v>0</v>
      </c>
      <c r="H81" s="228"/>
      <c r="I81" s="228">
        <f>SUM(I82:I98)</f>
        <v>0</v>
      </c>
      <c r="J81" s="228"/>
      <c r="K81" s="228">
        <f>SUM(K82:K98)</f>
        <v>0</v>
      </c>
      <c r="L81" s="228"/>
      <c r="M81" s="228">
        <f>SUM(M82:M98)</f>
        <v>0</v>
      </c>
      <c r="N81" s="227"/>
      <c r="O81" s="227">
        <f>SUM(O82:O98)</f>
        <v>2.6499999999999995</v>
      </c>
      <c r="P81" s="227"/>
      <c r="Q81" s="227">
        <f>SUM(Q82:Q98)</f>
        <v>0</v>
      </c>
      <c r="R81" s="228"/>
      <c r="S81" s="228"/>
      <c r="T81" s="229"/>
      <c r="U81" s="223"/>
      <c r="V81" s="223">
        <f>SUM(V82:V98)</f>
        <v>3.9100000000000006</v>
      </c>
      <c r="W81" s="223"/>
      <c r="X81" s="223"/>
      <c r="AG81" t="s">
        <v>335</v>
      </c>
    </row>
    <row r="82" spans="1:60" outlineLevel="1" x14ac:dyDescent="0.2">
      <c r="A82" s="230">
        <v>30</v>
      </c>
      <c r="B82" s="231" t="s">
        <v>635</v>
      </c>
      <c r="C82" s="247" t="s">
        <v>636</v>
      </c>
      <c r="D82" s="232" t="s">
        <v>382</v>
      </c>
      <c r="E82" s="233">
        <v>0.96599999999999997</v>
      </c>
      <c r="F82" s="234"/>
      <c r="G82" s="235">
        <f>ROUND(E82*F82,2)</f>
        <v>0</v>
      </c>
      <c r="H82" s="234"/>
      <c r="I82" s="235">
        <f>ROUND(E82*H82,2)</f>
        <v>0</v>
      </c>
      <c r="J82" s="234"/>
      <c r="K82" s="235">
        <f>ROUND(E82*J82,2)</f>
        <v>0</v>
      </c>
      <c r="L82" s="235">
        <v>21</v>
      </c>
      <c r="M82" s="235">
        <f>G82*(1+L82/100)</f>
        <v>0</v>
      </c>
      <c r="N82" s="233">
        <v>2.5249999999999999</v>
      </c>
      <c r="O82" s="233">
        <f>ROUND(E82*N82,2)</f>
        <v>2.44</v>
      </c>
      <c r="P82" s="233">
        <v>0</v>
      </c>
      <c r="Q82" s="233">
        <f>ROUND(E82*P82,2)</f>
        <v>0</v>
      </c>
      <c r="R82" s="235"/>
      <c r="S82" s="235" t="s">
        <v>384</v>
      </c>
      <c r="T82" s="236" t="s">
        <v>612</v>
      </c>
      <c r="U82" s="222">
        <v>2.58</v>
      </c>
      <c r="V82" s="222">
        <f>ROUND(E82*U82,2)</f>
        <v>2.4900000000000002</v>
      </c>
      <c r="W82" s="222"/>
      <c r="X82" s="222" t="s">
        <v>385</v>
      </c>
      <c r="Y82" s="212"/>
      <c r="Z82" s="212"/>
      <c r="AA82" s="212"/>
      <c r="AB82" s="212"/>
      <c r="AC82" s="212"/>
      <c r="AD82" s="212"/>
      <c r="AE82" s="212"/>
      <c r="AF82" s="212"/>
      <c r="AG82" s="212" t="s">
        <v>386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4" t="s">
        <v>637</v>
      </c>
      <c r="D83" s="261"/>
      <c r="E83" s="261"/>
      <c r="F83" s="261"/>
      <c r="G83" s="261"/>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433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7" t="s">
        <v>1542</v>
      </c>
      <c r="D84" s="251"/>
      <c r="E84" s="252">
        <v>0.97</v>
      </c>
      <c r="F84" s="222"/>
      <c r="G84" s="222"/>
      <c r="H84" s="222"/>
      <c r="I84" s="222"/>
      <c r="J84" s="222"/>
      <c r="K84" s="222"/>
      <c r="L84" s="222"/>
      <c r="M84" s="222"/>
      <c r="N84" s="221"/>
      <c r="O84" s="221"/>
      <c r="P84" s="221"/>
      <c r="Q84" s="221"/>
      <c r="R84" s="222"/>
      <c r="S84" s="222"/>
      <c r="T84" s="222"/>
      <c r="U84" s="222"/>
      <c r="V84" s="222"/>
      <c r="W84" s="222"/>
      <c r="X84" s="222"/>
      <c r="Y84" s="212"/>
      <c r="Z84" s="212"/>
      <c r="AA84" s="212"/>
      <c r="AB84" s="212"/>
      <c r="AC84" s="212"/>
      <c r="AD84" s="212"/>
      <c r="AE84" s="212"/>
      <c r="AF84" s="212"/>
      <c r="AG84" s="212" t="s">
        <v>390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0">
        <v>31</v>
      </c>
      <c r="B85" s="231" t="s">
        <v>1543</v>
      </c>
      <c r="C85" s="247" t="s">
        <v>1544</v>
      </c>
      <c r="D85" s="232" t="s">
        <v>427</v>
      </c>
      <c r="E85" s="233">
        <v>0.59899999999999998</v>
      </c>
      <c r="F85" s="234"/>
      <c r="G85" s="235">
        <f>ROUND(E85*F85,2)</f>
        <v>0</v>
      </c>
      <c r="H85" s="234"/>
      <c r="I85" s="235">
        <f>ROUND(E85*H85,2)</f>
        <v>0</v>
      </c>
      <c r="J85" s="234"/>
      <c r="K85" s="235">
        <f>ROUND(E85*J85,2)</f>
        <v>0</v>
      </c>
      <c r="L85" s="235">
        <v>21</v>
      </c>
      <c r="M85" s="235">
        <f>G85*(1+L85/100)</f>
        <v>0</v>
      </c>
      <c r="N85" s="233">
        <v>1.41E-2</v>
      </c>
      <c r="O85" s="233">
        <f>ROUND(E85*N85,2)</f>
        <v>0.01</v>
      </c>
      <c r="P85" s="233">
        <v>0</v>
      </c>
      <c r="Q85" s="233">
        <f>ROUND(E85*P85,2)</f>
        <v>0</v>
      </c>
      <c r="R85" s="235"/>
      <c r="S85" s="235" t="s">
        <v>384</v>
      </c>
      <c r="T85" s="236" t="s">
        <v>612</v>
      </c>
      <c r="U85" s="222">
        <v>0.39600000000000002</v>
      </c>
      <c r="V85" s="222">
        <f>ROUND(E85*U85,2)</f>
        <v>0.24</v>
      </c>
      <c r="W85" s="222"/>
      <c r="X85" s="222" t="s">
        <v>385</v>
      </c>
      <c r="Y85" s="212"/>
      <c r="Z85" s="212"/>
      <c r="AA85" s="212"/>
      <c r="AB85" s="212"/>
      <c r="AC85" s="212"/>
      <c r="AD85" s="212"/>
      <c r="AE85" s="212"/>
      <c r="AF85" s="212"/>
      <c r="AG85" s="212" t="s">
        <v>386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1545</v>
      </c>
      <c r="D86" s="251"/>
      <c r="E86" s="252">
        <v>0.06</v>
      </c>
      <c r="F86" s="222"/>
      <c r="G86" s="222"/>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390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7" t="s">
        <v>1546</v>
      </c>
      <c r="D87" s="251"/>
      <c r="E87" s="252">
        <v>0.54</v>
      </c>
      <c r="F87" s="222"/>
      <c r="G87" s="222"/>
      <c r="H87" s="222"/>
      <c r="I87" s="222"/>
      <c r="J87" s="222"/>
      <c r="K87" s="222"/>
      <c r="L87" s="222"/>
      <c r="M87" s="222"/>
      <c r="N87" s="221"/>
      <c r="O87" s="221"/>
      <c r="P87" s="221"/>
      <c r="Q87" s="221"/>
      <c r="R87" s="222"/>
      <c r="S87" s="222"/>
      <c r="T87" s="222"/>
      <c r="U87" s="222"/>
      <c r="V87" s="222"/>
      <c r="W87" s="222"/>
      <c r="X87" s="222"/>
      <c r="Y87" s="212"/>
      <c r="Z87" s="212"/>
      <c r="AA87" s="212"/>
      <c r="AB87" s="212"/>
      <c r="AC87" s="212"/>
      <c r="AD87" s="212"/>
      <c r="AE87" s="212"/>
      <c r="AF87" s="212"/>
      <c r="AG87" s="212" t="s">
        <v>390</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7">
        <v>32</v>
      </c>
      <c r="B88" s="238" t="s">
        <v>1547</v>
      </c>
      <c r="C88" s="246" t="s">
        <v>1548</v>
      </c>
      <c r="D88" s="239" t="s">
        <v>427</v>
      </c>
      <c r="E88" s="240">
        <v>0.59899999999999998</v>
      </c>
      <c r="F88" s="241"/>
      <c r="G88" s="242">
        <f>ROUND(E88*F88,2)</f>
        <v>0</v>
      </c>
      <c r="H88" s="241"/>
      <c r="I88" s="242">
        <f>ROUND(E88*H88,2)</f>
        <v>0</v>
      </c>
      <c r="J88" s="241"/>
      <c r="K88" s="242">
        <f>ROUND(E88*J88,2)</f>
        <v>0</v>
      </c>
      <c r="L88" s="242">
        <v>21</v>
      </c>
      <c r="M88" s="242">
        <f>G88*(1+L88/100)</f>
        <v>0</v>
      </c>
      <c r="N88" s="240">
        <v>0</v>
      </c>
      <c r="O88" s="240">
        <f>ROUND(E88*N88,2)</f>
        <v>0</v>
      </c>
      <c r="P88" s="240">
        <v>0</v>
      </c>
      <c r="Q88" s="240">
        <f>ROUND(E88*P88,2)</f>
        <v>0</v>
      </c>
      <c r="R88" s="242"/>
      <c r="S88" s="242" t="s">
        <v>384</v>
      </c>
      <c r="T88" s="243" t="s">
        <v>612</v>
      </c>
      <c r="U88" s="222">
        <v>0.24</v>
      </c>
      <c r="V88" s="222">
        <f>ROUND(E88*U88,2)</f>
        <v>0.14000000000000001</v>
      </c>
      <c r="W88" s="222"/>
      <c r="X88" s="222" t="s">
        <v>385</v>
      </c>
      <c r="Y88" s="212"/>
      <c r="Z88" s="212"/>
      <c r="AA88" s="212"/>
      <c r="AB88" s="212"/>
      <c r="AC88" s="212"/>
      <c r="AD88" s="212"/>
      <c r="AE88" s="212"/>
      <c r="AF88" s="212"/>
      <c r="AG88" s="212" t="s">
        <v>386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0">
        <v>33</v>
      </c>
      <c r="B89" s="231" t="s">
        <v>1549</v>
      </c>
      <c r="C89" s="247" t="s">
        <v>1550</v>
      </c>
      <c r="D89" s="232" t="s">
        <v>464</v>
      </c>
      <c r="E89" s="233">
        <v>5.0520000000000002E-2</v>
      </c>
      <c r="F89" s="234"/>
      <c r="G89" s="235">
        <f>ROUND(E89*F89,2)</f>
        <v>0</v>
      </c>
      <c r="H89" s="234"/>
      <c r="I89" s="235">
        <f>ROUND(E89*H89,2)</f>
        <v>0</v>
      </c>
      <c r="J89" s="234"/>
      <c r="K89" s="235">
        <f>ROUND(E89*J89,2)</f>
        <v>0</v>
      </c>
      <c r="L89" s="235">
        <v>21</v>
      </c>
      <c r="M89" s="235">
        <f>G89*(1+L89/100)</f>
        <v>0</v>
      </c>
      <c r="N89" s="233">
        <v>1.0662499999999999</v>
      </c>
      <c r="O89" s="233">
        <f>ROUND(E89*N89,2)</f>
        <v>0.05</v>
      </c>
      <c r="P89" s="233">
        <v>0</v>
      </c>
      <c r="Q89" s="233">
        <f>ROUND(E89*P89,2)</f>
        <v>0</v>
      </c>
      <c r="R89" s="235"/>
      <c r="S89" s="235" t="s">
        <v>384</v>
      </c>
      <c r="T89" s="236" t="s">
        <v>612</v>
      </c>
      <c r="U89" s="222">
        <v>15.231</v>
      </c>
      <c r="V89" s="222">
        <f>ROUND(E89*U89,2)</f>
        <v>0.77</v>
      </c>
      <c r="W89" s="222"/>
      <c r="X89" s="222" t="s">
        <v>385</v>
      </c>
      <c r="Y89" s="212"/>
      <c r="Z89" s="212"/>
      <c r="AA89" s="212"/>
      <c r="AB89" s="212"/>
      <c r="AC89" s="212"/>
      <c r="AD89" s="212"/>
      <c r="AE89" s="212"/>
      <c r="AF89" s="212"/>
      <c r="AG89" s="212" t="s">
        <v>386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2" t="s">
        <v>545</v>
      </c>
      <c r="D90" s="259"/>
      <c r="E90" s="260"/>
      <c r="F90" s="222"/>
      <c r="G90" s="222"/>
      <c r="H90" s="222"/>
      <c r="I90" s="222"/>
      <c r="J90" s="222"/>
      <c r="K90" s="222"/>
      <c r="L90" s="222"/>
      <c r="M90" s="222"/>
      <c r="N90" s="221"/>
      <c r="O90" s="221"/>
      <c r="P90" s="221"/>
      <c r="Q90" s="221"/>
      <c r="R90" s="222"/>
      <c r="S90" s="222"/>
      <c r="T90" s="222"/>
      <c r="U90" s="222"/>
      <c r="V90" s="222"/>
      <c r="W90" s="222"/>
      <c r="X90" s="222"/>
      <c r="Y90" s="212"/>
      <c r="Z90" s="212"/>
      <c r="AA90" s="212"/>
      <c r="AB90" s="212"/>
      <c r="AC90" s="212"/>
      <c r="AD90" s="212"/>
      <c r="AE90" s="212"/>
      <c r="AF90" s="212"/>
      <c r="AG90" s="212" t="s">
        <v>390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3" t="s">
        <v>1551</v>
      </c>
      <c r="D91" s="259"/>
      <c r="E91" s="260">
        <v>1.0900000000000001</v>
      </c>
      <c r="F91" s="222"/>
      <c r="G91" s="222"/>
      <c r="H91" s="222"/>
      <c r="I91" s="222"/>
      <c r="J91" s="222"/>
      <c r="K91" s="222"/>
      <c r="L91" s="222"/>
      <c r="M91" s="222"/>
      <c r="N91" s="221"/>
      <c r="O91" s="221"/>
      <c r="P91" s="221"/>
      <c r="Q91" s="221"/>
      <c r="R91" s="222"/>
      <c r="S91" s="222"/>
      <c r="T91" s="222"/>
      <c r="U91" s="222"/>
      <c r="V91" s="222"/>
      <c r="W91" s="222"/>
      <c r="X91" s="222"/>
      <c r="Y91" s="212"/>
      <c r="Z91" s="212"/>
      <c r="AA91" s="212"/>
      <c r="AB91" s="212"/>
      <c r="AC91" s="212"/>
      <c r="AD91" s="212"/>
      <c r="AE91" s="212"/>
      <c r="AF91" s="212"/>
      <c r="AG91" s="212" t="s">
        <v>390</v>
      </c>
      <c r="AH91" s="212">
        <v>2</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19"/>
      <c r="B92" s="220"/>
      <c r="C92" s="263" t="s">
        <v>1552</v>
      </c>
      <c r="D92" s="259"/>
      <c r="E92" s="260">
        <v>2.27</v>
      </c>
      <c r="F92" s="222"/>
      <c r="G92" s="222"/>
      <c r="H92" s="222"/>
      <c r="I92" s="222"/>
      <c r="J92" s="222"/>
      <c r="K92" s="222"/>
      <c r="L92" s="222"/>
      <c r="M92" s="222"/>
      <c r="N92" s="221"/>
      <c r="O92" s="221"/>
      <c r="P92" s="221"/>
      <c r="Q92" s="221"/>
      <c r="R92" s="222"/>
      <c r="S92" s="222"/>
      <c r="T92" s="222"/>
      <c r="U92" s="222"/>
      <c r="V92" s="222"/>
      <c r="W92" s="222"/>
      <c r="X92" s="222"/>
      <c r="Y92" s="212"/>
      <c r="Z92" s="212"/>
      <c r="AA92" s="212"/>
      <c r="AB92" s="212"/>
      <c r="AC92" s="212"/>
      <c r="AD92" s="212"/>
      <c r="AE92" s="212"/>
      <c r="AF92" s="212"/>
      <c r="AG92" s="212" t="s">
        <v>390</v>
      </c>
      <c r="AH92" s="212">
        <v>2</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7" t="s">
        <v>1026</v>
      </c>
      <c r="D93" s="265"/>
      <c r="E93" s="266">
        <v>3.36</v>
      </c>
      <c r="F93" s="222"/>
      <c r="G93" s="222"/>
      <c r="H93" s="222"/>
      <c r="I93" s="222"/>
      <c r="J93" s="222"/>
      <c r="K93" s="222"/>
      <c r="L93" s="222"/>
      <c r="M93" s="222"/>
      <c r="N93" s="221"/>
      <c r="O93" s="221"/>
      <c r="P93" s="221"/>
      <c r="Q93" s="221"/>
      <c r="R93" s="222"/>
      <c r="S93" s="222"/>
      <c r="T93" s="222"/>
      <c r="U93" s="222"/>
      <c r="V93" s="222"/>
      <c r="W93" s="222"/>
      <c r="X93" s="222"/>
      <c r="Y93" s="212"/>
      <c r="Z93" s="212"/>
      <c r="AA93" s="212"/>
      <c r="AB93" s="212"/>
      <c r="AC93" s="212"/>
      <c r="AD93" s="212"/>
      <c r="AE93" s="212"/>
      <c r="AF93" s="212"/>
      <c r="AG93" s="212" t="s">
        <v>390</v>
      </c>
      <c r="AH93" s="212">
        <v>3</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2" t="s">
        <v>547</v>
      </c>
      <c r="D94" s="259"/>
      <c r="E94" s="260"/>
      <c r="F94" s="222"/>
      <c r="G94" s="222"/>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390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7" t="s">
        <v>1553</v>
      </c>
      <c r="D95" s="251"/>
      <c r="E95" s="252">
        <v>0.05</v>
      </c>
      <c r="F95" s="222"/>
      <c r="G95" s="222"/>
      <c r="H95" s="222"/>
      <c r="I95" s="222"/>
      <c r="J95" s="222"/>
      <c r="K95" s="222"/>
      <c r="L95" s="222"/>
      <c r="M95" s="222"/>
      <c r="N95" s="221"/>
      <c r="O95" s="221"/>
      <c r="P95" s="221"/>
      <c r="Q95" s="221"/>
      <c r="R95" s="222"/>
      <c r="S95" s="222"/>
      <c r="T95" s="222"/>
      <c r="U95" s="222"/>
      <c r="V95" s="222"/>
      <c r="W95" s="222"/>
      <c r="X95" s="222"/>
      <c r="Y95" s="212"/>
      <c r="Z95" s="212"/>
      <c r="AA95" s="212"/>
      <c r="AB95" s="212"/>
      <c r="AC95" s="212"/>
      <c r="AD95" s="212"/>
      <c r="AE95" s="212"/>
      <c r="AF95" s="212"/>
      <c r="AG95" s="212" t="s">
        <v>390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33.75" outlineLevel="1" x14ac:dyDescent="0.2">
      <c r="A96" s="230">
        <v>34</v>
      </c>
      <c r="B96" s="231" t="s">
        <v>639</v>
      </c>
      <c r="C96" s="247" t="s">
        <v>640</v>
      </c>
      <c r="D96" s="232" t="s">
        <v>427</v>
      </c>
      <c r="E96" s="233">
        <v>0.54</v>
      </c>
      <c r="F96" s="234"/>
      <c r="G96" s="235">
        <f>ROUND(E96*F96,2)</f>
        <v>0</v>
      </c>
      <c r="H96" s="234"/>
      <c r="I96" s="235">
        <f>ROUND(E96*H96,2)</f>
        <v>0</v>
      </c>
      <c r="J96" s="234"/>
      <c r="K96" s="235">
        <f>ROUND(E96*J96,2)</f>
        <v>0</v>
      </c>
      <c r="L96" s="235">
        <v>21</v>
      </c>
      <c r="M96" s="235">
        <f>G96*(1+L96/100)</f>
        <v>0</v>
      </c>
      <c r="N96" s="233">
        <v>0.27827000000000002</v>
      </c>
      <c r="O96" s="233">
        <f>ROUND(E96*N96,2)</f>
        <v>0.15</v>
      </c>
      <c r="P96" s="233">
        <v>0</v>
      </c>
      <c r="Q96" s="233">
        <f>ROUND(E96*P96,2)</f>
        <v>0</v>
      </c>
      <c r="R96" s="235"/>
      <c r="S96" s="235" t="s">
        <v>384</v>
      </c>
      <c r="T96" s="236" t="s">
        <v>532</v>
      </c>
      <c r="U96" s="222">
        <v>0.50800000000000001</v>
      </c>
      <c r="V96" s="222">
        <f>ROUND(E96*U96,2)</f>
        <v>0.27</v>
      </c>
      <c r="W96" s="222"/>
      <c r="X96" s="222" t="s">
        <v>385</v>
      </c>
      <c r="Y96" s="212"/>
      <c r="Z96" s="212"/>
      <c r="AA96" s="212"/>
      <c r="AB96" s="212"/>
      <c r="AC96" s="212"/>
      <c r="AD96" s="212"/>
      <c r="AE96" s="212"/>
      <c r="AF96" s="212"/>
      <c r="AG96" s="212" t="s">
        <v>386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4" t="s">
        <v>641</v>
      </c>
      <c r="D97" s="261"/>
      <c r="E97" s="261"/>
      <c r="F97" s="261"/>
      <c r="G97" s="261"/>
      <c r="H97" s="222"/>
      <c r="I97" s="222"/>
      <c r="J97" s="222"/>
      <c r="K97" s="222"/>
      <c r="L97" s="222"/>
      <c r="M97" s="222"/>
      <c r="N97" s="221"/>
      <c r="O97" s="221"/>
      <c r="P97" s="221"/>
      <c r="Q97" s="221"/>
      <c r="R97" s="222"/>
      <c r="S97" s="222"/>
      <c r="T97" s="222"/>
      <c r="U97" s="222"/>
      <c r="V97" s="222"/>
      <c r="W97" s="222"/>
      <c r="X97" s="222"/>
      <c r="Y97" s="212"/>
      <c r="Z97" s="212"/>
      <c r="AA97" s="212"/>
      <c r="AB97" s="212"/>
      <c r="AC97" s="212"/>
      <c r="AD97" s="212"/>
      <c r="AE97" s="212"/>
      <c r="AF97" s="212"/>
      <c r="AG97" s="212" t="s">
        <v>433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7" t="s">
        <v>1554</v>
      </c>
      <c r="D98" s="251"/>
      <c r="E98" s="252">
        <v>0.54</v>
      </c>
      <c r="F98" s="222"/>
      <c r="G98" s="222"/>
      <c r="H98" s="222"/>
      <c r="I98" s="222"/>
      <c r="J98" s="222"/>
      <c r="K98" s="222"/>
      <c r="L98" s="222"/>
      <c r="M98" s="222"/>
      <c r="N98" s="221"/>
      <c r="O98" s="221"/>
      <c r="P98" s="221"/>
      <c r="Q98" s="221"/>
      <c r="R98" s="222"/>
      <c r="S98" s="222"/>
      <c r="T98" s="222"/>
      <c r="U98" s="222"/>
      <c r="V98" s="222"/>
      <c r="W98" s="222"/>
      <c r="X98" s="222"/>
      <c r="Y98" s="212"/>
      <c r="Z98" s="212"/>
      <c r="AA98" s="212"/>
      <c r="AB98" s="212"/>
      <c r="AC98" s="212"/>
      <c r="AD98" s="212"/>
      <c r="AE98" s="212"/>
      <c r="AF98" s="212"/>
      <c r="AG98" s="212" t="s">
        <v>390</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4" t="s">
        <v>334</v>
      </c>
      <c r="B99" s="225" t="s">
        <v>244</v>
      </c>
      <c r="C99" s="245" t="s">
        <v>245</v>
      </c>
      <c r="D99" s="226"/>
      <c r="E99" s="227"/>
      <c r="F99" s="228"/>
      <c r="G99" s="228">
        <f>SUMIF(AG100:AG101,"&lt;&gt;NOR",G100:G101)</f>
        <v>0</v>
      </c>
      <c r="H99" s="228"/>
      <c r="I99" s="228">
        <f>SUM(I100:I101)</f>
        <v>0</v>
      </c>
      <c r="J99" s="228"/>
      <c r="K99" s="228">
        <f>SUM(K100:K101)</f>
        <v>0</v>
      </c>
      <c r="L99" s="228"/>
      <c r="M99" s="228">
        <f>SUM(M100:M101)</f>
        <v>0</v>
      </c>
      <c r="N99" s="227"/>
      <c r="O99" s="227">
        <f>SUM(O100:O101)</f>
        <v>0</v>
      </c>
      <c r="P99" s="227"/>
      <c r="Q99" s="227">
        <f>SUM(Q100:Q101)</f>
        <v>0</v>
      </c>
      <c r="R99" s="228"/>
      <c r="S99" s="228"/>
      <c r="T99" s="229"/>
      <c r="U99" s="223"/>
      <c r="V99" s="223">
        <f>SUM(V100:V101)</f>
        <v>3.25</v>
      </c>
      <c r="W99" s="223"/>
      <c r="X99" s="223"/>
      <c r="AG99" t="s">
        <v>335</v>
      </c>
    </row>
    <row r="100" spans="1:60" outlineLevel="1" x14ac:dyDescent="0.2">
      <c r="A100" s="230">
        <v>35</v>
      </c>
      <c r="B100" s="231" t="s">
        <v>1555</v>
      </c>
      <c r="C100" s="247" t="s">
        <v>1556</v>
      </c>
      <c r="D100" s="232" t="s">
        <v>657</v>
      </c>
      <c r="E100" s="233">
        <v>1</v>
      </c>
      <c r="F100" s="234"/>
      <c r="G100" s="235">
        <f>ROUND(E100*F100,2)</f>
        <v>0</v>
      </c>
      <c r="H100" s="234"/>
      <c r="I100" s="235">
        <f>ROUND(E100*H100,2)</f>
        <v>0</v>
      </c>
      <c r="J100" s="234"/>
      <c r="K100" s="235">
        <f>ROUND(E100*J100,2)</f>
        <v>0</v>
      </c>
      <c r="L100" s="235">
        <v>21</v>
      </c>
      <c r="M100" s="235">
        <f>G100*(1+L100/100)</f>
        <v>0</v>
      </c>
      <c r="N100" s="233">
        <v>0</v>
      </c>
      <c r="O100" s="233">
        <f>ROUND(E100*N100,2)</f>
        <v>0</v>
      </c>
      <c r="P100" s="233">
        <v>0</v>
      </c>
      <c r="Q100" s="233">
        <f>ROUND(E100*P100,2)</f>
        <v>0</v>
      </c>
      <c r="R100" s="235"/>
      <c r="S100" s="235" t="s">
        <v>384</v>
      </c>
      <c r="T100" s="236" t="s">
        <v>612</v>
      </c>
      <c r="U100" s="222">
        <v>3.2519999999999998</v>
      </c>
      <c r="V100" s="222">
        <f>ROUND(E100*U100,2)</f>
        <v>3.25</v>
      </c>
      <c r="W100" s="222"/>
      <c r="X100" s="222" t="s">
        <v>385</v>
      </c>
      <c r="Y100" s="212"/>
      <c r="Z100" s="212"/>
      <c r="AA100" s="212"/>
      <c r="AB100" s="212"/>
      <c r="AC100" s="212"/>
      <c r="AD100" s="212"/>
      <c r="AE100" s="212"/>
      <c r="AF100" s="212"/>
      <c r="AG100" s="212" t="s">
        <v>386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7" t="s">
        <v>1557</v>
      </c>
      <c r="D101" s="251"/>
      <c r="E101" s="252">
        <v>1</v>
      </c>
      <c r="F101" s="222"/>
      <c r="G101" s="222"/>
      <c r="H101" s="222"/>
      <c r="I101" s="222"/>
      <c r="J101" s="222"/>
      <c r="K101" s="222"/>
      <c r="L101" s="222"/>
      <c r="M101" s="222"/>
      <c r="N101" s="221"/>
      <c r="O101" s="221"/>
      <c r="P101" s="221"/>
      <c r="Q101" s="221"/>
      <c r="R101" s="222"/>
      <c r="S101" s="222"/>
      <c r="T101" s="222"/>
      <c r="U101" s="222"/>
      <c r="V101" s="222"/>
      <c r="W101" s="222"/>
      <c r="X101" s="222"/>
      <c r="Y101" s="212"/>
      <c r="Z101" s="212"/>
      <c r="AA101" s="212"/>
      <c r="AB101" s="212"/>
      <c r="AC101" s="212"/>
      <c r="AD101" s="212"/>
      <c r="AE101" s="212"/>
      <c r="AF101" s="212"/>
      <c r="AG101" s="212" t="s">
        <v>390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4" t="s">
        <v>334</v>
      </c>
      <c r="B102" s="225" t="s">
        <v>252</v>
      </c>
      <c r="C102" s="245" t="s">
        <v>253</v>
      </c>
      <c r="D102" s="226"/>
      <c r="E102" s="227"/>
      <c r="F102" s="228"/>
      <c r="G102" s="228">
        <f>SUMIF(AG103:AG107,"&lt;&gt;NOR",G103:G107)</f>
        <v>0</v>
      </c>
      <c r="H102" s="228"/>
      <c r="I102" s="228">
        <f>SUM(I103:I107)</f>
        <v>0</v>
      </c>
      <c r="J102" s="228"/>
      <c r="K102" s="228">
        <f>SUM(K103:K107)</f>
        <v>0</v>
      </c>
      <c r="L102" s="228"/>
      <c r="M102" s="228">
        <f>SUM(M103:M107)</f>
        <v>0</v>
      </c>
      <c r="N102" s="227"/>
      <c r="O102" s="227">
        <f>SUM(O103:O107)</f>
        <v>0</v>
      </c>
      <c r="P102" s="227"/>
      <c r="Q102" s="227">
        <f>SUM(Q103:Q107)</f>
        <v>0</v>
      </c>
      <c r="R102" s="228"/>
      <c r="S102" s="228"/>
      <c r="T102" s="229"/>
      <c r="U102" s="223"/>
      <c r="V102" s="223">
        <f>SUM(V103:V107)</f>
        <v>0</v>
      </c>
      <c r="W102" s="223"/>
      <c r="X102" s="223"/>
      <c r="AG102" t="s">
        <v>335</v>
      </c>
    </row>
    <row r="103" spans="1:60" outlineLevel="1" x14ac:dyDescent="0.2">
      <c r="A103" s="237">
        <v>36</v>
      </c>
      <c r="B103" s="238" t="s">
        <v>1558</v>
      </c>
      <c r="C103" s="246" t="s">
        <v>1559</v>
      </c>
      <c r="D103" s="239" t="s">
        <v>657</v>
      </c>
      <c r="E103" s="240">
        <v>3</v>
      </c>
      <c r="F103" s="241"/>
      <c r="G103" s="242">
        <f>ROUND(E103*F103,2)</f>
        <v>0</v>
      </c>
      <c r="H103" s="241"/>
      <c r="I103" s="242">
        <f>ROUND(E103*H103,2)</f>
        <v>0</v>
      </c>
      <c r="J103" s="241"/>
      <c r="K103" s="242">
        <f>ROUND(E103*J103,2)</f>
        <v>0</v>
      </c>
      <c r="L103" s="242">
        <v>21</v>
      </c>
      <c r="M103" s="242">
        <f>G103*(1+L103/100)</f>
        <v>0</v>
      </c>
      <c r="N103" s="240">
        <v>0</v>
      </c>
      <c r="O103" s="240">
        <f>ROUND(E103*N103,2)</f>
        <v>0</v>
      </c>
      <c r="P103" s="240">
        <v>0</v>
      </c>
      <c r="Q103" s="240">
        <f>ROUND(E103*P103,2)</f>
        <v>0</v>
      </c>
      <c r="R103" s="242"/>
      <c r="S103" s="242" t="s">
        <v>339</v>
      </c>
      <c r="T103" s="243" t="s">
        <v>340</v>
      </c>
      <c r="U103" s="222">
        <v>0</v>
      </c>
      <c r="V103" s="222">
        <f>ROUND(E103*U103,2)</f>
        <v>0</v>
      </c>
      <c r="W103" s="222"/>
      <c r="X103" s="222" t="s">
        <v>385</v>
      </c>
      <c r="Y103" s="212"/>
      <c r="Z103" s="212"/>
      <c r="AA103" s="212"/>
      <c r="AB103" s="212"/>
      <c r="AC103" s="212"/>
      <c r="AD103" s="212"/>
      <c r="AE103" s="212"/>
      <c r="AF103" s="212"/>
      <c r="AG103" s="212" t="s">
        <v>386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7">
        <v>37</v>
      </c>
      <c r="B104" s="238" t="s">
        <v>1560</v>
      </c>
      <c r="C104" s="246" t="s">
        <v>1561</v>
      </c>
      <c r="D104" s="239" t="s">
        <v>657</v>
      </c>
      <c r="E104" s="240">
        <v>1</v>
      </c>
      <c r="F104" s="241"/>
      <c r="G104" s="242">
        <f>ROUND(E104*F104,2)</f>
        <v>0</v>
      </c>
      <c r="H104" s="241"/>
      <c r="I104" s="242">
        <f>ROUND(E104*H104,2)</f>
        <v>0</v>
      </c>
      <c r="J104" s="241"/>
      <c r="K104" s="242">
        <f>ROUND(E104*J104,2)</f>
        <v>0</v>
      </c>
      <c r="L104" s="242">
        <v>21</v>
      </c>
      <c r="M104" s="242">
        <f>G104*(1+L104/100)</f>
        <v>0</v>
      </c>
      <c r="N104" s="240">
        <v>0</v>
      </c>
      <c r="O104" s="240">
        <f>ROUND(E104*N104,2)</f>
        <v>0</v>
      </c>
      <c r="P104" s="240">
        <v>0</v>
      </c>
      <c r="Q104" s="240">
        <f>ROUND(E104*P104,2)</f>
        <v>0</v>
      </c>
      <c r="R104" s="242"/>
      <c r="S104" s="242" t="s">
        <v>339</v>
      </c>
      <c r="T104" s="243" t="s">
        <v>340</v>
      </c>
      <c r="U104" s="222">
        <v>0</v>
      </c>
      <c r="V104" s="222">
        <f>ROUND(E104*U104,2)</f>
        <v>0</v>
      </c>
      <c r="W104" s="222"/>
      <c r="X104" s="222" t="s">
        <v>385</v>
      </c>
      <c r="Y104" s="212"/>
      <c r="Z104" s="212"/>
      <c r="AA104" s="212"/>
      <c r="AB104" s="212"/>
      <c r="AC104" s="212"/>
      <c r="AD104" s="212"/>
      <c r="AE104" s="212"/>
      <c r="AF104" s="212"/>
      <c r="AG104" s="212" t="s">
        <v>386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7">
        <v>38</v>
      </c>
      <c r="B105" s="238" t="s">
        <v>1562</v>
      </c>
      <c r="C105" s="246" t="s">
        <v>1563</v>
      </c>
      <c r="D105" s="239" t="s">
        <v>657</v>
      </c>
      <c r="E105" s="240">
        <v>1</v>
      </c>
      <c r="F105" s="241"/>
      <c r="G105" s="242">
        <f>ROUND(E105*F105,2)</f>
        <v>0</v>
      </c>
      <c r="H105" s="241"/>
      <c r="I105" s="242">
        <f>ROUND(E105*H105,2)</f>
        <v>0</v>
      </c>
      <c r="J105" s="241"/>
      <c r="K105" s="242">
        <f>ROUND(E105*J105,2)</f>
        <v>0</v>
      </c>
      <c r="L105" s="242">
        <v>21</v>
      </c>
      <c r="M105" s="242">
        <f>G105*(1+L105/100)</f>
        <v>0</v>
      </c>
      <c r="N105" s="240">
        <v>0</v>
      </c>
      <c r="O105" s="240">
        <f>ROUND(E105*N105,2)</f>
        <v>0</v>
      </c>
      <c r="P105" s="240">
        <v>0</v>
      </c>
      <c r="Q105" s="240">
        <f>ROUND(E105*P105,2)</f>
        <v>0</v>
      </c>
      <c r="R105" s="242"/>
      <c r="S105" s="242" t="s">
        <v>339</v>
      </c>
      <c r="T105" s="243" t="s">
        <v>340</v>
      </c>
      <c r="U105" s="222">
        <v>0</v>
      </c>
      <c r="V105" s="222">
        <f>ROUND(E105*U105,2)</f>
        <v>0</v>
      </c>
      <c r="W105" s="222"/>
      <c r="X105" s="222" t="s">
        <v>385</v>
      </c>
      <c r="Y105" s="212"/>
      <c r="Z105" s="212"/>
      <c r="AA105" s="212"/>
      <c r="AB105" s="212"/>
      <c r="AC105" s="212"/>
      <c r="AD105" s="212"/>
      <c r="AE105" s="212"/>
      <c r="AF105" s="212"/>
      <c r="AG105" s="212" t="s">
        <v>386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7">
        <v>39</v>
      </c>
      <c r="B106" s="238" t="s">
        <v>1564</v>
      </c>
      <c r="C106" s="246" t="s">
        <v>1565</v>
      </c>
      <c r="D106" s="239" t="s">
        <v>657</v>
      </c>
      <c r="E106" s="240">
        <v>1</v>
      </c>
      <c r="F106" s="241"/>
      <c r="G106" s="242">
        <f>ROUND(E106*F106,2)</f>
        <v>0</v>
      </c>
      <c r="H106" s="241"/>
      <c r="I106" s="242">
        <f>ROUND(E106*H106,2)</f>
        <v>0</v>
      </c>
      <c r="J106" s="241"/>
      <c r="K106" s="242">
        <f>ROUND(E106*J106,2)</f>
        <v>0</v>
      </c>
      <c r="L106" s="242">
        <v>21</v>
      </c>
      <c r="M106" s="242">
        <f>G106*(1+L106/100)</f>
        <v>0</v>
      </c>
      <c r="N106" s="240">
        <v>0</v>
      </c>
      <c r="O106" s="240">
        <f>ROUND(E106*N106,2)</f>
        <v>0</v>
      </c>
      <c r="P106" s="240">
        <v>0</v>
      </c>
      <c r="Q106" s="240">
        <f>ROUND(E106*P106,2)</f>
        <v>0</v>
      </c>
      <c r="R106" s="242"/>
      <c r="S106" s="242" t="s">
        <v>339</v>
      </c>
      <c r="T106" s="243" t="s">
        <v>340</v>
      </c>
      <c r="U106" s="222">
        <v>0</v>
      </c>
      <c r="V106" s="222">
        <f>ROUND(E106*U106,2)</f>
        <v>0</v>
      </c>
      <c r="W106" s="222"/>
      <c r="X106" s="222" t="s">
        <v>385</v>
      </c>
      <c r="Y106" s="212"/>
      <c r="Z106" s="212"/>
      <c r="AA106" s="212"/>
      <c r="AB106" s="212"/>
      <c r="AC106" s="212"/>
      <c r="AD106" s="212"/>
      <c r="AE106" s="212"/>
      <c r="AF106" s="212"/>
      <c r="AG106" s="212" t="s">
        <v>386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7">
        <v>40</v>
      </c>
      <c r="B107" s="238" t="s">
        <v>1566</v>
      </c>
      <c r="C107" s="246" t="s">
        <v>1567</v>
      </c>
      <c r="D107" s="239" t="s">
        <v>657</v>
      </c>
      <c r="E107" s="240">
        <v>6</v>
      </c>
      <c r="F107" s="241"/>
      <c r="G107" s="242">
        <f>ROUND(E107*F107,2)</f>
        <v>0</v>
      </c>
      <c r="H107" s="241"/>
      <c r="I107" s="242">
        <f>ROUND(E107*H107,2)</f>
        <v>0</v>
      </c>
      <c r="J107" s="241"/>
      <c r="K107" s="242">
        <f>ROUND(E107*J107,2)</f>
        <v>0</v>
      </c>
      <c r="L107" s="242">
        <v>21</v>
      </c>
      <c r="M107" s="242">
        <f>G107*(1+L107/100)</f>
        <v>0</v>
      </c>
      <c r="N107" s="240">
        <v>0</v>
      </c>
      <c r="O107" s="240">
        <f>ROUND(E107*N107,2)</f>
        <v>0</v>
      </c>
      <c r="P107" s="240">
        <v>0</v>
      </c>
      <c r="Q107" s="240">
        <f>ROUND(E107*P107,2)</f>
        <v>0</v>
      </c>
      <c r="R107" s="242"/>
      <c r="S107" s="242" t="s">
        <v>339</v>
      </c>
      <c r="T107" s="243" t="s">
        <v>340</v>
      </c>
      <c r="U107" s="222">
        <v>0</v>
      </c>
      <c r="V107" s="222">
        <f>ROUND(E107*U107,2)</f>
        <v>0</v>
      </c>
      <c r="W107" s="222"/>
      <c r="X107" s="222" t="s">
        <v>385</v>
      </c>
      <c r="Y107" s="212"/>
      <c r="Z107" s="212"/>
      <c r="AA107" s="212"/>
      <c r="AB107" s="212"/>
      <c r="AC107" s="212"/>
      <c r="AD107" s="212"/>
      <c r="AE107" s="212"/>
      <c r="AF107" s="212"/>
      <c r="AG107" s="212" t="s">
        <v>386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
      <c r="A108" s="224" t="s">
        <v>334</v>
      </c>
      <c r="B108" s="225" t="s">
        <v>256</v>
      </c>
      <c r="C108" s="245" t="s">
        <v>257</v>
      </c>
      <c r="D108" s="226"/>
      <c r="E108" s="227"/>
      <c r="F108" s="228"/>
      <c r="G108" s="228">
        <f>SUMIF(AG109:AG112,"&lt;&gt;NOR",G109:G112)</f>
        <v>0</v>
      </c>
      <c r="H108" s="228"/>
      <c r="I108" s="228">
        <f>SUM(I109:I112)</f>
        <v>0</v>
      </c>
      <c r="J108" s="228"/>
      <c r="K108" s="228">
        <f>SUM(K109:K112)</f>
        <v>0</v>
      </c>
      <c r="L108" s="228"/>
      <c r="M108" s="228">
        <f>SUM(M109:M112)</f>
        <v>0</v>
      </c>
      <c r="N108" s="227"/>
      <c r="O108" s="227">
        <f>SUM(O109:O112)</f>
        <v>0</v>
      </c>
      <c r="P108" s="227"/>
      <c r="Q108" s="227">
        <f>SUM(Q109:Q112)</f>
        <v>0</v>
      </c>
      <c r="R108" s="228"/>
      <c r="S108" s="228"/>
      <c r="T108" s="229"/>
      <c r="U108" s="223"/>
      <c r="V108" s="223">
        <f>SUM(V109:V112)</f>
        <v>73.13</v>
      </c>
      <c r="W108" s="223"/>
      <c r="X108" s="223"/>
      <c r="AG108" t="s">
        <v>335</v>
      </c>
    </row>
    <row r="109" spans="1:60" outlineLevel="1" x14ac:dyDescent="0.2">
      <c r="A109" s="230">
        <v>41</v>
      </c>
      <c r="B109" s="231" t="s">
        <v>675</v>
      </c>
      <c r="C109" s="247" t="s">
        <v>676</v>
      </c>
      <c r="D109" s="232" t="s">
        <v>464</v>
      </c>
      <c r="E109" s="233">
        <v>189.95788999999999</v>
      </c>
      <c r="F109" s="234"/>
      <c r="G109" s="235">
        <f>ROUND(E109*F109,2)</f>
        <v>0</v>
      </c>
      <c r="H109" s="234"/>
      <c r="I109" s="235">
        <f>ROUND(E109*H109,2)</f>
        <v>0</v>
      </c>
      <c r="J109" s="234"/>
      <c r="K109" s="235">
        <f>ROUND(E109*J109,2)</f>
        <v>0</v>
      </c>
      <c r="L109" s="235">
        <v>21</v>
      </c>
      <c r="M109" s="235">
        <f>G109*(1+L109/100)</f>
        <v>0</v>
      </c>
      <c r="N109" s="233">
        <v>0</v>
      </c>
      <c r="O109" s="233">
        <f>ROUND(E109*N109,2)</f>
        <v>0</v>
      </c>
      <c r="P109" s="233">
        <v>0</v>
      </c>
      <c r="Q109" s="233">
        <f>ROUND(E109*P109,2)</f>
        <v>0</v>
      </c>
      <c r="R109" s="235"/>
      <c r="S109" s="235" t="s">
        <v>384</v>
      </c>
      <c r="T109" s="236" t="s">
        <v>532</v>
      </c>
      <c r="U109" s="222">
        <v>0.38500000000000001</v>
      </c>
      <c r="V109" s="222">
        <f>ROUND(E109*U109,2)</f>
        <v>73.13</v>
      </c>
      <c r="W109" s="222"/>
      <c r="X109" s="222" t="s">
        <v>524</v>
      </c>
      <c r="Y109" s="212"/>
      <c r="Z109" s="212"/>
      <c r="AA109" s="212"/>
      <c r="AB109" s="212"/>
      <c r="AC109" s="212"/>
      <c r="AD109" s="212"/>
      <c r="AE109" s="212"/>
      <c r="AF109" s="212"/>
      <c r="AG109" s="212" t="s">
        <v>525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526</v>
      </c>
      <c r="D110" s="251"/>
      <c r="E110" s="252"/>
      <c r="F110" s="222"/>
      <c r="G110" s="222"/>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390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7" t="s">
        <v>1568</v>
      </c>
      <c r="D111" s="251"/>
      <c r="E111" s="252"/>
      <c r="F111" s="222"/>
      <c r="G111" s="222"/>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390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7" t="s">
        <v>1569</v>
      </c>
      <c r="D112" s="251"/>
      <c r="E112" s="252">
        <v>189.95788999999999</v>
      </c>
      <c r="F112" s="222"/>
      <c r="G112" s="222"/>
      <c r="H112" s="222"/>
      <c r="I112" s="222"/>
      <c r="J112" s="222"/>
      <c r="K112" s="222"/>
      <c r="L112" s="222"/>
      <c r="M112" s="222"/>
      <c r="N112" s="221"/>
      <c r="O112" s="221"/>
      <c r="P112" s="221"/>
      <c r="Q112" s="221"/>
      <c r="R112" s="222"/>
      <c r="S112" s="222"/>
      <c r="T112" s="222"/>
      <c r="U112" s="222"/>
      <c r="V112" s="222"/>
      <c r="W112" s="222"/>
      <c r="X112" s="222"/>
      <c r="Y112" s="212"/>
      <c r="Z112" s="212"/>
      <c r="AA112" s="212"/>
      <c r="AB112" s="212"/>
      <c r="AC112" s="212"/>
      <c r="AD112" s="212"/>
      <c r="AE112" s="212"/>
      <c r="AF112" s="212"/>
      <c r="AG112" s="212" t="s">
        <v>390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x14ac:dyDescent="0.2">
      <c r="A113" s="224" t="s">
        <v>334</v>
      </c>
      <c r="B113" s="225" t="s">
        <v>259</v>
      </c>
      <c r="C113" s="245" t="s">
        <v>260</v>
      </c>
      <c r="D113" s="226"/>
      <c r="E113" s="227"/>
      <c r="F113" s="228"/>
      <c r="G113" s="228">
        <f>SUMIF(AG114:AG128,"&lt;&gt;NOR",G114:G128)</f>
        <v>0</v>
      </c>
      <c r="H113" s="228"/>
      <c r="I113" s="228">
        <f>SUM(I114:I128)</f>
        <v>0</v>
      </c>
      <c r="J113" s="228"/>
      <c r="K113" s="228">
        <f>SUM(K114:K128)</f>
        <v>0</v>
      </c>
      <c r="L113" s="228"/>
      <c r="M113" s="228">
        <f>SUM(M114:M128)</f>
        <v>0</v>
      </c>
      <c r="N113" s="227"/>
      <c r="O113" s="227">
        <f>SUM(O114:O128)</f>
        <v>0.13</v>
      </c>
      <c r="P113" s="227"/>
      <c r="Q113" s="227">
        <f>SUM(Q114:Q128)</f>
        <v>0</v>
      </c>
      <c r="R113" s="228"/>
      <c r="S113" s="228"/>
      <c r="T113" s="229"/>
      <c r="U113" s="223"/>
      <c r="V113" s="223">
        <f>SUM(V114:V128)</f>
        <v>9.32</v>
      </c>
      <c r="W113" s="223"/>
      <c r="X113" s="223"/>
      <c r="AG113" t="s">
        <v>335</v>
      </c>
    </row>
    <row r="114" spans="1:60" ht="22.5" outlineLevel="1" x14ac:dyDescent="0.2">
      <c r="A114" s="230">
        <v>42</v>
      </c>
      <c r="B114" s="231" t="s">
        <v>679</v>
      </c>
      <c r="C114" s="247" t="s">
        <v>680</v>
      </c>
      <c r="D114" s="232" t="s">
        <v>427</v>
      </c>
      <c r="E114" s="233">
        <v>16.77</v>
      </c>
      <c r="F114" s="234"/>
      <c r="G114" s="235">
        <f>ROUND(E114*F114,2)</f>
        <v>0</v>
      </c>
      <c r="H114" s="234"/>
      <c r="I114" s="235">
        <f>ROUND(E114*H114,2)</f>
        <v>0</v>
      </c>
      <c r="J114" s="234"/>
      <c r="K114" s="235">
        <f>ROUND(E114*J114,2)</f>
        <v>0</v>
      </c>
      <c r="L114" s="235">
        <v>21</v>
      </c>
      <c r="M114" s="235">
        <f>G114*(1+L114/100)</f>
        <v>0</v>
      </c>
      <c r="N114" s="233">
        <v>0</v>
      </c>
      <c r="O114" s="233">
        <f>ROUND(E114*N114,2)</f>
        <v>0</v>
      </c>
      <c r="P114" s="233">
        <v>0</v>
      </c>
      <c r="Q114" s="233">
        <f>ROUND(E114*P114,2)</f>
        <v>0</v>
      </c>
      <c r="R114" s="235"/>
      <c r="S114" s="235" t="s">
        <v>384</v>
      </c>
      <c r="T114" s="236" t="s">
        <v>532</v>
      </c>
      <c r="U114" s="222">
        <v>2.1000000000000001E-2</v>
      </c>
      <c r="V114" s="222">
        <f>ROUND(E114*U114,2)</f>
        <v>0.35</v>
      </c>
      <c r="W114" s="222"/>
      <c r="X114" s="222" t="s">
        <v>385</v>
      </c>
      <c r="Y114" s="212"/>
      <c r="Z114" s="212"/>
      <c r="AA114" s="212"/>
      <c r="AB114" s="212"/>
      <c r="AC114" s="212"/>
      <c r="AD114" s="212"/>
      <c r="AE114" s="212"/>
      <c r="AF114" s="212"/>
      <c r="AG114" s="212" t="s">
        <v>386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7" t="s">
        <v>1570</v>
      </c>
      <c r="D115" s="251"/>
      <c r="E115" s="252">
        <v>16.77</v>
      </c>
      <c r="F115" s="222"/>
      <c r="G115" s="222"/>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390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30">
        <v>43</v>
      </c>
      <c r="B116" s="231" t="s">
        <v>1571</v>
      </c>
      <c r="C116" s="247" t="s">
        <v>1572</v>
      </c>
      <c r="D116" s="232" t="s">
        <v>427</v>
      </c>
      <c r="E116" s="233">
        <v>20.981999999999999</v>
      </c>
      <c r="F116" s="234"/>
      <c r="G116" s="235">
        <f>ROUND(E116*F116,2)</f>
        <v>0</v>
      </c>
      <c r="H116" s="234"/>
      <c r="I116" s="235">
        <f>ROUND(E116*H116,2)</f>
        <v>0</v>
      </c>
      <c r="J116" s="234"/>
      <c r="K116" s="235">
        <f>ROUND(E116*J116,2)</f>
        <v>0</v>
      </c>
      <c r="L116" s="235">
        <v>21</v>
      </c>
      <c r="M116" s="235">
        <f>G116*(1+L116/100)</f>
        <v>0</v>
      </c>
      <c r="N116" s="233">
        <v>1.7000000000000001E-4</v>
      </c>
      <c r="O116" s="233">
        <f>ROUND(E116*N116,2)</f>
        <v>0</v>
      </c>
      <c r="P116" s="233">
        <v>0</v>
      </c>
      <c r="Q116" s="233">
        <f>ROUND(E116*P116,2)</f>
        <v>0</v>
      </c>
      <c r="R116" s="235"/>
      <c r="S116" s="235" t="s">
        <v>384</v>
      </c>
      <c r="T116" s="236" t="s">
        <v>612</v>
      </c>
      <c r="U116" s="222">
        <v>4.3999999999999997E-2</v>
      </c>
      <c r="V116" s="222">
        <f>ROUND(E116*U116,2)</f>
        <v>0.92</v>
      </c>
      <c r="W116" s="222"/>
      <c r="X116" s="222" t="s">
        <v>385</v>
      </c>
      <c r="Y116" s="212"/>
      <c r="Z116" s="212"/>
      <c r="AA116" s="212"/>
      <c r="AB116" s="212"/>
      <c r="AC116" s="212"/>
      <c r="AD116" s="212"/>
      <c r="AE116" s="212"/>
      <c r="AF116" s="212"/>
      <c r="AG116" s="212" t="s">
        <v>386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7" t="s">
        <v>1573</v>
      </c>
      <c r="D117" s="251"/>
      <c r="E117" s="252">
        <v>20.98</v>
      </c>
      <c r="F117" s="222"/>
      <c r="G117" s="222"/>
      <c r="H117" s="222"/>
      <c r="I117" s="222"/>
      <c r="J117" s="222"/>
      <c r="K117" s="222"/>
      <c r="L117" s="222"/>
      <c r="M117" s="222"/>
      <c r="N117" s="221"/>
      <c r="O117" s="221"/>
      <c r="P117" s="221"/>
      <c r="Q117" s="221"/>
      <c r="R117" s="222"/>
      <c r="S117" s="222"/>
      <c r="T117" s="222"/>
      <c r="U117" s="222"/>
      <c r="V117" s="222"/>
      <c r="W117" s="222"/>
      <c r="X117" s="222"/>
      <c r="Y117" s="212"/>
      <c r="Z117" s="212"/>
      <c r="AA117" s="212"/>
      <c r="AB117" s="212"/>
      <c r="AC117" s="212"/>
      <c r="AD117" s="212"/>
      <c r="AE117" s="212"/>
      <c r="AF117" s="212"/>
      <c r="AG117" s="212" t="s">
        <v>390</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0">
        <v>44</v>
      </c>
      <c r="B118" s="231" t="s">
        <v>682</v>
      </c>
      <c r="C118" s="247" t="s">
        <v>683</v>
      </c>
      <c r="D118" s="232" t="s">
        <v>427</v>
      </c>
      <c r="E118" s="233">
        <v>20.417999999999999</v>
      </c>
      <c r="F118" s="234"/>
      <c r="G118" s="235">
        <f>ROUND(E118*F118,2)</f>
        <v>0</v>
      </c>
      <c r="H118" s="234"/>
      <c r="I118" s="235">
        <f>ROUND(E118*H118,2)</f>
        <v>0</v>
      </c>
      <c r="J118" s="234"/>
      <c r="K118" s="235">
        <f>ROUND(E118*J118,2)</f>
        <v>0</v>
      </c>
      <c r="L118" s="235">
        <v>21</v>
      </c>
      <c r="M118" s="235">
        <f>G118*(1+L118/100)</f>
        <v>0</v>
      </c>
      <c r="N118" s="233">
        <v>3.6800000000000001E-3</v>
      </c>
      <c r="O118" s="233">
        <f>ROUND(E118*N118,2)</f>
        <v>0.08</v>
      </c>
      <c r="P118" s="233">
        <v>0</v>
      </c>
      <c r="Q118" s="233">
        <f>ROUND(E118*P118,2)</f>
        <v>0</v>
      </c>
      <c r="R118" s="235"/>
      <c r="S118" s="235" t="s">
        <v>339</v>
      </c>
      <c r="T118" s="236" t="s">
        <v>532</v>
      </c>
      <c r="U118" s="222">
        <v>0.38500000000000001</v>
      </c>
      <c r="V118" s="222">
        <f>ROUND(E118*U118,2)</f>
        <v>7.86</v>
      </c>
      <c r="W118" s="222"/>
      <c r="X118" s="222" t="s">
        <v>385</v>
      </c>
      <c r="Y118" s="212"/>
      <c r="Z118" s="212"/>
      <c r="AA118" s="212"/>
      <c r="AB118" s="212"/>
      <c r="AC118" s="212"/>
      <c r="AD118" s="212"/>
      <c r="AE118" s="212"/>
      <c r="AF118" s="212"/>
      <c r="AG118" s="212" t="s">
        <v>386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4" t="s">
        <v>684</v>
      </c>
      <c r="D119" s="261"/>
      <c r="E119" s="261"/>
      <c r="F119" s="261"/>
      <c r="G119" s="261"/>
      <c r="H119" s="222"/>
      <c r="I119" s="222"/>
      <c r="J119" s="222"/>
      <c r="K119" s="222"/>
      <c r="L119" s="222"/>
      <c r="M119" s="222"/>
      <c r="N119" s="221"/>
      <c r="O119" s="221"/>
      <c r="P119" s="221"/>
      <c r="Q119" s="221"/>
      <c r="R119" s="222"/>
      <c r="S119" s="222"/>
      <c r="T119" s="222"/>
      <c r="U119" s="222"/>
      <c r="V119" s="222"/>
      <c r="W119" s="222"/>
      <c r="X119" s="222"/>
      <c r="Y119" s="212"/>
      <c r="Z119" s="212"/>
      <c r="AA119" s="212"/>
      <c r="AB119" s="212"/>
      <c r="AC119" s="212"/>
      <c r="AD119" s="212"/>
      <c r="AE119" s="212"/>
      <c r="AF119" s="212"/>
      <c r="AG119" s="212" t="s">
        <v>433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7" t="s">
        <v>1574</v>
      </c>
      <c r="D120" s="251"/>
      <c r="E120" s="252">
        <v>2.46</v>
      </c>
      <c r="F120" s="222"/>
      <c r="G120" s="222"/>
      <c r="H120" s="222"/>
      <c r="I120" s="222"/>
      <c r="J120" s="222"/>
      <c r="K120" s="222"/>
      <c r="L120" s="222"/>
      <c r="M120" s="222"/>
      <c r="N120" s="221"/>
      <c r="O120" s="221"/>
      <c r="P120" s="221"/>
      <c r="Q120" s="221"/>
      <c r="R120" s="222"/>
      <c r="S120" s="222"/>
      <c r="T120" s="222"/>
      <c r="U120" s="222"/>
      <c r="V120" s="222"/>
      <c r="W120" s="222"/>
      <c r="X120" s="222"/>
      <c r="Y120" s="212"/>
      <c r="Z120" s="212"/>
      <c r="AA120" s="212"/>
      <c r="AB120" s="212"/>
      <c r="AC120" s="212"/>
      <c r="AD120" s="212"/>
      <c r="AE120" s="212"/>
      <c r="AF120" s="212"/>
      <c r="AG120" s="212" t="s">
        <v>390</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7" t="s">
        <v>1575</v>
      </c>
      <c r="D121" s="251"/>
      <c r="E121" s="252">
        <v>17.96</v>
      </c>
      <c r="F121" s="222"/>
      <c r="G121" s="222"/>
      <c r="H121" s="222"/>
      <c r="I121" s="222"/>
      <c r="J121" s="222"/>
      <c r="K121" s="222"/>
      <c r="L121" s="222"/>
      <c r="M121" s="222"/>
      <c r="N121" s="221"/>
      <c r="O121" s="221"/>
      <c r="P121" s="221"/>
      <c r="Q121" s="221"/>
      <c r="R121" s="222"/>
      <c r="S121" s="222"/>
      <c r="T121" s="222"/>
      <c r="U121" s="222"/>
      <c r="V121" s="222"/>
      <c r="W121" s="222"/>
      <c r="X121" s="222"/>
      <c r="Y121" s="212"/>
      <c r="Z121" s="212"/>
      <c r="AA121" s="212"/>
      <c r="AB121" s="212"/>
      <c r="AC121" s="212"/>
      <c r="AD121" s="212"/>
      <c r="AE121" s="212"/>
      <c r="AF121" s="212"/>
      <c r="AG121" s="212" t="s">
        <v>390</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7">
        <v>45</v>
      </c>
      <c r="B122" s="238" t="s">
        <v>1576</v>
      </c>
      <c r="C122" s="246" t="s">
        <v>1577</v>
      </c>
      <c r="D122" s="239" t="s">
        <v>513</v>
      </c>
      <c r="E122" s="240">
        <v>3.9</v>
      </c>
      <c r="F122" s="241"/>
      <c r="G122" s="242">
        <f>ROUND(E122*F122,2)</f>
        <v>0</v>
      </c>
      <c r="H122" s="241"/>
      <c r="I122" s="242">
        <f>ROUND(E122*H122,2)</f>
        <v>0</v>
      </c>
      <c r="J122" s="241"/>
      <c r="K122" s="242">
        <f>ROUND(E122*J122,2)</f>
        <v>0</v>
      </c>
      <c r="L122" s="242">
        <v>21</v>
      </c>
      <c r="M122" s="242">
        <f>G122*(1+L122/100)</f>
        <v>0</v>
      </c>
      <c r="N122" s="240">
        <v>0</v>
      </c>
      <c r="O122" s="240">
        <f>ROUND(E122*N122,2)</f>
        <v>0</v>
      </c>
      <c r="P122" s="240">
        <v>0</v>
      </c>
      <c r="Q122" s="240">
        <f>ROUND(E122*P122,2)</f>
        <v>0</v>
      </c>
      <c r="R122" s="242"/>
      <c r="S122" s="242" t="s">
        <v>339</v>
      </c>
      <c r="T122" s="243" t="s">
        <v>340</v>
      </c>
      <c r="U122" s="222">
        <v>0</v>
      </c>
      <c r="V122" s="222">
        <f>ROUND(E122*U122,2)</f>
        <v>0</v>
      </c>
      <c r="W122" s="222"/>
      <c r="X122" s="222" t="s">
        <v>385</v>
      </c>
      <c r="Y122" s="212"/>
      <c r="Z122" s="212"/>
      <c r="AA122" s="212"/>
      <c r="AB122" s="212"/>
      <c r="AC122" s="212"/>
      <c r="AD122" s="212"/>
      <c r="AE122" s="212"/>
      <c r="AF122" s="212"/>
      <c r="AG122" s="212" t="s">
        <v>386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0">
        <v>46</v>
      </c>
      <c r="B123" s="231" t="s">
        <v>687</v>
      </c>
      <c r="C123" s="247" t="s">
        <v>688</v>
      </c>
      <c r="D123" s="232" t="s">
        <v>427</v>
      </c>
      <c r="E123" s="233">
        <v>45.302399999999999</v>
      </c>
      <c r="F123" s="234"/>
      <c r="G123" s="235">
        <f>ROUND(E123*F123,2)</f>
        <v>0</v>
      </c>
      <c r="H123" s="234"/>
      <c r="I123" s="235">
        <f>ROUND(E123*H123,2)</f>
        <v>0</v>
      </c>
      <c r="J123" s="234"/>
      <c r="K123" s="235">
        <f>ROUND(E123*J123,2)</f>
        <v>0</v>
      </c>
      <c r="L123" s="235">
        <v>21</v>
      </c>
      <c r="M123" s="235">
        <f>G123*(1+L123/100)</f>
        <v>0</v>
      </c>
      <c r="N123" s="233">
        <v>1E-3</v>
      </c>
      <c r="O123" s="233">
        <f>ROUND(E123*N123,2)</f>
        <v>0.05</v>
      </c>
      <c r="P123" s="233">
        <v>0</v>
      </c>
      <c r="Q123" s="233">
        <f>ROUND(E123*P123,2)</f>
        <v>0</v>
      </c>
      <c r="R123" s="235" t="s">
        <v>473</v>
      </c>
      <c r="S123" s="235" t="s">
        <v>384</v>
      </c>
      <c r="T123" s="236" t="s">
        <v>532</v>
      </c>
      <c r="U123" s="222">
        <v>0</v>
      </c>
      <c r="V123" s="222">
        <f>ROUND(E123*U123,2)</f>
        <v>0</v>
      </c>
      <c r="W123" s="222"/>
      <c r="X123" s="222" t="s">
        <v>474</v>
      </c>
      <c r="Y123" s="212"/>
      <c r="Z123" s="212"/>
      <c r="AA123" s="212"/>
      <c r="AB123" s="212"/>
      <c r="AC123" s="212"/>
      <c r="AD123" s="212"/>
      <c r="AE123" s="212"/>
      <c r="AF123" s="212"/>
      <c r="AG123" s="212" t="s">
        <v>605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7" t="s">
        <v>1578</v>
      </c>
      <c r="D124" s="251"/>
      <c r="E124" s="252">
        <v>45.3</v>
      </c>
      <c r="F124" s="222"/>
      <c r="G124" s="222"/>
      <c r="H124" s="222"/>
      <c r="I124" s="222"/>
      <c r="J124" s="222"/>
      <c r="K124" s="222"/>
      <c r="L124" s="222"/>
      <c r="M124" s="222"/>
      <c r="N124" s="221"/>
      <c r="O124" s="221"/>
      <c r="P124" s="221"/>
      <c r="Q124" s="221"/>
      <c r="R124" s="222"/>
      <c r="S124" s="222"/>
      <c r="T124" s="222"/>
      <c r="U124" s="222"/>
      <c r="V124" s="222"/>
      <c r="W124" s="222"/>
      <c r="X124" s="222"/>
      <c r="Y124" s="212"/>
      <c r="Z124" s="212"/>
      <c r="AA124" s="212"/>
      <c r="AB124" s="212"/>
      <c r="AC124" s="212"/>
      <c r="AD124" s="212"/>
      <c r="AE124" s="212"/>
      <c r="AF124" s="212"/>
      <c r="AG124" s="212" t="s">
        <v>390</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0">
        <v>47</v>
      </c>
      <c r="B125" s="231" t="s">
        <v>690</v>
      </c>
      <c r="C125" s="247" t="s">
        <v>691</v>
      </c>
      <c r="D125" s="232" t="s">
        <v>464</v>
      </c>
      <c r="E125" s="233">
        <v>0.12401</v>
      </c>
      <c r="F125" s="234"/>
      <c r="G125" s="235">
        <f>ROUND(E125*F125,2)</f>
        <v>0</v>
      </c>
      <c r="H125" s="234"/>
      <c r="I125" s="235">
        <f>ROUND(E125*H125,2)</f>
        <v>0</v>
      </c>
      <c r="J125" s="234"/>
      <c r="K125" s="235">
        <f>ROUND(E125*J125,2)</f>
        <v>0</v>
      </c>
      <c r="L125" s="235">
        <v>21</v>
      </c>
      <c r="M125" s="235">
        <f>G125*(1+L125/100)</f>
        <v>0</v>
      </c>
      <c r="N125" s="233">
        <v>0</v>
      </c>
      <c r="O125" s="233">
        <f>ROUND(E125*N125,2)</f>
        <v>0</v>
      </c>
      <c r="P125" s="233">
        <v>0</v>
      </c>
      <c r="Q125" s="233">
        <f>ROUND(E125*P125,2)</f>
        <v>0</v>
      </c>
      <c r="R125" s="235"/>
      <c r="S125" s="235" t="s">
        <v>384</v>
      </c>
      <c r="T125" s="236" t="s">
        <v>532</v>
      </c>
      <c r="U125" s="222">
        <v>1.5669999999999999</v>
      </c>
      <c r="V125" s="222">
        <f>ROUND(E125*U125,2)</f>
        <v>0.19</v>
      </c>
      <c r="W125" s="222"/>
      <c r="X125" s="222" t="s">
        <v>524</v>
      </c>
      <c r="Y125" s="212"/>
      <c r="Z125" s="212"/>
      <c r="AA125" s="212"/>
      <c r="AB125" s="212"/>
      <c r="AC125" s="212"/>
      <c r="AD125" s="212"/>
      <c r="AE125" s="212"/>
      <c r="AF125" s="212"/>
      <c r="AG125" s="212" t="s">
        <v>525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7" t="s">
        <v>526</v>
      </c>
      <c r="D126" s="251"/>
      <c r="E126" s="252"/>
      <c r="F126" s="222"/>
      <c r="G126" s="222"/>
      <c r="H126" s="222"/>
      <c r="I126" s="222"/>
      <c r="J126" s="222"/>
      <c r="K126" s="222"/>
      <c r="L126" s="222"/>
      <c r="M126" s="222"/>
      <c r="N126" s="221"/>
      <c r="O126" s="221"/>
      <c r="P126" s="221"/>
      <c r="Q126" s="221"/>
      <c r="R126" s="222"/>
      <c r="S126" s="222"/>
      <c r="T126" s="222"/>
      <c r="U126" s="222"/>
      <c r="V126" s="222"/>
      <c r="W126" s="222"/>
      <c r="X126" s="222"/>
      <c r="Y126" s="212"/>
      <c r="Z126" s="212"/>
      <c r="AA126" s="212"/>
      <c r="AB126" s="212"/>
      <c r="AC126" s="212"/>
      <c r="AD126" s="212"/>
      <c r="AE126" s="212"/>
      <c r="AF126" s="212"/>
      <c r="AG126" s="212" t="s">
        <v>390</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7" t="s">
        <v>1579</v>
      </c>
      <c r="D127" s="251"/>
      <c r="E127" s="252"/>
      <c r="F127" s="222"/>
      <c r="G127" s="222"/>
      <c r="H127" s="222"/>
      <c r="I127" s="222"/>
      <c r="J127" s="222"/>
      <c r="K127" s="222"/>
      <c r="L127" s="222"/>
      <c r="M127" s="222"/>
      <c r="N127" s="221"/>
      <c r="O127" s="221"/>
      <c r="P127" s="221"/>
      <c r="Q127" s="221"/>
      <c r="R127" s="222"/>
      <c r="S127" s="222"/>
      <c r="T127" s="222"/>
      <c r="U127" s="222"/>
      <c r="V127" s="222"/>
      <c r="W127" s="222"/>
      <c r="X127" s="222"/>
      <c r="Y127" s="212"/>
      <c r="Z127" s="212"/>
      <c r="AA127" s="212"/>
      <c r="AB127" s="212"/>
      <c r="AC127" s="212"/>
      <c r="AD127" s="212"/>
      <c r="AE127" s="212"/>
      <c r="AF127" s="212"/>
      <c r="AG127" s="212" t="s">
        <v>390</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7" t="s">
        <v>1580</v>
      </c>
      <c r="D128" s="251"/>
      <c r="E128" s="252">
        <v>0.12401</v>
      </c>
      <c r="F128" s="222"/>
      <c r="G128" s="222"/>
      <c r="H128" s="222"/>
      <c r="I128" s="222"/>
      <c r="J128" s="222"/>
      <c r="K128" s="222"/>
      <c r="L128" s="222"/>
      <c r="M128" s="222"/>
      <c r="N128" s="221"/>
      <c r="O128" s="221"/>
      <c r="P128" s="221"/>
      <c r="Q128" s="221"/>
      <c r="R128" s="222"/>
      <c r="S128" s="222"/>
      <c r="T128" s="222"/>
      <c r="U128" s="222"/>
      <c r="V128" s="222"/>
      <c r="W128" s="222"/>
      <c r="X128" s="222"/>
      <c r="Y128" s="212"/>
      <c r="Z128" s="212"/>
      <c r="AA128" s="212"/>
      <c r="AB128" s="212"/>
      <c r="AC128" s="212"/>
      <c r="AD128" s="212"/>
      <c r="AE128" s="212"/>
      <c r="AF128" s="212"/>
      <c r="AG128" s="212" t="s">
        <v>390</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x14ac:dyDescent="0.2">
      <c r="A129" s="224" t="s">
        <v>334</v>
      </c>
      <c r="B129" s="225" t="s">
        <v>265</v>
      </c>
      <c r="C129" s="245" t="s">
        <v>266</v>
      </c>
      <c r="D129" s="226"/>
      <c r="E129" s="227"/>
      <c r="F129" s="228"/>
      <c r="G129" s="228">
        <f>SUMIF(AG130:AG130,"&lt;&gt;NOR",G130:G130)</f>
        <v>0</v>
      </c>
      <c r="H129" s="228"/>
      <c r="I129" s="228">
        <f>SUM(I130:I130)</f>
        <v>0</v>
      </c>
      <c r="J129" s="228"/>
      <c r="K129" s="228">
        <f>SUM(K130:K130)</f>
        <v>0</v>
      </c>
      <c r="L129" s="228"/>
      <c r="M129" s="228">
        <f>SUM(M130:M130)</f>
        <v>0</v>
      </c>
      <c r="N129" s="227"/>
      <c r="O129" s="227">
        <f>SUM(O130:O130)</f>
        <v>0</v>
      </c>
      <c r="P129" s="227"/>
      <c r="Q129" s="227">
        <f>SUM(Q130:Q130)</f>
        <v>0</v>
      </c>
      <c r="R129" s="228"/>
      <c r="S129" s="228"/>
      <c r="T129" s="229"/>
      <c r="U129" s="223"/>
      <c r="V129" s="223">
        <f>SUM(V130:V130)</f>
        <v>0</v>
      </c>
      <c r="W129" s="223"/>
      <c r="X129" s="223"/>
      <c r="AG129" t="s">
        <v>335</v>
      </c>
    </row>
    <row r="130" spans="1:60" outlineLevel="1" x14ac:dyDescent="0.2">
      <c r="A130" s="237">
        <v>48</v>
      </c>
      <c r="B130" s="238" t="s">
        <v>1581</v>
      </c>
      <c r="C130" s="246" t="s">
        <v>1582</v>
      </c>
      <c r="D130" s="239" t="s">
        <v>657</v>
      </c>
      <c r="E130" s="240">
        <v>2</v>
      </c>
      <c r="F130" s="241"/>
      <c r="G130" s="242">
        <f>ROUND(E130*F130,2)</f>
        <v>0</v>
      </c>
      <c r="H130" s="241"/>
      <c r="I130" s="242">
        <f>ROUND(E130*H130,2)</f>
        <v>0</v>
      </c>
      <c r="J130" s="241"/>
      <c r="K130" s="242">
        <f>ROUND(E130*J130,2)</f>
        <v>0</v>
      </c>
      <c r="L130" s="242">
        <v>21</v>
      </c>
      <c r="M130" s="242">
        <f>G130*(1+L130/100)</f>
        <v>0</v>
      </c>
      <c r="N130" s="240">
        <v>0</v>
      </c>
      <c r="O130" s="240">
        <f>ROUND(E130*N130,2)</f>
        <v>0</v>
      </c>
      <c r="P130" s="240">
        <v>0</v>
      </c>
      <c r="Q130" s="240">
        <f>ROUND(E130*P130,2)</f>
        <v>0</v>
      </c>
      <c r="R130" s="242"/>
      <c r="S130" s="242" t="s">
        <v>339</v>
      </c>
      <c r="T130" s="243" t="s">
        <v>340</v>
      </c>
      <c r="U130" s="222">
        <v>0</v>
      </c>
      <c r="V130" s="222">
        <f>ROUND(E130*U130,2)</f>
        <v>0</v>
      </c>
      <c r="W130" s="222"/>
      <c r="X130" s="222" t="s">
        <v>385</v>
      </c>
      <c r="Y130" s="212"/>
      <c r="Z130" s="212"/>
      <c r="AA130" s="212"/>
      <c r="AB130" s="212"/>
      <c r="AC130" s="212"/>
      <c r="AD130" s="212"/>
      <c r="AE130" s="212"/>
      <c r="AF130" s="212"/>
      <c r="AG130" s="212" t="s">
        <v>386</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24" t="s">
        <v>334</v>
      </c>
      <c r="B131" s="225" t="s">
        <v>267</v>
      </c>
      <c r="C131" s="245" t="s">
        <v>268</v>
      </c>
      <c r="D131" s="226"/>
      <c r="E131" s="227"/>
      <c r="F131" s="228"/>
      <c r="G131" s="228">
        <f>SUMIF(AG132:AG136,"&lt;&gt;NOR",G132:G136)</f>
        <v>0</v>
      </c>
      <c r="H131" s="228"/>
      <c r="I131" s="228">
        <f>SUM(I132:I136)</f>
        <v>0</v>
      </c>
      <c r="J131" s="228"/>
      <c r="K131" s="228">
        <f>SUM(K132:K136)</f>
        <v>0</v>
      </c>
      <c r="L131" s="228"/>
      <c r="M131" s="228">
        <f>SUM(M132:M136)</f>
        <v>0</v>
      </c>
      <c r="N131" s="227"/>
      <c r="O131" s="227">
        <f>SUM(O132:O136)</f>
        <v>0</v>
      </c>
      <c r="P131" s="227"/>
      <c r="Q131" s="227">
        <f>SUM(Q132:Q136)</f>
        <v>0</v>
      </c>
      <c r="R131" s="228"/>
      <c r="S131" s="228"/>
      <c r="T131" s="229"/>
      <c r="U131" s="223"/>
      <c r="V131" s="223">
        <f>SUM(V132:V136)</f>
        <v>0</v>
      </c>
      <c r="W131" s="223"/>
      <c r="X131" s="223"/>
      <c r="AG131" t="s">
        <v>335</v>
      </c>
    </row>
    <row r="132" spans="1:60" outlineLevel="1" x14ac:dyDescent="0.2">
      <c r="A132" s="237">
        <v>49</v>
      </c>
      <c r="B132" s="238" t="s">
        <v>1583</v>
      </c>
      <c r="C132" s="246" t="s">
        <v>1584</v>
      </c>
      <c r="D132" s="239" t="s">
        <v>657</v>
      </c>
      <c r="E132" s="240">
        <v>1</v>
      </c>
      <c r="F132" s="241"/>
      <c r="G132" s="242">
        <f>ROUND(E132*F132,2)</f>
        <v>0</v>
      </c>
      <c r="H132" s="241"/>
      <c r="I132" s="242">
        <f>ROUND(E132*H132,2)</f>
        <v>0</v>
      </c>
      <c r="J132" s="241"/>
      <c r="K132" s="242">
        <f>ROUND(E132*J132,2)</f>
        <v>0</v>
      </c>
      <c r="L132" s="242">
        <v>21</v>
      </c>
      <c r="M132" s="242">
        <f>G132*(1+L132/100)</f>
        <v>0</v>
      </c>
      <c r="N132" s="240">
        <v>0</v>
      </c>
      <c r="O132" s="240">
        <f>ROUND(E132*N132,2)</f>
        <v>0</v>
      </c>
      <c r="P132" s="240">
        <v>0</v>
      </c>
      <c r="Q132" s="240">
        <f>ROUND(E132*P132,2)</f>
        <v>0</v>
      </c>
      <c r="R132" s="242"/>
      <c r="S132" s="242" t="s">
        <v>339</v>
      </c>
      <c r="T132" s="243" t="s">
        <v>340</v>
      </c>
      <c r="U132" s="222">
        <v>0</v>
      </c>
      <c r="V132" s="222">
        <f>ROUND(E132*U132,2)</f>
        <v>0</v>
      </c>
      <c r="W132" s="222"/>
      <c r="X132" s="222" t="s">
        <v>385</v>
      </c>
      <c r="Y132" s="212"/>
      <c r="Z132" s="212"/>
      <c r="AA132" s="212"/>
      <c r="AB132" s="212"/>
      <c r="AC132" s="212"/>
      <c r="AD132" s="212"/>
      <c r="AE132" s="212"/>
      <c r="AF132" s="212"/>
      <c r="AG132" s="212" t="s">
        <v>386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7">
        <v>50</v>
      </c>
      <c r="B133" s="238" t="s">
        <v>1585</v>
      </c>
      <c r="C133" s="246" t="s">
        <v>1586</v>
      </c>
      <c r="D133" s="239" t="s">
        <v>657</v>
      </c>
      <c r="E133" s="240">
        <v>1</v>
      </c>
      <c r="F133" s="241"/>
      <c r="G133" s="242">
        <f>ROUND(E133*F133,2)</f>
        <v>0</v>
      </c>
      <c r="H133" s="241"/>
      <c r="I133" s="242">
        <f>ROUND(E133*H133,2)</f>
        <v>0</v>
      </c>
      <c r="J133" s="241"/>
      <c r="K133" s="242">
        <f>ROUND(E133*J133,2)</f>
        <v>0</v>
      </c>
      <c r="L133" s="242">
        <v>21</v>
      </c>
      <c r="M133" s="242">
        <f>G133*(1+L133/100)</f>
        <v>0</v>
      </c>
      <c r="N133" s="240">
        <v>0</v>
      </c>
      <c r="O133" s="240">
        <f>ROUND(E133*N133,2)</f>
        <v>0</v>
      </c>
      <c r="P133" s="240">
        <v>0</v>
      </c>
      <c r="Q133" s="240">
        <f>ROUND(E133*P133,2)</f>
        <v>0</v>
      </c>
      <c r="R133" s="242"/>
      <c r="S133" s="242" t="s">
        <v>339</v>
      </c>
      <c r="T133" s="243" t="s">
        <v>340</v>
      </c>
      <c r="U133" s="222">
        <v>0</v>
      </c>
      <c r="V133" s="222">
        <f>ROUND(E133*U133,2)</f>
        <v>0</v>
      </c>
      <c r="W133" s="222"/>
      <c r="X133" s="222" t="s">
        <v>385</v>
      </c>
      <c r="Y133" s="212"/>
      <c r="Z133" s="212"/>
      <c r="AA133" s="212"/>
      <c r="AB133" s="212"/>
      <c r="AC133" s="212"/>
      <c r="AD133" s="212"/>
      <c r="AE133" s="212"/>
      <c r="AF133" s="212"/>
      <c r="AG133" s="212" t="s">
        <v>386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7">
        <v>51</v>
      </c>
      <c r="B134" s="238" t="s">
        <v>1587</v>
      </c>
      <c r="C134" s="246" t="s">
        <v>1588</v>
      </c>
      <c r="D134" s="239" t="s">
        <v>657</v>
      </c>
      <c r="E134" s="240">
        <v>1</v>
      </c>
      <c r="F134" s="241"/>
      <c r="G134" s="242">
        <f>ROUND(E134*F134,2)</f>
        <v>0</v>
      </c>
      <c r="H134" s="241"/>
      <c r="I134" s="242">
        <f>ROUND(E134*H134,2)</f>
        <v>0</v>
      </c>
      <c r="J134" s="241"/>
      <c r="K134" s="242">
        <f>ROUND(E134*J134,2)</f>
        <v>0</v>
      </c>
      <c r="L134" s="242">
        <v>21</v>
      </c>
      <c r="M134" s="242">
        <f>G134*(1+L134/100)</f>
        <v>0</v>
      </c>
      <c r="N134" s="240">
        <v>0</v>
      </c>
      <c r="O134" s="240">
        <f>ROUND(E134*N134,2)</f>
        <v>0</v>
      </c>
      <c r="P134" s="240">
        <v>0</v>
      </c>
      <c r="Q134" s="240">
        <f>ROUND(E134*P134,2)</f>
        <v>0</v>
      </c>
      <c r="R134" s="242"/>
      <c r="S134" s="242" t="s">
        <v>339</v>
      </c>
      <c r="T134" s="243" t="s">
        <v>340</v>
      </c>
      <c r="U134" s="222">
        <v>0</v>
      </c>
      <c r="V134" s="222">
        <f>ROUND(E134*U134,2)</f>
        <v>0</v>
      </c>
      <c r="W134" s="222"/>
      <c r="X134" s="222" t="s">
        <v>385</v>
      </c>
      <c r="Y134" s="212"/>
      <c r="Z134" s="212"/>
      <c r="AA134" s="212"/>
      <c r="AB134" s="212"/>
      <c r="AC134" s="212"/>
      <c r="AD134" s="212"/>
      <c r="AE134" s="212"/>
      <c r="AF134" s="212"/>
      <c r="AG134" s="212" t="s">
        <v>386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7">
        <v>52</v>
      </c>
      <c r="B135" s="238" t="s">
        <v>1589</v>
      </c>
      <c r="C135" s="246" t="s">
        <v>1590</v>
      </c>
      <c r="D135" s="239" t="s">
        <v>657</v>
      </c>
      <c r="E135" s="240">
        <v>1</v>
      </c>
      <c r="F135" s="241"/>
      <c r="G135" s="242">
        <f>ROUND(E135*F135,2)</f>
        <v>0</v>
      </c>
      <c r="H135" s="241"/>
      <c r="I135" s="242">
        <f>ROUND(E135*H135,2)</f>
        <v>0</v>
      </c>
      <c r="J135" s="241"/>
      <c r="K135" s="242">
        <f>ROUND(E135*J135,2)</f>
        <v>0</v>
      </c>
      <c r="L135" s="242">
        <v>21</v>
      </c>
      <c r="M135" s="242">
        <f>G135*(1+L135/100)</f>
        <v>0</v>
      </c>
      <c r="N135" s="240">
        <v>0</v>
      </c>
      <c r="O135" s="240">
        <f>ROUND(E135*N135,2)</f>
        <v>0</v>
      </c>
      <c r="P135" s="240">
        <v>0</v>
      </c>
      <c r="Q135" s="240">
        <f>ROUND(E135*P135,2)</f>
        <v>0</v>
      </c>
      <c r="R135" s="242"/>
      <c r="S135" s="242" t="s">
        <v>339</v>
      </c>
      <c r="T135" s="243" t="s">
        <v>340</v>
      </c>
      <c r="U135" s="222">
        <v>0</v>
      </c>
      <c r="V135" s="222">
        <f>ROUND(E135*U135,2)</f>
        <v>0</v>
      </c>
      <c r="W135" s="222"/>
      <c r="X135" s="222" t="s">
        <v>385</v>
      </c>
      <c r="Y135" s="212"/>
      <c r="Z135" s="212"/>
      <c r="AA135" s="212"/>
      <c r="AB135" s="212"/>
      <c r="AC135" s="212"/>
      <c r="AD135" s="212"/>
      <c r="AE135" s="212"/>
      <c r="AF135" s="212"/>
      <c r="AG135" s="212" t="s">
        <v>386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7">
        <v>53</v>
      </c>
      <c r="B136" s="238" t="s">
        <v>1591</v>
      </c>
      <c r="C136" s="246" t="s">
        <v>1592</v>
      </c>
      <c r="D136" s="239" t="s">
        <v>657</v>
      </c>
      <c r="E136" s="240">
        <v>1</v>
      </c>
      <c r="F136" s="241"/>
      <c r="G136" s="242">
        <f>ROUND(E136*F136,2)</f>
        <v>0</v>
      </c>
      <c r="H136" s="241"/>
      <c r="I136" s="242">
        <f>ROUND(E136*H136,2)</f>
        <v>0</v>
      </c>
      <c r="J136" s="241"/>
      <c r="K136" s="242">
        <f>ROUND(E136*J136,2)</f>
        <v>0</v>
      </c>
      <c r="L136" s="242">
        <v>21</v>
      </c>
      <c r="M136" s="242">
        <f>G136*(1+L136/100)</f>
        <v>0</v>
      </c>
      <c r="N136" s="240">
        <v>0</v>
      </c>
      <c r="O136" s="240">
        <f>ROUND(E136*N136,2)</f>
        <v>0</v>
      </c>
      <c r="P136" s="240">
        <v>0</v>
      </c>
      <c r="Q136" s="240">
        <f>ROUND(E136*P136,2)</f>
        <v>0</v>
      </c>
      <c r="R136" s="242"/>
      <c r="S136" s="242" t="s">
        <v>339</v>
      </c>
      <c r="T136" s="243" t="s">
        <v>340</v>
      </c>
      <c r="U136" s="222">
        <v>0</v>
      </c>
      <c r="V136" s="222">
        <f>ROUND(E136*U136,2)</f>
        <v>0</v>
      </c>
      <c r="W136" s="222"/>
      <c r="X136" s="222" t="s">
        <v>385</v>
      </c>
      <c r="Y136" s="212"/>
      <c r="Z136" s="212"/>
      <c r="AA136" s="212"/>
      <c r="AB136" s="212"/>
      <c r="AC136" s="212"/>
      <c r="AD136" s="212"/>
      <c r="AE136" s="212"/>
      <c r="AF136" s="212"/>
      <c r="AG136" s="212" t="s">
        <v>386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24" t="s">
        <v>334</v>
      </c>
      <c r="B137" s="225" t="s">
        <v>271</v>
      </c>
      <c r="C137" s="245" t="s">
        <v>272</v>
      </c>
      <c r="D137" s="226"/>
      <c r="E137" s="227"/>
      <c r="F137" s="228"/>
      <c r="G137" s="228">
        <f>SUMIF(AG138:AG142,"&lt;&gt;NOR",G138:G142)</f>
        <v>0</v>
      </c>
      <c r="H137" s="228"/>
      <c r="I137" s="228">
        <f>SUM(I138:I142)</f>
        <v>0</v>
      </c>
      <c r="J137" s="228"/>
      <c r="K137" s="228">
        <f>SUM(K138:K142)</f>
        <v>0</v>
      </c>
      <c r="L137" s="228"/>
      <c r="M137" s="228">
        <f>SUM(M138:M142)</f>
        <v>0</v>
      </c>
      <c r="N137" s="227"/>
      <c r="O137" s="227">
        <f>SUM(O138:O142)</f>
        <v>0</v>
      </c>
      <c r="P137" s="227"/>
      <c r="Q137" s="227">
        <f>SUM(Q138:Q142)</f>
        <v>0</v>
      </c>
      <c r="R137" s="228"/>
      <c r="S137" s="228"/>
      <c r="T137" s="229"/>
      <c r="U137" s="223"/>
      <c r="V137" s="223">
        <f>SUM(V138:V142)</f>
        <v>0</v>
      </c>
      <c r="W137" s="223"/>
      <c r="X137" s="223"/>
      <c r="AG137" t="s">
        <v>335</v>
      </c>
    </row>
    <row r="138" spans="1:60" outlineLevel="1" x14ac:dyDescent="0.2">
      <c r="A138" s="237">
        <v>54</v>
      </c>
      <c r="B138" s="238" t="s">
        <v>1593</v>
      </c>
      <c r="C138" s="246" t="s">
        <v>1594</v>
      </c>
      <c r="D138" s="239" t="s">
        <v>427</v>
      </c>
      <c r="E138" s="240">
        <v>9.4</v>
      </c>
      <c r="F138" s="241"/>
      <c r="G138" s="242">
        <f>ROUND(E138*F138,2)</f>
        <v>0</v>
      </c>
      <c r="H138" s="241"/>
      <c r="I138" s="242">
        <f>ROUND(E138*H138,2)</f>
        <v>0</v>
      </c>
      <c r="J138" s="241"/>
      <c r="K138" s="242">
        <f>ROUND(E138*J138,2)</f>
        <v>0</v>
      </c>
      <c r="L138" s="242">
        <v>21</v>
      </c>
      <c r="M138" s="242">
        <f>G138*(1+L138/100)</f>
        <v>0</v>
      </c>
      <c r="N138" s="240">
        <v>0</v>
      </c>
      <c r="O138" s="240">
        <f>ROUND(E138*N138,2)</f>
        <v>0</v>
      </c>
      <c r="P138" s="240">
        <v>0</v>
      </c>
      <c r="Q138" s="240">
        <f>ROUND(E138*P138,2)</f>
        <v>0</v>
      </c>
      <c r="R138" s="242"/>
      <c r="S138" s="242" t="s">
        <v>339</v>
      </c>
      <c r="T138" s="243" t="s">
        <v>340</v>
      </c>
      <c r="U138" s="222">
        <v>0</v>
      </c>
      <c r="V138" s="222">
        <f>ROUND(E138*U138,2)</f>
        <v>0</v>
      </c>
      <c r="W138" s="222"/>
      <c r="X138" s="222" t="s">
        <v>385</v>
      </c>
      <c r="Y138" s="212"/>
      <c r="Z138" s="212"/>
      <c r="AA138" s="212"/>
      <c r="AB138" s="212"/>
      <c r="AC138" s="212"/>
      <c r="AD138" s="212"/>
      <c r="AE138" s="212"/>
      <c r="AF138" s="212"/>
      <c r="AG138" s="212" t="s">
        <v>386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0">
        <v>55</v>
      </c>
      <c r="B139" s="231" t="s">
        <v>1595</v>
      </c>
      <c r="C139" s="247" t="s">
        <v>1596</v>
      </c>
      <c r="D139" s="232" t="s">
        <v>427</v>
      </c>
      <c r="E139" s="233">
        <v>24.58</v>
      </c>
      <c r="F139" s="234"/>
      <c r="G139" s="235">
        <f>ROUND(E139*F139,2)</f>
        <v>0</v>
      </c>
      <c r="H139" s="234"/>
      <c r="I139" s="235">
        <f>ROUND(E139*H139,2)</f>
        <v>0</v>
      </c>
      <c r="J139" s="234"/>
      <c r="K139" s="235">
        <f>ROUND(E139*J139,2)</f>
        <v>0</v>
      </c>
      <c r="L139" s="235">
        <v>21</v>
      </c>
      <c r="M139" s="235">
        <f>G139*(1+L139/100)</f>
        <v>0</v>
      </c>
      <c r="N139" s="233">
        <v>0</v>
      </c>
      <c r="O139" s="233">
        <f>ROUND(E139*N139,2)</f>
        <v>0</v>
      </c>
      <c r="P139" s="233">
        <v>0</v>
      </c>
      <c r="Q139" s="233">
        <f>ROUND(E139*P139,2)</f>
        <v>0</v>
      </c>
      <c r="R139" s="235"/>
      <c r="S139" s="235" t="s">
        <v>339</v>
      </c>
      <c r="T139" s="236" t="s">
        <v>340</v>
      </c>
      <c r="U139" s="222">
        <v>0</v>
      </c>
      <c r="V139" s="222">
        <f>ROUND(E139*U139,2)</f>
        <v>0</v>
      </c>
      <c r="W139" s="222"/>
      <c r="X139" s="222" t="s">
        <v>385</v>
      </c>
      <c r="Y139" s="212"/>
      <c r="Z139" s="212"/>
      <c r="AA139" s="212"/>
      <c r="AB139" s="212"/>
      <c r="AC139" s="212"/>
      <c r="AD139" s="212"/>
      <c r="AE139" s="212"/>
      <c r="AF139" s="212"/>
      <c r="AG139" s="212" t="s">
        <v>386</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7" t="s">
        <v>1597</v>
      </c>
      <c r="D140" s="251"/>
      <c r="E140" s="252">
        <v>7.42</v>
      </c>
      <c r="F140" s="222"/>
      <c r="G140" s="222"/>
      <c r="H140" s="222"/>
      <c r="I140" s="222"/>
      <c r="J140" s="222"/>
      <c r="K140" s="222"/>
      <c r="L140" s="222"/>
      <c r="M140" s="222"/>
      <c r="N140" s="221"/>
      <c r="O140" s="221"/>
      <c r="P140" s="221"/>
      <c r="Q140" s="221"/>
      <c r="R140" s="222"/>
      <c r="S140" s="222"/>
      <c r="T140" s="222"/>
      <c r="U140" s="222"/>
      <c r="V140" s="222"/>
      <c r="W140" s="222"/>
      <c r="X140" s="222"/>
      <c r="Y140" s="212"/>
      <c r="Z140" s="212"/>
      <c r="AA140" s="212"/>
      <c r="AB140" s="212"/>
      <c r="AC140" s="212"/>
      <c r="AD140" s="212"/>
      <c r="AE140" s="212"/>
      <c r="AF140" s="212"/>
      <c r="AG140" s="212" t="s">
        <v>390</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7" t="s">
        <v>1598</v>
      </c>
      <c r="D141" s="251"/>
      <c r="E141" s="252">
        <v>7.75</v>
      </c>
      <c r="F141" s="222"/>
      <c r="G141" s="222"/>
      <c r="H141" s="222"/>
      <c r="I141" s="222"/>
      <c r="J141" s="222"/>
      <c r="K141" s="222"/>
      <c r="L141" s="222"/>
      <c r="M141" s="222"/>
      <c r="N141" s="221"/>
      <c r="O141" s="221"/>
      <c r="P141" s="221"/>
      <c r="Q141" s="221"/>
      <c r="R141" s="222"/>
      <c r="S141" s="222"/>
      <c r="T141" s="222"/>
      <c r="U141" s="222"/>
      <c r="V141" s="222"/>
      <c r="W141" s="222"/>
      <c r="X141" s="222"/>
      <c r="Y141" s="212"/>
      <c r="Z141" s="212"/>
      <c r="AA141" s="212"/>
      <c r="AB141" s="212"/>
      <c r="AC141" s="212"/>
      <c r="AD141" s="212"/>
      <c r="AE141" s="212"/>
      <c r="AF141" s="212"/>
      <c r="AG141" s="212" t="s">
        <v>390</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7" t="s">
        <v>1599</v>
      </c>
      <c r="D142" s="251"/>
      <c r="E142" s="252">
        <v>9.4</v>
      </c>
      <c r="F142" s="222"/>
      <c r="G142" s="222"/>
      <c r="H142" s="222"/>
      <c r="I142" s="222"/>
      <c r="J142" s="222"/>
      <c r="K142" s="222"/>
      <c r="L142" s="222"/>
      <c r="M142" s="222"/>
      <c r="N142" s="221"/>
      <c r="O142" s="221"/>
      <c r="P142" s="221"/>
      <c r="Q142" s="221"/>
      <c r="R142" s="222"/>
      <c r="S142" s="222"/>
      <c r="T142" s="222"/>
      <c r="U142" s="222"/>
      <c r="V142" s="222"/>
      <c r="W142" s="222"/>
      <c r="X142" s="222"/>
      <c r="Y142" s="212"/>
      <c r="Z142" s="212"/>
      <c r="AA142" s="212"/>
      <c r="AB142" s="212"/>
      <c r="AC142" s="212"/>
      <c r="AD142" s="212"/>
      <c r="AE142" s="212"/>
      <c r="AF142" s="212"/>
      <c r="AG142" s="212" t="s">
        <v>390</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x14ac:dyDescent="0.2">
      <c r="A143" s="3"/>
      <c r="B143" s="4"/>
      <c r="C143" s="248"/>
      <c r="D143" s="6"/>
      <c r="E143" s="3"/>
      <c r="F143" s="3"/>
      <c r="G143" s="3"/>
      <c r="H143" s="3"/>
      <c r="I143" s="3"/>
      <c r="J143" s="3"/>
      <c r="K143" s="3"/>
      <c r="L143" s="3"/>
      <c r="M143" s="3"/>
      <c r="N143" s="3"/>
      <c r="O143" s="3"/>
      <c r="P143" s="3"/>
      <c r="Q143" s="3"/>
      <c r="R143" s="3"/>
      <c r="S143" s="3"/>
      <c r="T143" s="3"/>
      <c r="U143" s="3"/>
      <c r="V143" s="3"/>
      <c r="W143" s="3"/>
      <c r="X143" s="3"/>
      <c r="AE143">
        <v>15</v>
      </c>
      <c r="AF143">
        <v>21</v>
      </c>
      <c r="AG143" t="s">
        <v>321</v>
      </c>
    </row>
    <row r="144" spans="1:60" x14ac:dyDescent="0.2">
      <c r="A144" s="215"/>
      <c r="B144" s="216" t="s">
        <v>29</v>
      </c>
      <c r="C144" s="249"/>
      <c r="D144" s="217"/>
      <c r="E144" s="218"/>
      <c r="F144" s="218"/>
      <c r="G144" s="244">
        <f>G8+G34+G47+G65+G72+G78+G81+G99+G102+G108+G113+G129+G131+G137</f>
        <v>0</v>
      </c>
      <c r="H144" s="3"/>
      <c r="I144" s="3"/>
      <c r="J144" s="3"/>
      <c r="K144" s="3"/>
      <c r="L144" s="3"/>
      <c r="M144" s="3"/>
      <c r="N144" s="3"/>
      <c r="O144" s="3"/>
      <c r="P144" s="3"/>
      <c r="Q144" s="3"/>
      <c r="R144" s="3"/>
      <c r="S144" s="3"/>
      <c r="T144" s="3"/>
      <c r="U144" s="3"/>
      <c r="V144" s="3"/>
      <c r="W144" s="3"/>
      <c r="X144" s="3"/>
      <c r="AE144">
        <f>SUMIF(L7:L142,AE143,G7:G142)</f>
        <v>0</v>
      </c>
      <c r="AF144">
        <f>SUMIF(L7:L142,AF143,G7:G142)</f>
        <v>0</v>
      </c>
      <c r="AG144" t="s">
        <v>377</v>
      </c>
    </row>
    <row r="145" spans="3:33" x14ac:dyDescent="0.2">
      <c r="C145" s="250"/>
      <c r="D145" s="10"/>
      <c r="AG145" t="s">
        <v>378</v>
      </c>
    </row>
    <row r="146" spans="3:33" x14ac:dyDescent="0.2">
      <c r="D146" s="10"/>
    </row>
    <row r="147" spans="3:33" x14ac:dyDescent="0.2">
      <c r="D147" s="10"/>
    </row>
    <row r="148" spans="3:33" x14ac:dyDescent="0.2">
      <c r="D148" s="10"/>
    </row>
    <row r="149" spans="3:33" x14ac:dyDescent="0.2">
      <c r="D149" s="10"/>
    </row>
    <row r="150" spans="3:33" x14ac:dyDescent="0.2">
      <c r="D150" s="10"/>
    </row>
    <row r="151" spans="3:33" x14ac:dyDescent="0.2">
      <c r="D151" s="10"/>
    </row>
    <row r="152" spans="3:33" x14ac:dyDescent="0.2">
      <c r="D152" s="10"/>
    </row>
    <row r="153" spans="3:33" x14ac:dyDescent="0.2">
      <c r="D153" s="10"/>
    </row>
    <row r="154" spans="3:33" x14ac:dyDescent="0.2">
      <c r="D154" s="10"/>
    </row>
    <row r="155" spans="3:33" x14ac:dyDescent="0.2">
      <c r="D155" s="10"/>
    </row>
    <row r="156" spans="3:33" x14ac:dyDescent="0.2">
      <c r="D156" s="10"/>
    </row>
    <row r="157" spans="3:33" x14ac:dyDescent="0.2">
      <c r="D157" s="10"/>
    </row>
    <row r="158" spans="3:33" x14ac:dyDescent="0.2">
      <c r="D158" s="10"/>
    </row>
    <row r="159" spans="3:33" x14ac:dyDescent="0.2">
      <c r="D159" s="10"/>
    </row>
    <row r="160" spans="3: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AzbGM9ud4KmT7dmCDujbnDLXhHYwnHxa+9D7HaVZ67iIa02jcJTiSkLwJH9Y7Z3GY/EnlnshOUjHceNwWTs9Q==" saltValue="wBNpzSnzBD2yZ7Gll7k2pg==" spinCount="100000" sheet="1"/>
  <mergeCells count="9">
    <mergeCell ref="C83:G83"/>
    <mergeCell ref="C97:G97"/>
    <mergeCell ref="C119:G119"/>
    <mergeCell ref="A1:G1"/>
    <mergeCell ref="C2:G2"/>
    <mergeCell ref="C3:G3"/>
    <mergeCell ref="C4:G4"/>
    <mergeCell ref="C23:G23"/>
    <mergeCell ref="C67:G67"/>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88</v>
      </c>
      <c r="C3" s="201" t="s">
        <v>89</v>
      </c>
      <c r="D3" s="199"/>
      <c r="E3" s="199"/>
      <c r="F3" s="199"/>
      <c r="G3" s="200"/>
      <c r="AC3" s="177" t="s">
        <v>308</v>
      </c>
      <c r="AG3" t="s">
        <v>311</v>
      </c>
    </row>
    <row r="4" spans="1:60" ht="24.95" customHeight="1" x14ac:dyDescent="0.2">
      <c r="A4" s="202" t="s">
        <v>9</v>
      </c>
      <c r="B4" s="203" t="s">
        <v>72</v>
      </c>
      <c r="C4" s="204" t="s">
        <v>91</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SUMIF(AG9:AG23,"&lt;&gt;NOR",G9:G23)</f>
        <v>0</v>
      </c>
      <c r="H8" s="228"/>
      <c r="I8" s="228">
        <f>SUM(I9:I23)</f>
        <v>0</v>
      </c>
      <c r="J8" s="228"/>
      <c r="K8" s="228">
        <f>SUM(K9:K23)</f>
        <v>0</v>
      </c>
      <c r="L8" s="228"/>
      <c r="M8" s="228">
        <f>SUM(M9:M23)</f>
        <v>0</v>
      </c>
      <c r="N8" s="227"/>
      <c r="O8" s="227">
        <f>SUM(O9:O23)</f>
        <v>101.07</v>
      </c>
      <c r="P8" s="227"/>
      <c r="Q8" s="227">
        <f>SUM(Q9:Q23)</f>
        <v>0</v>
      </c>
      <c r="R8" s="228"/>
      <c r="S8" s="228"/>
      <c r="T8" s="229"/>
      <c r="U8" s="223"/>
      <c r="V8" s="223">
        <f>SUM(V9:V23)</f>
        <v>27.1</v>
      </c>
      <c r="W8" s="223"/>
      <c r="X8" s="223"/>
      <c r="AG8" t="s">
        <v>335</v>
      </c>
    </row>
    <row r="9" spans="1:60" outlineLevel="1" x14ac:dyDescent="0.2">
      <c r="A9" s="230">
        <v>1</v>
      </c>
      <c r="B9" s="231" t="s">
        <v>1492</v>
      </c>
      <c r="C9" s="247" t="s">
        <v>1493</v>
      </c>
      <c r="D9" s="232" t="s">
        <v>382</v>
      </c>
      <c r="E9" s="233">
        <v>35.484000000000002</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612</v>
      </c>
      <c r="U9" s="222">
        <v>0.12</v>
      </c>
      <c r="V9" s="222">
        <f>ROUND(E9*U9,2)</f>
        <v>4.26</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1600</v>
      </c>
      <c r="D10" s="251"/>
      <c r="E10" s="252">
        <v>35.479999999999997</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0">
        <v>2</v>
      </c>
      <c r="B11" s="231" t="s">
        <v>1016</v>
      </c>
      <c r="C11" s="247" t="s">
        <v>1017</v>
      </c>
      <c r="D11" s="232" t="s">
        <v>382</v>
      </c>
      <c r="E11" s="233">
        <v>35.484000000000002</v>
      </c>
      <c r="F11" s="234"/>
      <c r="G11" s="235">
        <f>ROUND(E11*F11,2)</f>
        <v>0</v>
      </c>
      <c r="H11" s="234"/>
      <c r="I11" s="235">
        <f>ROUND(E11*H11,2)</f>
        <v>0</v>
      </c>
      <c r="J11" s="234"/>
      <c r="K11" s="235">
        <f>ROUND(E11*J11,2)</f>
        <v>0</v>
      </c>
      <c r="L11" s="235">
        <v>21</v>
      </c>
      <c r="M11" s="235">
        <f>G11*(1+L11/100)</f>
        <v>0</v>
      </c>
      <c r="N11" s="233">
        <v>0</v>
      </c>
      <c r="O11" s="233">
        <f>ROUND(E11*N11,2)</f>
        <v>0</v>
      </c>
      <c r="P11" s="233">
        <v>0</v>
      </c>
      <c r="Q11" s="233">
        <f>ROUND(E11*P11,2)</f>
        <v>0</v>
      </c>
      <c r="R11" s="235"/>
      <c r="S11" s="235" t="s">
        <v>384</v>
      </c>
      <c r="T11" s="236" t="s">
        <v>612</v>
      </c>
      <c r="U11" s="222">
        <v>0.34499999999999997</v>
      </c>
      <c r="V11" s="222">
        <f>ROUND(E11*U11,2)</f>
        <v>12.24</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1601</v>
      </c>
      <c r="D12" s="251"/>
      <c r="E12" s="252">
        <v>35.479999999999997</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390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0">
        <v>3</v>
      </c>
      <c r="B13" s="231" t="s">
        <v>571</v>
      </c>
      <c r="C13" s="247" t="s">
        <v>572</v>
      </c>
      <c r="D13" s="232" t="s">
        <v>382</v>
      </c>
      <c r="E13" s="233">
        <v>35.484000000000002</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c r="S13" s="235" t="s">
        <v>339</v>
      </c>
      <c r="T13" s="236" t="s">
        <v>532</v>
      </c>
      <c r="U13" s="222">
        <v>1.0999999999999999E-2</v>
      </c>
      <c r="V13" s="222">
        <f>ROUND(E13*U13,2)</f>
        <v>0.39</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7" t="s">
        <v>1602</v>
      </c>
      <c r="D14" s="251"/>
      <c r="E14" s="252">
        <v>35.479999999999997</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0">
        <v>4</v>
      </c>
      <c r="B15" s="231" t="s">
        <v>574</v>
      </c>
      <c r="C15" s="247" t="s">
        <v>575</v>
      </c>
      <c r="D15" s="232" t="s">
        <v>382</v>
      </c>
      <c r="E15" s="233">
        <v>50.533999999999999</v>
      </c>
      <c r="F15" s="234"/>
      <c r="G15" s="235">
        <f>ROUND(E15*F15,2)</f>
        <v>0</v>
      </c>
      <c r="H15" s="234"/>
      <c r="I15" s="235">
        <f>ROUND(E15*H15,2)</f>
        <v>0</v>
      </c>
      <c r="J15" s="234"/>
      <c r="K15" s="235">
        <f>ROUND(E15*J15,2)</f>
        <v>0</v>
      </c>
      <c r="L15" s="235">
        <v>21</v>
      </c>
      <c r="M15" s="235">
        <f>G15*(1+L15/100)</f>
        <v>0</v>
      </c>
      <c r="N15" s="233">
        <v>0</v>
      </c>
      <c r="O15" s="233">
        <f>ROUND(E15*N15,2)</f>
        <v>0</v>
      </c>
      <c r="P15" s="233">
        <v>0</v>
      </c>
      <c r="Q15" s="233">
        <f>ROUND(E15*P15,2)</f>
        <v>0</v>
      </c>
      <c r="R15" s="235"/>
      <c r="S15" s="235" t="s">
        <v>384</v>
      </c>
      <c r="T15" s="236" t="s">
        <v>612</v>
      </c>
      <c r="U15" s="222">
        <v>0.20200000000000001</v>
      </c>
      <c r="V15" s="222">
        <f>ROUND(E15*U15,2)</f>
        <v>10.210000000000001</v>
      </c>
      <c r="W15" s="222"/>
      <c r="X15" s="222" t="s">
        <v>385</v>
      </c>
      <c r="Y15" s="212"/>
      <c r="Z15" s="212"/>
      <c r="AA15" s="212"/>
      <c r="AB15" s="212"/>
      <c r="AC15" s="212"/>
      <c r="AD15" s="212"/>
      <c r="AE15" s="212"/>
      <c r="AF15" s="212"/>
      <c r="AG15" s="212" t="s">
        <v>386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4" t="s">
        <v>576</v>
      </c>
      <c r="D16" s="261"/>
      <c r="E16" s="261"/>
      <c r="F16" s="261"/>
      <c r="G16" s="261"/>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433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7" t="s">
        <v>1603</v>
      </c>
      <c r="D17" s="251"/>
      <c r="E17" s="252">
        <v>50.53</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390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0">
        <v>5</v>
      </c>
      <c r="B18" s="231" t="s">
        <v>587</v>
      </c>
      <c r="C18" s="247" t="s">
        <v>1604</v>
      </c>
      <c r="D18" s="232" t="s">
        <v>464</v>
      </c>
      <c r="E18" s="233">
        <v>101.068</v>
      </c>
      <c r="F18" s="234"/>
      <c r="G18" s="235">
        <f>ROUND(E18*F18,2)</f>
        <v>0</v>
      </c>
      <c r="H18" s="234"/>
      <c r="I18" s="235">
        <f>ROUND(E18*H18,2)</f>
        <v>0</v>
      </c>
      <c r="J18" s="234"/>
      <c r="K18" s="235">
        <f>ROUND(E18*J18,2)</f>
        <v>0</v>
      </c>
      <c r="L18" s="235">
        <v>21</v>
      </c>
      <c r="M18" s="235">
        <f>G18*(1+L18/100)</f>
        <v>0</v>
      </c>
      <c r="N18" s="233">
        <v>1</v>
      </c>
      <c r="O18" s="233">
        <f>ROUND(E18*N18,2)</f>
        <v>101.07</v>
      </c>
      <c r="P18" s="233">
        <v>0</v>
      </c>
      <c r="Q18" s="233">
        <f>ROUND(E18*P18,2)</f>
        <v>0</v>
      </c>
      <c r="R18" s="235"/>
      <c r="S18" s="235" t="s">
        <v>339</v>
      </c>
      <c r="T18" s="236" t="s">
        <v>612</v>
      </c>
      <c r="U18" s="222">
        <v>0</v>
      </c>
      <c r="V18" s="222">
        <f>ROUND(E18*U18,2)</f>
        <v>0</v>
      </c>
      <c r="W18" s="222"/>
      <c r="X18" s="222" t="s">
        <v>474</v>
      </c>
      <c r="Y18" s="212"/>
      <c r="Z18" s="212"/>
      <c r="AA18" s="212"/>
      <c r="AB18" s="212"/>
      <c r="AC18" s="212"/>
      <c r="AD18" s="212"/>
      <c r="AE18" s="212"/>
      <c r="AF18" s="212"/>
      <c r="AG18" s="212" t="s">
        <v>605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2" t="s">
        <v>545</v>
      </c>
      <c r="D19" s="259"/>
      <c r="E19" s="260"/>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3" t="s">
        <v>1605</v>
      </c>
      <c r="D20" s="259"/>
      <c r="E20" s="260">
        <v>50.533999999999999</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390</v>
      </c>
      <c r="AH20" s="212">
        <v>2</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7" t="s">
        <v>1026</v>
      </c>
      <c r="D21" s="265"/>
      <c r="E21" s="266">
        <v>50.533999999999999</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3</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2" t="s">
        <v>547</v>
      </c>
      <c r="D22" s="259"/>
      <c r="E22" s="260"/>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1606</v>
      </c>
      <c r="D23" s="251"/>
      <c r="E23" s="252">
        <v>101.068</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390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4" t="s">
        <v>334</v>
      </c>
      <c r="B24" s="225" t="s">
        <v>254</v>
      </c>
      <c r="C24" s="245" t="s">
        <v>255</v>
      </c>
      <c r="D24" s="226"/>
      <c r="E24" s="227"/>
      <c r="F24" s="228"/>
      <c r="G24" s="228">
        <f>SUMIF(AG25:AG38,"&lt;&gt;NOR",G25:G38)</f>
        <v>0</v>
      </c>
      <c r="H24" s="228"/>
      <c r="I24" s="228">
        <f>SUM(I25:I38)</f>
        <v>0</v>
      </c>
      <c r="J24" s="228"/>
      <c r="K24" s="228">
        <f>SUM(K25:K38)</f>
        <v>0</v>
      </c>
      <c r="L24" s="228"/>
      <c r="M24" s="228">
        <f>SUM(M25:M38)</f>
        <v>0</v>
      </c>
      <c r="N24" s="227"/>
      <c r="O24" s="227">
        <f>SUM(O25:O38)</f>
        <v>0.01</v>
      </c>
      <c r="P24" s="227"/>
      <c r="Q24" s="227">
        <f>SUM(Q25:Q38)</f>
        <v>34.129999999999995</v>
      </c>
      <c r="R24" s="228"/>
      <c r="S24" s="228"/>
      <c r="T24" s="229"/>
      <c r="U24" s="223"/>
      <c r="V24" s="223">
        <f>SUM(V25:V38)</f>
        <v>124.72999999999999</v>
      </c>
      <c r="W24" s="223"/>
      <c r="X24" s="223"/>
      <c r="AG24" t="s">
        <v>335</v>
      </c>
    </row>
    <row r="25" spans="1:60" outlineLevel="1" x14ac:dyDescent="0.2">
      <c r="A25" s="230">
        <v>6</v>
      </c>
      <c r="B25" s="231" t="s">
        <v>1217</v>
      </c>
      <c r="C25" s="247" t="s">
        <v>1218</v>
      </c>
      <c r="D25" s="232" t="s">
        <v>382</v>
      </c>
      <c r="E25" s="233">
        <v>6.4670699999999997</v>
      </c>
      <c r="F25" s="234"/>
      <c r="G25" s="235">
        <f>ROUND(E25*F25,2)</f>
        <v>0</v>
      </c>
      <c r="H25" s="234"/>
      <c r="I25" s="235">
        <f>ROUND(E25*H25,2)</f>
        <v>0</v>
      </c>
      <c r="J25" s="234"/>
      <c r="K25" s="235">
        <f>ROUND(E25*J25,2)</f>
        <v>0</v>
      </c>
      <c r="L25" s="235">
        <v>21</v>
      </c>
      <c r="M25" s="235">
        <f>G25*(1+L25/100)</f>
        <v>0</v>
      </c>
      <c r="N25" s="233">
        <v>0</v>
      </c>
      <c r="O25" s="233">
        <f>ROUND(E25*N25,2)</f>
        <v>0</v>
      </c>
      <c r="P25" s="233">
        <v>2</v>
      </c>
      <c r="Q25" s="233">
        <f>ROUND(E25*P25,2)</f>
        <v>12.93</v>
      </c>
      <c r="R25" s="235"/>
      <c r="S25" s="235" t="s">
        <v>384</v>
      </c>
      <c r="T25" s="236" t="s">
        <v>612</v>
      </c>
      <c r="U25" s="222">
        <v>6.4359999999999999</v>
      </c>
      <c r="V25" s="222">
        <f>ROUND(E25*U25,2)</f>
        <v>41.62</v>
      </c>
      <c r="W25" s="222"/>
      <c r="X25" s="222" t="s">
        <v>385</v>
      </c>
      <c r="Y25" s="212"/>
      <c r="Z25" s="212"/>
      <c r="AA25" s="212"/>
      <c r="AB25" s="212"/>
      <c r="AC25" s="212"/>
      <c r="AD25" s="212"/>
      <c r="AE25" s="212"/>
      <c r="AF25" s="212"/>
      <c r="AG25" s="212" t="s">
        <v>386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7" t="s">
        <v>1607</v>
      </c>
      <c r="D26" s="251"/>
      <c r="E26" s="252">
        <v>4.59</v>
      </c>
      <c r="F26" s="222"/>
      <c r="G26" s="222"/>
      <c r="H26" s="222"/>
      <c r="I26" s="222"/>
      <c r="J26" s="222"/>
      <c r="K26" s="222"/>
      <c r="L26" s="222"/>
      <c r="M26" s="222"/>
      <c r="N26" s="221"/>
      <c r="O26" s="221"/>
      <c r="P26" s="221"/>
      <c r="Q26" s="221"/>
      <c r="R26" s="222"/>
      <c r="S26" s="222"/>
      <c r="T26" s="222"/>
      <c r="U26" s="222"/>
      <c r="V26" s="222"/>
      <c r="W26" s="222"/>
      <c r="X26" s="222"/>
      <c r="Y26" s="212"/>
      <c r="Z26" s="212"/>
      <c r="AA26" s="212"/>
      <c r="AB26" s="212"/>
      <c r="AC26" s="212"/>
      <c r="AD26" s="212"/>
      <c r="AE26" s="212"/>
      <c r="AF26" s="212"/>
      <c r="AG26" s="212" t="s">
        <v>390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7" t="s">
        <v>1608</v>
      </c>
      <c r="D27" s="251"/>
      <c r="E27" s="252">
        <v>0.6</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390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1609</v>
      </c>
      <c r="D28" s="251"/>
      <c r="E28" s="252">
        <v>0.08</v>
      </c>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1610</v>
      </c>
      <c r="D29" s="251"/>
      <c r="E29" s="252">
        <v>1.19</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0">
        <v>7</v>
      </c>
      <c r="B30" s="231" t="s">
        <v>1611</v>
      </c>
      <c r="C30" s="247" t="s">
        <v>1612</v>
      </c>
      <c r="D30" s="232" t="s">
        <v>382</v>
      </c>
      <c r="E30" s="233">
        <v>0.45600000000000002</v>
      </c>
      <c r="F30" s="234"/>
      <c r="G30" s="235">
        <f>ROUND(E30*F30,2)</f>
        <v>0</v>
      </c>
      <c r="H30" s="234"/>
      <c r="I30" s="235">
        <f>ROUND(E30*H30,2)</f>
        <v>0</v>
      </c>
      <c r="J30" s="234"/>
      <c r="K30" s="235">
        <f>ROUND(E30*J30,2)</f>
        <v>0</v>
      </c>
      <c r="L30" s="235">
        <v>21</v>
      </c>
      <c r="M30" s="235">
        <f>G30*(1+L30/100)</f>
        <v>0</v>
      </c>
      <c r="N30" s="233">
        <v>1.2800000000000001E-3</v>
      </c>
      <c r="O30" s="233">
        <f>ROUND(E30*N30,2)</f>
        <v>0</v>
      </c>
      <c r="P30" s="233">
        <v>1.8</v>
      </c>
      <c r="Q30" s="233">
        <f>ROUND(E30*P30,2)</f>
        <v>0.82</v>
      </c>
      <c r="R30" s="235"/>
      <c r="S30" s="235" t="s">
        <v>384</v>
      </c>
      <c r="T30" s="236" t="s">
        <v>612</v>
      </c>
      <c r="U30" s="222">
        <v>1.52</v>
      </c>
      <c r="V30" s="222">
        <f>ROUND(E30*U30,2)</f>
        <v>0.69</v>
      </c>
      <c r="W30" s="222"/>
      <c r="X30" s="222" t="s">
        <v>385</v>
      </c>
      <c r="Y30" s="212"/>
      <c r="Z30" s="212"/>
      <c r="AA30" s="212"/>
      <c r="AB30" s="212"/>
      <c r="AC30" s="212"/>
      <c r="AD30" s="212"/>
      <c r="AE30" s="212"/>
      <c r="AF30" s="212"/>
      <c r="AG30" s="212" t="s">
        <v>386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1613</v>
      </c>
      <c r="D31" s="251"/>
      <c r="E31" s="252">
        <v>0.46</v>
      </c>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390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0">
        <v>8</v>
      </c>
      <c r="B32" s="231" t="s">
        <v>1221</v>
      </c>
      <c r="C32" s="247" t="s">
        <v>1222</v>
      </c>
      <c r="D32" s="232" t="s">
        <v>382</v>
      </c>
      <c r="E32" s="233">
        <v>8.4911300000000001</v>
      </c>
      <c r="F32" s="234"/>
      <c r="G32" s="235">
        <f>ROUND(E32*F32,2)</f>
        <v>0</v>
      </c>
      <c r="H32" s="234"/>
      <c r="I32" s="235">
        <f>ROUND(E32*H32,2)</f>
        <v>0</v>
      </c>
      <c r="J32" s="234"/>
      <c r="K32" s="235">
        <f>ROUND(E32*J32,2)</f>
        <v>0</v>
      </c>
      <c r="L32" s="235">
        <v>21</v>
      </c>
      <c r="M32" s="235">
        <f>G32*(1+L32/100)</f>
        <v>0</v>
      </c>
      <c r="N32" s="233">
        <v>1.47E-3</v>
      </c>
      <c r="O32" s="233">
        <f>ROUND(E32*N32,2)</f>
        <v>0.01</v>
      </c>
      <c r="P32" s="233">
        <v>2.4</v>
      </c>
      <c r="Q32" s="233">
        <f>ROUND(E32*P32,2)</f>
        <v>20.38</v>
      </c>
      <c r="R32" s="235"/>
      <c r="S32" s="235" t="s">
        <v>384</v>
      </c>
      <c r="T32" s="236" t="s">
        <v>612</v>
      </c>
      <c r="U32" s="222">
        <v>8.5</v>
      </c>
      <c r="V32" s="222">
        <f>ROUND(E32*U32,2)</f>
        <v>72.17</v>
      </c>
      <c r="W32" s="222"/>
      <c r="X32" s="222" t="s">
        <v>385</v>
      </c>
      <c r="Y32" s="212"/>
      <c r="Z32" s="212"/>
      <c r="AA32" s="212"/>
      <c r="AB32" s="212"/>
      <c r="AC32" s="212"/>
      <c r="AD32" s="212"/>
      <c r="AE32" s="212"/>
      <c r="AF32" s="212"/>
      <c r="AG32" s="212" t="s">
        <v>386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7" t="s">
        <v>1614</v>
      </c>
      <c r="D33" s="251"/>
      <c r="E33" s="252">
        <v>1.53</v>
      </c>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1615</v>
      </c>
      <c r="D34" s="251"/>
      <c r="E34" s="252">
        <v>3.55</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390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7" t="s">
        <v>1616</v>
      </c>
      <c r="D35" s="251"/>
      <c r="E35" s="252">
        <v>3.23</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390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1617</v>
      </c>
      <c r="D36" s="251"/>
      <c r="E36" s="252">
        <v>0.18</v>
      </c>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390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0">
        <v>9</v>
      </c>
      <c r="B37" s="231" t="s">
        <v>1618</v>
      </c>
      <c r="C37" s="247" t="s">
        <v>1619</v>
      </c>
      <c r="D37" s="232" t="s">
        <v>513</v>
      </c>
      <c r="E37" s="233">
        <v>4.0999999999999996</v>
      </c>
      <c r="F37" s="234"/>
      <c r="G37" s="235">
        <f>ROUND(E37*F37,2)</f>
        <v>0</v>
      </c>
      <c r="H37" s="234"/>
      <c r="I37" s="235">
        <f>ROUND(E37*H37,2)</f>
        <v>0</v>
      </c>
      <c r="J37" s="234"/>
      <c r="K37" s="235">
        <f>ROUND(E37*J37,2)</f>
        <v>0</v>
      </c>
      <c r="L37" s="235">
        <v>21</v>
      </c>
      <c r="M37" s="235">
        <f>G37*(1+L37/100)</f>
        <v>0</v>
      </c>
      <c r="N37" s="233">
        <v>0</v>
      </c>
      <c r="O37" s="233">
        <f>ROUND(E37*N37,2)</f>
        <v>0</v>
      </c>
      <c r="P37" s="233">
        <v>4.6000000000000001E-4</v>
      </c>
      <c r="Q37" s="233">
        <f>ROUND(E37*P37,2)</f>
        <v>0</v>
      </c>
      <c r="R37" s="235"/>
      <c r="S37" s="235" t="s">
        <v>384</v>
      </c>
      <c r="T37" s="236" t="s">
        <v>612</v>
      </c>
      <c r="U37" s="222">
        <v>2.5</v>
      </c>
      <c r="V37" s="222">
        <f>ROUND(E37*U37,2)</f>
        <v>10.25</v>
      </c>
      <c r="W37" s="222"/>
      <c r="X37" s="222" t="s">
        <v>385</v>
      </c>
      <c r="Y37" s="212"/>
      <c r="Z37" s="212"/>
      <c r="AA37" s="212"/>
      <c r="AB37" s="212"/>
      <c r="AC37" s="212"/>
      <c r="AD37" s="212"/>
      <c r="AE37" s="212"/>
      <c r="AF37" s="212"/>
      <c r="AG37" s="212" t="s">
        <v>386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1620</v>
      </c>
      <c r="D38" s="251"/>
      <c r="E38" s="252">
        <v>4.0999999999999996</v>
      </c>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390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4" t="s">
        <v>334</v>
      </c>
      <c r="B39" s="225" t="s">
        <v>263</v>
      </c>
      <c r="C39" s="245" t="s">
        <v>264</v>
      </c>
      <c r="D39" s="226"/>
      <c r="E39" s="227"/>
      <c r="F39" s="228"/>
      <c r="G39" s="228">
        <f>SUMIF(AG40:AG41,"&lt;&gt;NOR",G40:G41)</f>
        <v>0</v>
      </c>
      <c r="H39" s="228"/>
      <c r="I39" s="228">
        <f>SUM(I40:I41)</f>
        <v>0</v>
      </c>
      <c r="J39" s="228"/>
      <c r="K39" s="228">
        <f>SUM(K40:K41)</f>
        <v>0</v>
      </c>
      <c r="L39" s="228"/>
      <c r="M39" s="228">
        <f>SUM(M40:M41)</f>
        <v>0</v>
      </c>
      <c r="N39" s="227"/>
      <c r="O39" s="227">
        <f>SUM(O40:O41)</f>
        <v>0</v>
      </c>
      <c r="P39" s="227"/>
      <c r="Q39" s="227">
        <f>SUM(Q40:Q41)</f>
        <v>0.04</v>
      </c>
      <c r="R39" s="228"/>
      <c r="S39" s="228"/>
      <c r="T39" s="229"/>
      <c r="U39" s="223"/>
      <c r="V39" s="223">
        <f>SUM(V40:V41)</f>
        <v>0.56000000000000005</v>
      </c>
      <c r="W39" s="223"/>
      <c r="X39" s="223"/>
      <c r="AG39" t="s">
        <v>335</v>
      </c>
    </row>
    <row r="40" spans="1:60" ht="33.75" outlineLevel="1" x14ac:dyDescent="0.2">
      <c r="A40" s="230">
        <v>10</v>
      </c>
      <c r="B40" s="231" t="s">
        <v>1225</v>
      </c>
      <c r="C40" s="247" t="s">
        <v>1226</v>
      </c>
      <c r="D40" s="232" t="s">
        <v>427</v>
      </c>
      <c r="E40" s="233">
        <v>13.68</v>
      </c>
      <c r="F40" s="234"/>
      <c r="G40" s="235">
        <f>ROUND(E40*F40,2)</f>
        <v>0</v>
      </c>
      <c r="H40" s="234"/>
      <c r="I40" s="235">
        <f>ROUND(E40*H40,2)</f>
        <v>0</v>
      </c>
      <c r="J40" s="234"/>
      <c r="K40" s="235">
        <f>ROUND(E40*J40,2)</f>
        <v>0</v>
      </c>
      <c r="L40" s="235">
        <v>21</v>
      </c>
      <c r="M40" s="235">
        <f>G40*(1+L40/100)</f>
        <v>0</v>
      </c>
      <c r="N40" s="233">
        <v>0</v>
      </c>
      <c r="O40" s="233">
        <f>ROUND(E40*N40,2)</f>
        <v>0</v>
      </c>
      <c r="P40" s="233">
        <v>2.8300000000000001E-3</v>
      </c>
      <c r="Q40" s="233">
        <f>ROUND(E40*P40,2)</f>
        <v>0.04</v>
      </c>
      <c r="R40" s="235"/>
      <c r="S40" s="235" t="s">
        <v>384</v>
      </c>
      <c r="T40" s="236" t="s">
        <v>612</v>
      </c>
      <c r="U40" s="222">
        <v>4.1000000000000002E-2</v>
      </c>
      <c r="V40" s="222">
        <f>ROUND(E40*U40,2)</f>
        <v>0.56000000000000005</v>
      </c>
      <c r="W40" s="222"/>
      <c r="X40" s="222" t="s">
        <v>385</v>
      </c>
      <c r="Y40" s="212"/>
      <c r="Z40" s="212"/>
      <c r="AA40" s="212"/>
      <c r="AB40" s="212"/>
      <c r="AC40" s="212"/>
      <c r="AD40" s="212"/>
      <c r="AE40" s="212"/>
      <c r="AF40" s="212"/>
      <c r="AG40" s="212" t="s">
        <v>386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1621</v>
      </c>
      <c r="D41" s="251"/>
      <c r="E41" s="252">
        <v>13.68</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224" t="s">
        <v>334</v>
      </c>
      <c r="B42" s="225" t="s">
        <v>265</v>
      </c>
      <c r="C42" s="245" t="s">
        <v>266</v>
      </c>
      <c r="D42" s="226"/>
      <c r="E42" s="227"/>
      <c r="F42" s="228"/>
      <c r="G42" s="228">
        <f>SUMIF(AG43:AG43,"&lt;&gt;NOR",G43:G43)</f>
        <v>0</v>
      </c>
      <c r="H42" s="228"/>
      <c r="I42" s="228">
        <f>SUM(I43:I43)</f>
        <v>0</v>
      </c>
      <c r="J42" s="228"/>
      <c r="K42" s="228">
        <f>SUM(K43:K43)</f>
        <v>0</v>
      </c>
      <c r="L42" s="228"/>
      <c r="M42" s="228">
        <f>SUM(M43:M43)</f>
        <v>0</v>
      </c>
      <c r="N42" s="227"/>
      <c r="O42" s="227">
        <f>SUM(O43:O43)</f>
        <v>0</v>
      </c>
      <c r="P42" s="227"/>
      <c r="Q42" s="227">
        <f>SUM(Q43:Q43)</f>
        <v>0</v>
      </c>
      <c r="R42" s="228"/>
      <c r="S42" s="228"/>
      <c r="T42" s="229"/>
      <c r="U42" s="223"/>
      <c r="V42" s="223">
        <f>SUM(V43:V43)</f>
        <v>0</v>
      </c>
      <c r="W42" s="223"/>
      <c r="X42" s="223"/>
      <c r="AG42" t="s">
        <v>335</v>
      </c>
    </row>
    <row r="43" spans="1:60" outlineLevel="1" x14ac:dyDescent="0.2">
      <c r="A43" s="237">
        <v>11</v>
      </c>
      <c r="B43" s="238" t="s">
        <v>1622</v>
      </c>
      <c r="C43" s="246" t="s">
        <v>1623</v>
      </c>
      <c r="D43" s="239" t="s">
        <v>657</v>
      </c>
      <c r="E43" s="240">
        <v>1</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c r="S43" s="242" t="s">
        <v>339</v>
      </c>
      <c r="T43" s="243" t="s">
        <v>340</v>
      </c>
      <c r="U43" s="222">
        <v>0</v>
      </c>
      <c r="V43" s="222">
        <f>ROUND(E43*U43,2)</f>
        <v>0</v>
      </c>
      <c r="W43" s="222"/>
      <c r="X43" s="222" t="s">
        <v>385</v>
      </c>
      <c r="Y43" s="212"/>
      <c r="Z43" s="212"/>
      <c r="AA43" s="212"/>
      <c r="AB43" s="212"/>
      <c r="AC43" s="212"/>
      <c r="AD43" s="212"/>
      <c r="AE43" s="212"/>
      <c r="AF43" s="212"/>
      <c r="AG43" s="212" t="s">
        <v>386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24" t="s">
        <v>334</v>
      </c>
      <c r="B44" s="225" t="s">
        <v>267</v>
      </c>
      <c r="C44" s="245" t="s">
        <v>268</v>
      </c>
      <c r="D44" s="226"/>
      <c r="E44" s="227"/>
      <c r="F44" s="228"/>
      <c r="G44" s="228">
        <f>SUMIF(AG45:AG47,"&lt;&gt;NOR",G45:G47)</f>
        <v>0</v>
      </c>
      <c r="H44" s="228"/>
      <c r="I44" s="228">
        <f>SUM(I45:I47)</f>
        <v>0</v>
      </c>
      <c r="J44" s="228"/>
      <c r="K44" s="228">
        <f>SUM(K45:K47)</f>
        <v>0</v>
      </c>
      <c r="L44" s="228"/>
      <c r="M44" s="228">
        <f>SUM(M45:M47)</f>
        <v>0</v>
      </c>
      <c r="N44" s="227"/>
      <c r="O44" s="227">
        <f>SUM(O45:O47)</f>
        <v>0</v>
      </c>
      <c r="P44" s="227"/>
      <c r="Q44" s="227">
        <f>SUM(Q45:Q47)</f>
        <v>0</v>
      </c>
      <c r="R44" s="228"/>
      <c r="S44" s="228"/>
      <c r="T44" s="229"/>
      <c r="U44" s="223"/>
      <c r="V44" s="223">
        <f>SUM(V45:V47)</f>
        <v>0</v>
      </c>
      <c r="W44" s="223"/>
      <c r="X44" s="223"/>
      <c r="AG44" t="s">
        <v>335</v>
      </c>
    </row>
    <row r="45" spans="1:60" outlineLevel="1" x14ac:dyDescent="0.2">
      <c r="A45" s="237">
        <v>12</v>
      </c>
      <c r="B45" s="238" t="s">
        <v>1624</v>
      </c>
      <c r="C45" s="246" t="s">
        <v>1625</v>
      </c>
      <c r="D45" s="239" t="s">
        <v>657</v>
      </c>
      <c r="E45" s="240">
        <v>1</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c r="S45" s="242" t="s">
        <v>339</v>
      </c>
      <c r="T45" s="243" t="s">
        <v>340</v>
      </c>
      <c r="U45" s="222">
        <v>0</v>
      </c>
      <c r="V45" s="222">
        <f>ROUND(E45*U45,2)</f>
        <v>0</v>
      </c>
      <c r="W45" s="222"/>
      <c r="X45" s="222" t="s">
        <v>385</v>
      </c>
      <c r="Y45" s="212"/>
      <c r="Z45" s="212"/>
      <c r="AA45" s="212"/>
      <c r="AB45" s="212"/>
      <c r="AC45" s="212"/>
      <c r="AD45" s="212"/>
      <c r="AE45" s="212"/>
      <c r="AF45" s="212"/>
      <c r="AG45" s="212" t="s">
        <v>386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7">
        <v>13</v>
      </c>
      <c r="B46" s="238" t="s">
        <v>1626</v>
      </c>
      <c r="C46" s="246" t="s">
        <v>1627</v>
      </c>
      <c r="D46" s="239" t="s">
        <v>657</v>
      </c>
      <c r="E46" s="240">
        <v>1</v>
      </c>
      <c r="F46" s="241"/>
      <c r="G46" s="242">
        <f>ROUND(E46*F46,2)</f>
        <v>0</v>
      </c>
      <c r="H46" s="241"/>
      <c r="I46" s="242">
        <f>ROUND(E46*H46,2)</f>
        <v>0</v>
      </c>
      <c r="J46" s="241"/>
      <c r="K46" s="242">
        <f>ROUND(E46*J46,2)</f>
        <v>0</v>
      </c>
      <c r="L46" s="242">
        <v>21</v>
      </c>
      <c r="M46" s="242">
        <f>G46*(1+L46/100)</f>
        <v>0</v>
      </c>
      <c r="N46" s="240">
        <v>0</v>
      </c>
      <c r="O46" s="240">
        <f>ROUND(E46*N46,2)</f>
        <v>0</v>
      </c>
      <c r="P46" s="240">
        <v>0</v>
      </c>
      <c r="Q46" s="240">
        <f>ROUND(E46*P46,2)</f>
        <v>0</v>
      </c>
      <c r="R46" s="242"/>
      <c r="S46" s="242" t="s">
        <v>339</v>
      </c>
      <c r="T46" s="243" t="s">
        <v>340</v>
      </c>
      <c r="U46" s="222">
        <v>0</v>
      </c>
      <c r="V46" s="222">
        <f>ROUND(E46*U46,2)</f>
        <v>0</v>
      </c>
      <c r="W46" s="222"/>
      <c r="X46" s="222" t="s">
        <v>385</v>
      </c>
      <c r="Y46" s="212"/>
      <c r="Z46" s="212"/>
      <c r="AA46" s="212"/>
      <c r="AB46" s="212"/>
      <c r="AC46" s="212"/>
      <c r="AD46" s="212"/>
      <c r="AE46" s="212"/>
      <c r="AF46" s="212"/>
      <c r="AG46" s="212" t="s">
        <v>386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7">
        <v>14</v>
      </c>
      <c r="B47" s="238" t="s">
        <v>1628</v>
      </c>
      <c r="C47" s="246" t="s">
        <v>1629</v>
      </c>
      <c r="D47" s="239" t="s">
        <v>657</v>
      </c>
      <c r="E47" s="240">
        <v>1</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c r="S47" s="242" t="s">
        <v>339</v>
      </c>
      <c r="T47" s="243" t="s">
        <v>340</v>
      </c>
      <c r="U47" s="222">
        <v>0</v>
      </c>
      <c r="V47" s="222">
        <f>ROUND(E47*U47,2)</f>
        <v>0</v>
      </c>
      <c r="W47" s="222"/>
      <c r="X47" s="222" t="s">
        <v>385</v>
      </c>
      <c r="Y47" s="212"/>
      <c r="Z47" s="212"/>
      <c r="AA47" s="212"/>
      <c r="AB47" s="212"/>
      <c r="AC47" s="212"/>
      <c r="AD47" s="212"/>
      <c r="AE47" s="212"/>
      <c r="AF47" s="212"/>
      <c r="AG47" s="212" t="s">
        <v>386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4" t="s">
        <v>334</v>
      </c>
      <c r="B48" s="225" t="s">
        <v>301</v>
      </c>
      <c r="C48" s="245" t="s">
        <v>302</v>
      </c>
      <c r="D48" s="226"/>
      <c r="E48" s="227"/>
      <c r="F48" s="228"/>
      <c r="G48" s="228">
        <f>SUMIF(AG49:AG61,"&lt;&gt;NOR",G49:G61)</f>
        <v>0</v>
      </c>
      <c r="H48" s="228"/>
      <c r="I48" s="228">
        <f>SUM(I49:I61)</f>
        <v>0</v>
      </c>
      <c r="J48" s="228"/>
      <c r="K48" s="228">
        <f>SUM(K49:K61)</f>
        <v>0</v>
      </c>
      <c r="L48" s="228"/>
      <c r="M48" s="228">
        <f>SUM(M49:M61)</f>
        <v>0</v>
      </c>
      <c r="N48" s="227"/>
      <c r="O48" s="227">
        <f>SUM(O49:O61)</f>
        <v>0</v>
      </c>
      <c r="P48" s="227"/>
      <c r="Q48" s="227">
        <f>SUM(Q49:Q61)</f>
        <v>0</v>
      </c>
      <c r="R48" s="228"/>
      <c r="S48" s="228"/>
      <c r="T48" s="229"/>
      <c r="U48" s="223"/>
      <c r="V48" s="223">
        <f>SUM(V49:V61)</f>
        <v>16.75</v>
      </c>
      <c r="W48" s="223"/>
      <c r="X48" s="223"/>
      <c r="AG48" t="s">
        <v>335</v>
      </c>
    </row>
    <row r="49" spans="1:60" outlineLevel="1" x14ac:dyDescent="0.2">
      <c r="A49" s="237">
        <v>15</v>
      </c>
      <c r="B49" s="238" t="s">
        <v>466</v>
      </c>
      <c r="C49" s="246" t="s">
        <v>467</v>
      </c>
      <c r="D49" s="239" t="s">
        <v>464</v>
      </c>
      <c r="E49" s="240">
        <v>12.934139999999999</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384</v>
      </c>
      <c r="T49" s="243" t="s">
        <v>612</v>
      </c>
      <c r="U49" s="222">
        <v>0</v>
      </c>
      <c r="V49" s="222">
        <f>ROUND(E49*U49,2)</f>
        <v>0</v>
      </c>
      <c r="W49" s="222"/>
      <c r="X49" s="222" t="s">
        <v>385</v>
      </c>
      <c r="Y49" s="212"/>
      <c r="Z49" s="212"/>
      <c r="AA49" s="212"/>
      <c r="AB49" s="212"/>
      <c r="AC49" s="212"/>
      <c r="AD49" s="212"/>
      <c r="AE49" s="212"/>
      <c r="AF49" s="212"/>
      <c r="AG49" s="212" t="s">
        <v>386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7">
        <v>16</v>
      </c>
      <c r="B50" s="238" t="s">
        <v>1630</v>
      </c>
      <c r="C50" s="246" t="s">
        <v>1631</v>
      </c>
      <c r="D50" s="239" t="s">
        <v>464</v>
      </c>
      <c r="E50" s="240">
        <v>0.82079999999999997</v>
      </c>
      <c r="F50" s="241"/>
      <c r="G50" s="242">
        <f>ROUND(E50*F50,2)</f>
        <v>0</v>
      </c>
      <c r="H50" s="241"/>
      <c r="I50" s="242">
        <f>ROUND(E50*H50,2)</f>
        <v>0</v>
      </c>
      <c r="J50" s="241"/>
      <c r="K50" s="242">
        <f>ROUND(E50*J50,2)</f>
        <v>0</v>
      </c>
      <c r="L50" s="242">
        <v>21</v>
      </c>
      <c r="M50" s="242">
        <f>G50*(1+L50/100)</f>
        <v>0</v>
      </c>
      <c r="N50" s="240">
        <v>0</v>
      </c>
      <c r="O50" s="240">
        <f>ROUND(E50*N50,2)</f>
        <v>0</v>
      </c>
      <c r="P50" s="240">
        <v>0</v>
      </c>
      <c r="Q50" s="240">
        <f>ROUND(E50*P50,2)</f>
        <v>0</v>
      </c>
      <c r="R50" s="242"/>
      <c r="S50" s="242" t="s">
        <v>384</v>
      </c>
      <c r="T50" s="243" t="s">
        <v>612</v>
      </c>
      <c r="U50" s="222">
        <v>0</v>
      </c>
      <c r="V50" s="222">
        <f>ROUND(E50*U50,2)</f>
        <v>0</v>
      </c>
      <c r="W50" s="222"/>
      <c r="X50" s="222" t="s">
        <v>385</v>
      </c>
      <c r="Y50" s="212"/>
      <c r="Z50" s="212"/>
      <c r="AA50" s="212"/>
      <c r="AB50" s="212"/>
      <c r="AC50" s="212"/>
      <c r="AD50" s="212"/>
      <c r="AE50" s="212"/>
      <c r="AF50" s="212"/>
      <c r="AG50" s="212" t="s">
        <v>386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7">
        <v>17</v>
      </c>
      <c r="B51" s="238" t="s">
        <v>1234</v>
      </c>
      <c r="C51" s="246" t="s">
        <v>1235</v>
      </c>
      <c r="D51" s="239" t="s">
        <v>464</v>
      </c>
      <c r="E51" s="240">
        <v>20.378710000000002</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c r="S51" s="242" t="s">
        <v>384</v>
      </c>
      <c r="T51" s="243" t="s">
        <v>612</v>
      </c>
      <c r="U51" s="222">
        <v>0</v>
      </c>
      <c r="V51" s="222">
        <f>ROUND(E51*U51,2)</f>
        <v>0</v>
      </c>
      <c r="W51" s="222"/>
      <c r="X51" s="222" t="s">
        <v>385</v>
      </c>
      <c r="Y51" s="212"/>
      <c r="Z51" s="212"/>
      <c r="AA51" s="212"/>
      <c r="AB51" s="212"/>
      <c r="AC51" s="212"/>
      <c r="AD51" s="212"/>
      <c r="AE51" s="212"/>
      <c r="AF51" s="212"/>
      <c r="AG51" s="212" t="s">
        <v>386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7">
        <v>18</v>
      </c>
      <c r="B52" s="238" t="s">
        <v>1236</v>
      </c>
      <c r="C52" s="246" t="s">
        <v>1237</v>
      </c>
      <c r="D52" s="239" t="s">
        <v>464</v>
      </c>
      <c r="E52" s="240">
        <v>3.8710000000000001E-2</v>
      </c>
      <c r="F52" s="241"/>
      <c r="G52" s="242">
        <f>ROUND(E52*F52,2)</f>
        <v>0</v>
      </c>
      <c r="H52" s="241"/>
      <c r="I52" s="242">
        <f>ROUND(E52*H52,2)</f>
        <v>0</v>
      </c>
      <c r="J52" s="241"/>
      <c r="K52" s="242">
        <f>ROUND(E52*J52,2)</f>
        <v>0</v>
      </c>
      <c r="L52" s="242">
        <v>21</v>
      </c>
      <c r="M52" s="242">
        <f>G52*(1+L52/100)</f>
        <v>0</v>
      </c>
      <c r="N52" s="240">
        <v>0</v>
      </c>
      <c r="O52" s="240">
        <f>ROUND(E52*N52,2)</f>
        <v>0</v>
      </c>
      <c r="P52" s="240">
        <v>0</v>
      </c>
      <c r="Q52" s="240">
        <f>ROUND(E52*P52,2)</f>
        <v>0</v>
      </c>
      <c r="R52" s="242"/>
      <c r="S52" s="242" t="s">
        <v>384</v>
      </c>
      <c r="T52" s="243" t="s">
        <v>612</v>
      </c>
      <c r="U52" s="222">
        <v>0</v>
      </c>
      <c r="V52" s="222">
        <f>ROUND(E52*U52,2)</f>
        <v>0</v>
      </c>
      <c r="W52" s="222"/>
      <c r="X52" s="222" t="s">
        <v>385</v>
      </c>
      <c r="Y52" s="212"/>
      <c r="Z52" s="212"/>
      <c r="AA52" s="212"/>
      <c r="AB52" s="212"/>
      <c r="AC52" s="212"/>
      <c r="AD52" s="212"/>
      <c r="AE52" s="212"/>
      <c r="AF52" s="212"/>
      <c r="AG52" s="212" t="s">
        <v>386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0">
        <v>19</v>
      </c>
      <c r="B53" s="231" t="s">
        <v>1238</v>
      </c>
      <c r="C53" s="247" t="s">
        <v>1239</v>
      </c>
      <c r="D53" s="232" t="s">
        <v>464</v>
      </c>
      <c r="E53" s="233">
        <v>34.174250000000001</v>
      </c>
      <c r="F53" s="234"/>
      <c r="G53" s="235">
        <f>ROUND(E53*F53,2)</f>
        <v>0</v>
      </c>
      <c r="H53" s="234"/>
      <c r="I53" s="235">
        <f>ROUND(E53*H53,2)</f>
        <v>0</v>
      </c>
      <c r="J53" s="234"/>
      <c r="K53" s="235">
        <f>ROUND(E53*J53,2)</f>
        <v>0</v>
      </c>
      <c r="L53" s="235">
        <v>21</v>
      </c>
      <c r="M53" s="235">
        <f>G53*(1+L53/100)</f>
        <v>0</v>
      </c>
      <c r="N53" s="233">
        <v>0</v>
      </c>
      <c r="O53" s="233">
        <f>ROUND(E53*N53,2)</f>
        <v>0</v>
      </c>
      <c r="P53" s="233">
        <v>0</v>
      </c>
      <c r="Q53" s="233">
        <f>ROUND(E53*P53,2)</f>
        <v>0</v>
      </c>
      <c r="R53" s="235"/>
      <c r="S53" s="235" t="s">
        <v>384</v>
      </c>
      <c r="T53" s="236" t="s">
        <v>612</v>
      </c>
      <c r="U53" s="222">
        <v>0.49</v>
      </c>
      <c r="V53" s="222">
        <f>ROUND(E53*U53,2)</f>
        <v>16.75</v>
      </c>
      <c r="W53" s="222"/>
      <c r="X53" s="222" t="s">
        <v>485</v>
      </c>
      <c r="Y53" s="212"/>
      <c r="Z53" s="212"/>
      <c r="AA53" s="212"/>
      <c r="AB53" s="212"/>
      <c r="AC53" s="212"/>
      <c r="AD53" s="212"/>
      <c r="AE53" s="212"/>
      <c r="AF53" s="212"/>
      <c r="AG53" s="212" t="s">
        <v>486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4" t="s">
        <v>1240</v>
      </c>
      <c r="D54" s="261"/>
      <c r="E54" s="261"/>
      <c r="F54" s="261"/>
      <c r="G54" s="261"/>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433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487</v>
      </c>
      <c r="D55" s="251"/>
      <c r="E55" s="252"/>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7" t="s">
        <v>1632</v>
      </c>
      <c r="D56" s="251"/>
      <c r="E56" s="252"/>
      <c r="F56" s="222"/>
      <c r="G56" s="222"/>
      <c r="H56" s="222"/>
      <c r="I56" s="222"/>
      <c r="J56" s="222"/>
      <c r="K56" s="222"/>
      <c r="L56" s="222"/>
      <c r="M56" s="222"/>
      <c r="N56" s="221"/>
      <c r="O56" s="221"/>
      <c r="P56" s="221"/>
      <c r="Q56" s="221"/>
      <c r="R56" s="222"/>
      <c r="S56" s="222"/>
      <c r="T56" s="222"/>
      <c r="U56" s="222"/>
      <c r="V56" s="222"/>
      <c r="W56" s="222"/>
      <c r="X56" s="222"/>
      <c r="Y56" s="212"/>
      <c r="Z56" s="212"/>
      <c r="AA56" s="212"/>
      <c r="AB56" s="212"/>
      <c r="AC56" s="212"/>
      <c r="AD56" s="212"/>
      <c r="AE56" s="212"/>
      <c r="AF56" s="212"/>
      <c r="AG56" s="212" t="s">
        <v>390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7" t="s">
        <v>1633</v>
      </c>
      <c r="D57" s="251"/>
      <c r="E57" s="252">
        <v>34.174250000000001</v>
      </c>
      <c r="F57" s="222"/>
      <c r="G57" s="222"/>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390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0">
        <v>20</v>
      </c>
      <c r="B58" s="231" t="s">
        <v>1243</v>
      </c>
      <c r="C58" s="247" t="s">
        <v>1244</v>
      </c>
      <c r="D58" s="232" t="s">
        <v>464</v>
      </c>
      <c r="E58" s="233">
        <v>34.174250000000001</v>
      </c>
      <c r="F58" s="234"/>
      <c r="G58" s="235">
        <f>ROUND(E58*F58,2)</f>
        <v>0</v>
      </c>
      <c r="H58" s="234"/>
      <c r="I58" s="235">
        <f>ROUND(E58*H58,2)</f>
        <v>0</v>
      </c>
      <c r="J58" s="234"/>
      <c r="K58" s="235">
        <f>ROUND(E58*J58,2)</f>
        <v>0</v>
      </c>
      <c r="L58" s="235">
        <v>21</v>
      </c>
      <c r="M58" s="235">
        <f>G58*(1+L58/100)</f>
        <v>0</v>
      </c>
      <c r="N58" s="233">
        <v>0</v>
      </c>
      <c r="O58" s="233">
        <f>ROUND(E58*N58,2)</f>
        <v>0</v>
      </c>
      <c r="P58" s="233">
        <v>0</v>
      </c>
      <c r="Q58" s="233">
        <f>ROUND(E58*P58,2)</f>
        <v>0</v>
      </c>
      <c r="R58" s="235"/>
      <c r="S58" s="235" t="s">
        <v>339</v>
      </c>
      <c r="T58" s="236" t="s">
        <v>612</v>
      </c>
      <c r="U58" s="222">
        <v>0</v>
      </c>
      <c r="V58" s="222">
        <f>ROUND(E58*U58,2)</f>
        <v>0</v>
      </c>
      <c r="W58" s="222"/>
      <c r="X58" s="222" t="s">
        <v>485</v>
      </c>
      <c r="Y58" s="212"/>
      <c r="Z58" s="212"/>
      <c r="AA58" s="212"/>
      <c r="AB58" s="212"/>
      <c r="AC58" s="212"/>
      <c r="AD58" s="212"/>
      <c r="AE58" s="212"/>
      <c r="AF58" s="212"/>
      <c r="AG58" s="212" t="s">
        <v>486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7" t="s">
        <v>487</v>
      </c>
      <c r="D59" s="251"/>
      <c r="E59" s="252"/>
      <c r="F59" s="222"/>
      <c r="G59" s="222"/>
      <c r="H59" s="222"/>
      <c r="I59" s="222"/>
      <c r="J59" s="222"/>
      <c r="K59" s="222"/>
      <c r="L59" s="222"/>
      <c r="M59" s="222"/>
      <c r="N59" s="221"/>
      <c r="O59" s="221"/>
      <c r="P59" s="221"/>
      <c r="Q59" s="221"/>
      <c r="R59" s="222"/>
      <c r="S59" s="222"/>
      <c r="T59" s="222"/>
      <c r="U59" s="222"/>
      <c r="V59" s="222"/>
      <c r="W59" s="222"/>
      <c r="X59" s="222"/>
      <c r="Y59" s="212"/>
      <c r="Z59" s="212"/>
      <c r="AA59" s="212"/>
      <c r="AB59" s="212"/>
      <c r="AC59" s="212"/>
      <c r="AD59" s="212"/>
      <c r="AE59" s="212"/>
      <c r="AF59" s="212"/>
      <c r="AG59" s="212" t="s">
        <v>390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7" t="s">
        <v>1632</v>
      </c>
      <c r="D60" s="251"/>
      <c r="E60" s="252"/>
      <c r="F60" s="222"/>
      <c r="G60" s="22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390</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1633</v>
      </c>
      <c r="D61" s="251"/>
      <c r="E61" s="252">
        <v>34.174250000000001</v>
      </c>
      <c r="F61" s="222"/>
      <c r="G61" s="222"/>
      <c r="H61" s="222"/>
      <c r="I61" s="222"/>
      <c r="J61" s="222"/>
      <c r="K61" s="222"/>
      <c r="L61" s="222"/>
      <c r="M61" s="222"/>
      <c r="N61" s="221"/>
      <c r="O61" s="221"/>
      <c r="P61" s="221"/>
      <c r="Q61" s="221"/>
      <c r="R61" s="222"/>
      <c r="S61" s="222"/>
      <c r="T61" s="222"/>
      <c r="U61" s="222"/>
      <c r="V61" s="222"/>
      <c r="W61" s="222"/>
      <c r="X61" s="222"/>
      <c r="Y61" s="212"/>
      <c r="Z61" s="212"/>
      <c r="AA61" s="212"/>
      <c r="AB61" s="212"/>
      <c r="AC61" s="212"/>
      <c r="AD61" s="212"/>
      <c r="AE61" s="212"/>
      <c r="AF61" s="212"/>
      <c r="AG61" s="212" t="s">
        <v>390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
      <c r="A62" s="3"/>
      <c r="B62" s="4"/>
      <c r="C62" s="248"/>
      <c r="D62" s="6"/>
      <c r="E62" s="3"/>
      <c r="F62" s="3"/>
      <c r="G62" s="3"/>
      <c r="H62" s="3"/>
      <c r="I62" s="3"/>
      <c r="J62" s="3"/>
      <c r="K62" s="3"/>
      <c r="L62" s="3"/>
      <c r="M62" s="3"/>
      <c r="N62" s="3"/>
      <c r="O62" s="3"/>
      <c r="P62" s="3"/>
      <c r="Q62" s="3"/>
      <c r="R62" s="3"/>
      <c r="S62" s="3"/>
      <c r="T62" s="3"/>
      <c r="U62" s="3"/>
      <c r="V62" s="3"/>
      <c r="W62" s="3"/>
      <c r="X62" s="3"/>
      <c r="AE62">
        <v>15</v>
      </c>
      <c r="AF62">
        <v>21</v>
      </c>
      <c r="AG62" t="s">
        <v>321</v>
      </c>
    </row>
    <row r="63" spans="1:60" x14ac:dyDescent="0.2">
      <c r="A63" s="215"/>
      <c r="B63" s="216" t="s">
        <v>29</v>
      </c>
      <c r="C63" s="249"/>
      <c r="D63" s="217"/>
      <c r="E63" s="218"/>
      <c r="F63" s="218"/>
      <c r="G63" s="244">
        <f>G8+G24+G39+G42+G44+G48</f>
        <v>0</v>
      </c>
      <c r="H63" s="3"/>
      <c r="I63" s="3"/>
      <c r="J63" s="3"/>
      <c r="K63" s="3"/>
      <c r="L63" s="3"/>
      <c r="M63" s="3"/>
      <c r="N63" s="3"/>
      <c r="O63" s="3"/>
      <c r="P63" s="3"/>
      <c r="Q63" s="3"/>
      <c r="R63" s="3"/>
      <c r="S63" s="3"/>
      <c r="T63" s="3"/>
      <c r="U63" s="3"/>
      <c r="V63" s="3"/>
      <c r="W63" s="3"/>
      <c r="X63" s="3"/>
      <c r="AE63">
        <f>SUMIF(L7:L61,AE62,G7:G61)</f>
        <v>0</v>
      </c>
      <c r="AF63">
        <f>SUMIF(L7:L61,AF62,G7:G61)</f>
        <v>0</v>
      </c>
      <c r="AG63" t="s">
        <v>377</v>
      </c>
    </row>
    <row r="64" spans="1:60" x14ac:dyDescent="0.2">
      <c r="C64" s="250"/>
      <c r="D64" s="10"/>
      <c r="AG64" t="s">
        <v>378</v>
      </c>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zHCBbOT2DEgIRqUs4ZMEWGeGgGUo+VXM5KQBQhWFoe26/zImuNKt6QWxb0yTCkjNuH2tPZa0eAlRhLryRfyDw==" saltValue="HIFIb/jzmc7BSwKYSm66dQ==" spinCount="100000" sheet="1"/>
  <mergeCells count="6">
    <mergeCell ref="A1:G1"/>
    <mergeCell ref="C2:G2"/>
    <mergeCell ref="C3:G3"/>
    <mergeCell ref="C4:G4"/>
    <mergeCell ref="C16:G16"/>
    <mergeCell ref="C54:G5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92</v>
      </c>
      <c r="C3" s="201" t="s">
        <v>93</v>
      </c>
      <c r="D3" s="199"/>
      <c r="E3" s="199"/>
      <c r="F3" s="199"/>
      <c r="G3" s="200"/>
      <c r="AC3" s="177" t="s">
        <v>308</v>
      </c>
      <c r="AG3" t="s">
        <v>311</v>
      </c>
    </row>
    <row r="4" spans="1:60" ht="24.95" customHeight="1" x14ac:dyDescent="0.2">
      <c r="A4" s="202" t="s">
        <v>9</v>
      </c>
      <c r="B4" s="203" t="s">
        <v>61</v>
      </c>
      <c r="C4" s="204" t="s">
        <v>69</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SUMIF(AG9:AG36,"&lt;&gt;NOR",G9:G36)</f>
        <v>0</v>
      </c>
      <c r="H8" s="228"/>
      <c r="I8" s="228">
        <f>SUM(I9:I36)</f>
        <v>0</v>
      </c>
      <c r="J8" s="228"/>
      <c r="K8" s="228">
        <f>SUM(K9:K36)</f>
        <v>0</v>
      </c>
      <c r="L8" s="228"/>
      <c r="M8" s="228">
        <f>SUM(M9:M36)</f>
        <v>0</v>
      </c>
      <c r="N8" s="227"/>
      <c r="O8" s="227">
        <f>SUM(O9:O36)</f>
        <v>10.579999999999998</v>
      </c>
      <c r="P8" s="227"/>
      <c r="Q8" s="227">
        <f>SUM(Q9:Q36)</f>
        <v>0</v>
      </c>
      <c r="R8" s="228"/>
      <c r="S8" s="228"/>
      <c r="T8" s="229"/>
      <c r="U8" s="223"/>
      <c r="V8" s="223">
        <f>SUM(V9:V36)</f>
        <v>1104.1999999999998</v>
      </c>
      <c r="W8" s="223"/>
      <c r="X8" s="223"/>
      <c r="AG8" t="s">
        <v>335</v>
      </c>
    </row>
    <row r="9" spans="1:60" ht="22.5" outlineLevel="1" x14ac:dyDescent="0.2">
      <c r="A9" s="230">
        <v>1</v>
      </c>
      <c r="B9" s="231" t="s">
        <v>1634</v>
      </c>
      <c r="C9" s="247" t="s">
        <v>1635</v>
      </c>
      <c r="D9" s="232" t="s">
        <v>531</v>
      </c>
      <c r="E9" s="233">
        <v>1080</v>
      </c>
      <c r="F9" s="234"/>
      <c r="G9" s="235">
        <f>ROUND(E9*F9,2)</f>
        <v>0</v>
      </c>
      <c r="H9" s="234"/>
      <c r="I9" s="235">
        <f>ROUND(E9*H9,2)</f>
        <v>0</v>
      </c>
      <c r="J9" s="234"/>
      <c r="K9" s="235">
        <f>ROUND(E9*J9,2)</f>
        <v>0</v>
      </c>
      <c r="L9" s="235">
        <v>21</v>
      </c>
      <c r="M9" s="235">
        <f>G9*(1+L9/100)</f>
        <v>0</v>
      </c>
      <c r="N9" s="233">
        <v>4.0000000000000003E-5</v>
      </c>
      <c r="O9" s="233">
        <f>ROUND(E9*N9,2)</f>
        <v>0.04</v>
      </c>
      <c r="P9" s="233">
        <v>0</v>
      </c>
      <c r="Q9" s="233">
        <f>ROUND(E9*P9,2)</f>
        <v>0</v>
      </c>
      <c r="R9" s="235"/>
      <c r="S9" s="235" t="s">
        <v>384</v>
      </c>
      <c r="T9" s="236" t="s">
        <v>612</v>
      </c>
      <c r="U9" s="222">
        <v>0.30299999999999999</v>
      </c>
      <c r="V9" s="222">
        <f>ROUND(E9*U9,2)</f>
        <v>327.24</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1636</v>
      </c>
      <c r="D10" s="251"/>
      <c r="E10" s="252">
        <v>1080</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0">
        <v>2</v>
      </c>
      <c r="B11" s="231" t="s">
        <v>1637</v>
      </c>
      <c r="C11" s="247" t="s">
        <v>1638</v>
      </c>
      <c r="D11" s="232" t="s">
        <v>536</v>
      </c>
      <c r="E11" s="233">
        <v>45</v>
      </c>
      <c r="F11" s="234"/>
      <c r="G11" s="235">
        <f>ROUND(E11*F11,2)</f>
        <v>0</v>
      </c>
      <c r="H11" s="234"/>
      <c r="I11" s="235">
        <f>ROUND(E11*H11,2)</f>
        <v>0</v>
      </c>
      <c r="J11" s="234"/>
      <c r="K11" s="235">
        <f>ROUND(E11*J11,2)</f>
        <v>0</v>
      </c>
      <c r="L11" s="235">
        <v>21</v>
      </c>
      <c r="M11" s="235">
        <f>G11*(1+L11/100)</f>
        <v>0</v>
      </c>
      <c r="N11" s="233">
        <v>0</v>
      </c>
      <c r="O11" s="233">
        <f>ROUND(E11*N11,2)</f>
        <v>0</v>
      </c>
      <c r="P11" s="233">
        <v>0</v>
      </c>
      <c r="Q11" s="233">
        <f>ROUND(E11*P11,2)</f>
        <v>0</v>
      </c>
      <c r="R11" s="235"/>
      <c r="S11" s="235" t="s">
        <v>384</v>
      </c>
      <c r="T11" s="236" t="s">
        <v>612</v>
      </c>
      <c r="U11" s="222">
        <v>0</v>
      </c>
      <c r="V11" s="222">
        <f>ROUND(E11*U11,2)</f>
        <v>0</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1639</v>
      </c>
      <c r="D12" s="251"/>
      <c r="E12" s="252">
        <v>45</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390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0">
        <v>3</v>
      </c>
      <c r="B13" s="231" t="s">
        <v>1640</v>
      </c>
      <c r="C13" s="247" t="s">
        <v>1641</v>
      </c>
      <c r="D13" s="232" t="s">
        <v>382</v>
      </c>
      <c r="E13" s="233">
        <v>7.56</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c r="S13" s="235" t="s">
        <v>384</v>
      </c>
      <c r="T13" s="236" t="s">
        <v>612</v>
      </c>
      <c r="U13" s="222">
        <v>3.1309999999999998</v>
      </c>
      <c r="V13" s="222">
        <f>ROUND(E13*U13,2)</f>
        <v>23.67</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7" t="s">
        <v>1642</v>
      </c>
      <c r="D14" s="251"/>
      <c r="E14" s="252">
        <v>7.56</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0">
        <v>4</v>
      </c>
      <c r="B15" s="231" t="s">
        <v>1643</v>
      </c>
      <c r="C15" s="247" t="s">
        <v>1644</v>
      </c>
      <c r="D15" s="232" t="s">
        <v>382</v>
      </c>
      <c r="E15" s="233">
        <v>365.86176</v>
      </c>
      <c r="F15" s="234"/>
      <c r="G15" s="235">
        <f>ROUND(E15*F15,2)</f>
        <v>0</v>
      </c>
      <c r="H15" s="234"/>
      <c r="I15" s="235">
        <f>ROUND(E15*H15,2)</f>
        <v>0</v>
      </c>
      <c r="J15" s="234"/>
      <c r="K15" s="235">
        <f>ROUND(E15*J15,2)</f>
        <v>0</v>
      </c>
      <c r="L15" s="235">
        <v>21</v>
      </c>
      <c r="M15" s="235">
        <f>G15*(1+L15/100)</f>
        <v>0</v>
      </c>
      <c r="N15" s="233">
        <v>0</v>
      </c>
      <c r="O15" s="233">
        <f>ROUND(E15*N15,2)</f>
        <v>0</v>
      </c>
      <c r="P15" s="233">
        <v>0</v>
      </c>
      <c r="Q15" s="233">
        <f>ROUND(E15*P15,2)</f>
        <v>0</v>
      </c>
      <c r="R15" s="235"/>
      <c r="S15" s="235" t="s">
        <v>384</v>
      </c>
      <c r="T15" s="236" t="s">
        <v>612</v>
      </c>
      <c r="U15" s="222">
        <v>1.3480000000000001</v>
      </c>
      <c r="V15" s="222">
        <f>ROUND(E15*U15,2)</f>
        <v>493.18</v>
      </c>
      <c r="W15" s="222"/>
      <c r="X15" s="222" t="s">
        <v>385</v>
      </c>
      <c r="Y15" s="212"/>
      <c r="Z15" s="212"/>
      <c r="AA15" s="212"/>
      <c r="AB15" s="212"/>
      <c r="AC15" s="212"/>
      <c r="AD15" s="212"/>
      <c r="AE15" s="212"/>
      <c r="AF15" s="212"/>
      <c r="AG15" s="212" t="s">
        <v>386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7" t="s">
        <v>1645</v>
      </c>
      <c r="D16" s="251"/>
      <c r="E16" s="252">
        <v>365.86</v>
      </c>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390</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0">
        <v>5</v>
      </c>
      <c r="B17" s="231" t="s">
        <v>1646</v>
      </c>
      <c r="C17" s="247" t="s">
        <v>1647</v>
      </c>
      <c r="D17" s="232" t="s">
        <v>382</v>
      </c>
      <c r="E17" s="233">
        <v>373.42176000000001</v>
      </c>
      <c r="F17" s="234"/>
      <c r="G17" s="235">
        <f>ROUND(E17*F17,2)</f>
        <v>0</v>
      </c>
      <c r="H17" s="234"/>
      <c r="I17" s="235">
        <f>ROUND(E17*H17,2)</f>
        <v>0</v>
      </c>
      <c r="J17" s="234"/>
      <c r="K17" s="235">
        <f>ROUND(E17*J17,2)</f>
        <v>0</v>
      </c>
      <c r="L17" s="235">
        <v>21</v>
      </c>
      <c r="M17" s="235">
        <f>G17*(1+L17/100)</f>
        <v>0</v>
      </c>
      <c r="N17" s="233">
        <v>0</v>
      </c>
      <c r="O17" s="233">
        <f>ROUND(E17*N17,2)</f>
        <v>0</v>
      </c>
      <c r="P17" s="233">
        <v>0</v>
      </c>
      <c r="Q17" s="233">
        <f>ROUND(E17*P17,2)</f>
        <v>0</v>
      </c>
      <c r="R17" s="235"/>
      <c r="S17" s="235" t="s">
        <v>384</v>
      </c>
      <c r="T17" s="236" t="s">
        <v>612</v>
      </c>
      <c r="U17" s="222">
        <v>0.626</v>
      </c>
      <c r="V17" s="222">
        <f>ROUND(E17*U17,2)</f>
        <v>233.76</v>
      </c>
      <c r="W17" s="222"/>
      <c r="X17" s="222" t="s">
        <v>385</v>
      </c>
      <c r="Y17" s="212"/>
      <c r="Z17" s="212"/>
      <c r="AA17" s="212"/>
      <c r="AB17" s="212"/>
      <c r="AC17" s="212"/>
      <c r="AD17" s="212"/>
      <c r="AE17" s="212"/>
      <c r="AF17" s="212"/>
      <c r="AG17" s="212" t="s">
        <v>386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7" t="s">
        <v>1648</v>
      </c>
      <c r="D18" s="251"/>
      <c r="E18" s="252">
        <v>365.86</v>
      </c>
      <c r="F18" s="222"/>
      <c r="G18" s="222"/>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390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1649</v>
      </c>
      <c r="D19" s="251"/>
      <c r="E19" s="252">
        <v>7.56</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0">
        <v>6</v>
      </c>
      <c r="B20" s="231" t="s">
        <v>571</v>
      </c>
      <c r="C20" s="247" t="s">
        <v>572</v>
      </c>
      <c r="D20" s="232" t="s">
        <v>382</v>
      </c>
      <c r="E20" s="233">
        <v>373.42176000000001</v>
      </c>
      <c r="F20" s="234"/>
      <c r="G20" s="235">
        <f>ROUND(E20*F20,2)</f>
        <v>0</v>
      </c>
      <c r="H20" s="234"/>
      <c r="I20" s="235">
        <f>ROUND(E20*H20,2)</f>
        <v>0</v>
      </c>
      <c r="J20" s="234"/>
      <c r="K20" s="235">
        <f>ROUND(E20*J20,2)</f>
        <v>0</v>
      </c>
      <c r="L20" s="235">
        <v>21</v>
      </c>
      <c r="M20" s="235">
        <f>G20*(1+L20/100)</f>
        <v>0</v>
      </c>
      <c r="N20" s="233">
        <v>0</v>
      </c>
      <c r="O20" s="233">
        <f>ROUND(E20*N20,2)</f>
        <v>0</v>
      </c>
      <c r="P20" s="233">
        <v>0</v>
      </c>
      <c r="Q20" s="233">
        <f>ROUND(E20*P20,2)</f>
        <v>0</v>
      </c>
      <c r="R20" s="235"/>
      <c r="S20" s="235" t="s">
        <v>339</v>
      </c>
      <c r="T20" s="236" t="s">
        <v>612</v>
      </c>
      <c r="U20" s="222">
        <v>1.0999999999999999E-2</v>
      </c>
      <c r="V20" s="222">
        <f>ROUND(E20*U20,2)</f>
        <v>4.1100000000000003</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1650</v>
      </c>
      <c r="D21" s="251"/>
      <c r="E21" s="252">
        <v>373.42</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7</v>
      </c>
      <c r="B22" s="238" t="s">
        <v>420</v>
      </c>
      <c r="C22" s="246" t="s">
        <v>1651</v>
      </c>
      <c r="D22" s="239" t="s">
        <v>382</v>
      </c>
      <c r="E22" s="240">
        <v>373.42176000000001</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c r="S22" s="242" t="s">
        <v>384</v>
      </c>
      <c r="T22" s="243" t="s">
        <v>612</v>
      </c>
      <c r="U22" s="222">
        <v>5.2999999999999999E-2</v>
      </c>
      <c r="V22" s="222">
        <f>ROUND(E22*U22,2)</f>
        <v>19.79</v>
      </c>
      <c r="W22" s="222"/>
      <c r="X22" s="222" t="s">
        <v>385</v>
      </c>
      <c r="Y22" s="212"/>
      <c r="Z22" s="212"/>
      <c r="AA22" s="212"/>
      <c r="AB22" s="212"/>
      <c r="AC22" s="212"/>
      <c r="AD22" s="212"/>
      <c r="AE22" s="212"/>
      <c r="AF22" s="212"/>
      <c r="AG22" s="212" t="s">
        <v>386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30">
        <v>8</v>
      </c>
      <c r="B23" s="231" t="s">
        <v>574</v>
      </c>
      <c r="C23" s="247" t="s">
        <v>575</v>
      </c>
      <c r="D23" s="232" t="s">
        <v>382</v>
      </c>
      <c r="E23" s="233">
        <v>5.76</v>
      </c>
      <c r="F23" s="234"/>
      <c r="G23" s="235">
        <f>ROUND(E23*F23,2)</f>
        <v>0</v>
      </c>
      <c r="H23" s="234"/>
      <c r="I23" s="235">
        <f>ROUND(E23*H23,2)</f>
        <v>0</v>
      </c>
      <c r="J23" s="234"/>
      <c r="K23" s="235">
        <f>ROUND(E23*J23,2)</f>
        <v>0</v>
      </c>
      <c r="L23" s="235">
        <v>21</v>
      </c>
      <c r="M23" s="235">
        <f>G23*(1+L23/100)</f>
        <v>0</v>
      </c>
      <c r="N23" s="233">
        <v>0</v>
      </c>
      <c r="O23" s="233">
        <f>ROUND(E23*N23,2)</f>
        <v>0</v>
      </c>
      <c r="P23" s="233">
        <v>0</v>
      </c>
      <c r="Q23" s="233">
        <f>ROUND(E23*P23,2)</f>
        <v>0</v>
      </c>
      <c r="R23" s="235"/>
      <c r="S23" s="235" t="s">
        <v>384</v>
      </c>
      <c r="T23" s="236" t="s">
        <v>612</v>
      </c>
      <c r="U23" s="222">
        <v>0.20200000000000001</v>
      </c>
      <c r="V23" s="222">
        <f>ROUND(E23*U23,2)</f>
        <v>1.1599999999999999</v>
      </c>
      <c r="W23" s="222"/>
      <c r="X23" s="222" t="s">
        <v>385</v>
      </c>
      <c r="Y23" s="212"/>
      <c r="Z23" s="212"/>
      <c r="AA23" s="212"/>
      <c r="AB23" s="212"/>
      <c r="AC23" s="212"/>
      <c r="AD23" s="212"/>
      <c r="AE23" s="212"/>
      <c r="AF23" s="212"/>
      <c r="AG23" s="212" t="s">
        <v>386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4" t="s">
        <v>576</v>
      </c>
      <c r="D24" s="261"/>
      <c r="E24" s="261"/>
      <c r="F24" s="261"/>
      <c r="G24" s="261"/>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433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1652</v>
      </c>
      <c r="D25" s="251"/>
      <c r="E25" s="252">
        <v>5.76</v>
      </c>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0">
        <v>9</v>
      </c>
      <c r="B26" s="231" t="s">
        <v>1653</v>
      </c>
      <c r="C26" s="247" t="s">
        <v>1654</v>
      </c>
      <c r="D26" s="232" t="s">
        <v>382</v>
      </c>
      <c r="E26" s="233">
        <v>0.51049999999999995</v>
      </c>
      <c r="F26" s="234"/>
      <c r="G26" s="235">
        <f>ROUND(E26*F26,2)</f>
        <v>0</v>
      </c>
      <c r="H26" s="234"/>
      <c r="I26" s="235">
        <f>ROUND(E26*H26,2)</f>
        <v>0</v>
      </c>
      <c r="J26" s="234"/>
      <c r="K26" s="235">
        <f>ROUND(E26*J26,2)</f>
        <v>0</v>
      </c>
      <c r="L26" s="235">
        <v>21</v>
      </c>
      <c r="M26" s="235">
        <f>G26*(1+L26/100)</f>
        <v>0</v>
      </c>
      <c r="N26" s="233">
        <v>0</v>
      </c>
      <c r="O26" s="233">
        <f>ROUND(E26*N26,2)</f>
        <v>0</v>
      </c>
      <c r="P26" s="233">
        <v>0</v>
      </c>
      <c r="Q26" s="233">
        <f>ROUND(E26*P26,2)</f>
        <v>0</v>
      </c>
      <c r="R26" s="235"/>
      <c r="S26" s="235" t="s">
        <v>384</v>
      </c>
      <c r="T26" s="236" t="s">
        <v>612</v>
      </c>
      <c r="U26" s="222">
        <v>1.587</v>
      </c>
      <c r="V26" s="222">
        <f>ROUND(E26*U26,2)</f>
        <v>0.81</v>
      </c>
      <c r="W26" s="222"/>
      <c r="X26" s="222" t="s">
        <v>385</v>
      </c>
      <c r="Y26" s="212"/>
      <c r="Z26" s="212"/>
      <c r="AA26" s="212"/>
      <c r="AB26" s="212"/>
      <c r="AC26" s="212"/>
      <c r="AD26" s="212"/>
      <c r="AE26" s="212"/>
      <c r="AF26" s="212"/>
      <c r="AG26" s="212" t="s">
        <v>386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7" t="s">
        <v>1655</v>
      </c>
      <c r="D27" s="251"/>
      <c r="E27" s="252">
        <v>0.51</v>
      </c>
      <c r="F27" s="222"/>
      <c r="G27" s="222"/>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390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7">
        <v>10</v>
      </c>
      <c r="B28" s="238" t="s">
        <v>1656</v>
      </c>
      <c r="C28" s="246" t="s">
        <v>1657</v>
      </c>
      <c r="D28" s="239" t="s">
        <v>382</v>
      </c>
      <c r="E28" s="240">
        <v>0.51049999999999995</v>
      </c>
      <c r="F28" s="241"/>
      <c r="G28" s="242">
        <f>ROUND(E28*F28,2)</f>
        <v>0</v>
      </c>
      <c r="H28" s="241"/>
      <c r="I28" s="242">
        <f>ROUND(E28*H28,2)</f>
        <v>0</v>
      </c>
      <c r="J28" s="241"/>
      <c r="K28" s="242">
        <f>ROUND(E28*J28,2)</f>
        <v>0</v>
      </c>
      <c r="L28" s="242">
        <v>21</v>
      </c>
      <c r="M28" s="242">
        <f>G28*(1+L28/100)</f>
        <v>0</v>
      </c>
      <c r="N28" s="240">
        <v>0</v>
      </c>
      <c r="O28" s="240">
        <f>ROUND(E28*N28,2)</f>
        <v>0</v>
      </c>
      <c r="P28" s="240">
        <v>0</v>
      </c>
      <c r="Q28" s="240">
        <f>ROUND(E28*P28,2)</f>
        <v>0</v>
      </c>
      <c r="R28" s="242"/>
      <c r="S28" s="242" t="s">
        <v>384</v>
      </c>
      <c r="T28" s="243" t="s">
        <v>612</v>
      </c>
      <c r="U28" s="222">
        <v>0.94</v>
      </c>
      <c r="V28" s="222">
        <f>ROUND(E28*U28,2)</f>
        <v>0.48</v>
      </c>
      <c r="W28" s="222"/>
      <c r="X28" s="222" t="s">
        <v>385</v>
      </c>
      <c r="Y28" s="212"/>
      <c r="Z28" s="212"/>
      <c r="AA28" s="212"/>
      <c r="AB28" s="212"/>
      <c r="AC28" s="212"/>
      <c r="AD28" s="212"/>
      <c r="AE28" s="212"/>
      <c r="AF28" s="212"/>
      <c r="AG28" s="212" t="s">
        <v>386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7">
        <v>11</v>
      </c>
      <c r="B29" s="238" t="s">
        <v>590</v>
      </c>
      <c r="C29" s="246" t="s">
        <v>591</v>
      </c>
      <c r="D29" s="239" t="s">
        <v>382</v>
      </c>
      <c r="E29" s="240">
        <v>373.42176000000001</v>
      </c>
      <c r="F29" s="241"/>
      <c r="G29" s="242">
        <f>ROUND(E29*F29,2)</f>
        <v>0</v>
      </c>
      <c r="H29" s="241"/>
      <c r="I29" s="242">
        <f>ROUND(E29*H29,2)</f>
        <v>0</v>
      </c>
      <c r="J29" s="241"/>
      <c r="K29" s="242">
        <f>ROUND(E29*J29,2)</f>
        <v>0</v>
      </c>
      <c r="L29" s="242">
        <v>21</v>
      </c>
      <c r="M29" s="242">
        <f>G29*(1+L29/100)</f>
        <v>0</v>
      </c>
      <c r="N29" s="240">
        <v>0</v>
      </c>
      <c r="O29" s="240">
        <f>ROUND(E29*N29,2)</f>
        <v>0</v>
      </c>
      <c r="P29" s="240">
        <v>0</v>
      </c>
      <c r="Q29" s="240">
        <f>ROUND(E29*P29,2)</f>
        <v>0</v>
      </c>
      <c r="R29" s="242"/>
      <c r="S29" s="242" t="s">
        <v>384</v>
      </c>
      <c r="T29" s="243" t="s">
        <v>612</v>
      </c>
      <c r="U29" s="222">
        <v>0</v>
      </c>
      <c r="V29" s="222">
        <f>ROUND(E29*U29,2)</f>
        <v>0</v>
      </c>
      <c r="W29" s="222"/>
      <c r="X29" s="222" t="s">
        <v>385</v>
      </c>
      <c r="Y29" s="212"/>
      <c r="Z29" s="212"/>
      <c r="AA29" s="212"/>
      <c r="AB29" s="212"/>
      <c r="AC29" s="212"/>
      <c r="AD29" s="212"/>
      <c r="AE29" s="212"/>
      <c r="AF29" s="212"/>
      <c r="AG29" s="212" t="s">
        <v>386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0">
        <v>12</v>
      </c>
      <c r="B30" s="231" t="s">
        <v>587</v>
      </c>
      <c r="C30" s="247" t="s">
        <v>1604</v>
      </c>
      <c r="D30" s="232" t="s">
        <v>464</v>
      </c>
      <c r="E30" s="233">
        <v>10.541</v>
      </c>
      <c r="F30" s="234"/>
      <c r="G30" s="235">
        <f>ROUND(E30*F30,2)</f>
        <v>0</v>
      </c>
      <c r="H30" s="234"/>
      <c r="I30" s="235">
        <f>ROUND(E30*H30,2)</f>
        <v>0</v>
      </c>
      <c r="J30" s="234"/>
      <c r="K30" s="235">
        <f>ROUND(E30*J30,2)</f>
        <v>0</v>
      </c>
      <c r="L30" s="235">
        <v>21</v>
      </c>
      <c r="M30" s="235">
        <f>G30*(1+L30/100)</f>
        <v>0</v>
      </c>
      <c r="N30" s="233">
        <v>1</v>
      </c>
      <c r="O30" s="233">
        <f>ROUND(E30*N30,2)</f>
        <v>10.54</v>
      </c>
      <c r="P30" s="233">
        <v>0</v>
      </c>
      <c r="Q30" s="233">
        <f>ROUND(E30*P30,2)</f>
        <v>0</v>
      </c>
      <c r="R30" s="235"/>
      <c r="S30" s="235" t="s">
        <v>339</v>
      </c>
      <c r="T30" s="236" t="s">
        <v>612</v>
      </c>
      <c r="U30" s="222">
        <v>0</v>
      </c>
      <c r="V30" s="222">
        <f>ROUND(E30*U30,2)</f>
        <v>0</v>
      </c>
      <c r="W30" s="222"/>
      <c r="X30" s="222" t="s">
        <v>474</v>
      </c>
      <c r="Y30" s="212"/>
      <c r="Z30" s="212"/>
      <c r="AA30" s="212"/>
      <c r="AB30" s="212"/>
      <c r="AC30" s="212"/>
      <c r="AD30" s="212"/>
      <c r="AE30" s="212"/>
      <c r="AF30" s="212"/>
      <c r="AG30" s="212" t="s">
        <v>605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2" t="s">
        <v>545</v>
      </c>
      <c r="D31" s="259"/>
      <c r="E31" s="260"/>
      <c r="F31" s="222"/>
      <c r="G31" s="222"/>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3" t="s">
        <v>1658</v>
      </c>
      <c r="D32" s="259"/>
      <c r="E32" s="260">
        <v>0.51049999999999995</v>
      </c>
      <c r="F32" s="222"/>
      <c r="G32" s="222"/>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390</v>
      </c>
      <c r="AH32" s="212">
        <v>2</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3" t="s">
        <v>1659</v>
      </c>
      <c r="D33" s="259"/>
      <c r="E33" s="260">
        <v>4.76</v>
      </c>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2</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7" t="s">
        <v>1026</v>
      </c>
      <c r="D34" s="265"/>
      <c r="E34" s="266">
        <v>5.2705000000000002</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390</v>
      </c>
      <c r="AH34" s="212">
        <v>3</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2" t="s">
        <v>547</v>
      </c>
      <c r="D35" s="259"/>
      <c r="E35" s="260"/>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1660</v>
      </c>
      <c r="D36" s="251"/>
      <c r="E36" s="252">
        <v>10.541</v>
      </c>
      <c r="F36" s="222"/>
      <c r="G36" s="222"/>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390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4" t="s">
        <v>334</v>
      </c>
      <c r="B37" s="225" t="s">
        <v>229</v>
      </c>
      <c r="C37" s="245" t="s">
        <v>230</v>
      </c>
      <c r="D37" s="226"/>
      <c r="E37" s="227"/>
      <c r="F37" s="228"/>
      <c r="G37" s="228">
        <f>SUMIF(AG38:AG48,"&lt;&gt;NOR",G38:G48)</f>
        <v>0</v>
      </c>
      <c r="H37" s="228"/>
      <c r="I37" s="228">
        <f>SUM(I38:I48)</f>
        <v>0</v>
      </c>
      <c r="J37" s="228"/>
      <c r="K37" s="228">
        <f>SUM(K38:K48)</f>
        <v>0</v>
      </c>
      <c r="L37" s="228"/>
      <c r="M37" s="228">
        <f>SUM(M38:M48)</f>
        <v>0</v>
      </c>
      <c r="N37" s="227"/>
      <c r="O37" s="227">
        <f>SUM(O38:O48)</f>
        <v>175.93</v>
      </c>
      <c r="P37" s="227"/>
      <c r="Q37" s="227">
        <f>SUM(Q38:Q48)</f>
        <v>0</v>
      </c>
      <c r="R37" s="228"/>
      <c r="S37" s="228"/>
      <c r="T37" s="229"/>
      <c r="U37" s="223"/>
      <c r="V37" s="223">
        <f>SUM(V38:V48)</f>
        <v>219.85</v>
      </c>
      <c r="W37" s="223"/>
      <c r="X37" s="223"/>
      <c r="AG37" t="s">
        <v>335</v>
      </c>
    </row>
    <row r="38" spans="1:60" outlineLevel="1" x14ac:dyDescent="0.2">
      <c r="A38" s="237">
        <v>13</v>
      </c>
      <c r="B38" s="238" t="s">
        <v>764</v>
      </c>
      <c r="C38" s="246" t="s">
        <v>765</v>
      </c>
      <c r="D38" s="239" t="s">
        <v>513</v>
      </c>
      <c r="E38" s="240">
        <v>10.5</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c r="S38" s="242" t="s">
        <v>384</v>
      </c>
      <c r="T38" s="243" t="s">
        <v>612</v>
      </c>
      <c r="U38" s="222">
        <v>0.9</v>
      </c>
      <c r="V38" s="222">
        <f>ROUND(E38*U38,2)</f>
        <v>9.4499999999999993</v>
      </c>
      <c r="W38" s="222"/>
      <c r="X38" s="222" t="s">
        <v>385</v>
      </c>
      <c r="Y38" s="212"/>
      <c r="Z38" s="212"/>
      <c r="AA38" s="212"/>
      <c r="AB38" s="212"/>
      <c r="AC38" s="212"/>
      <c r="AD38" s="212"/>
      <c r="AE38" s="212"/>
      <c r="AF38" s="212"/>
      <c r="AG38" s="212" t="s">
        <v>386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0">
        <v>14</v>
      </c>
      <c r="B39" s="231" t="s">
        <v>1661</v>
      </c>
      <c r="C39" s="247" t="s">
        <v>1662</v>
      </c>
      <c r="D39" s="232" t="s">
        <v>382</v>
      </c>
      <c r="E39" s="233">
        <v>63.429569999999998</v>
      </c>
      <c r="F39" s="234"/>
      <c r="G39" s="235">
        <f>ROUND(E39*F39,2)</f>
        <v>0</v>
      </c>
      <c r="H39" s="234"/>
      <c r="I39" s="235">
        <f>ROUND(E39*H39,2)</f>
        <v>0</v>
      </c>
      <c r="J39" s="234"/>
      <c r="K39" s="235">
        <f>ROUND(E39*J39,2)</f>
        <v>0</v>
      </c>
      <c r="L39" s="235">
        <v>21</v>
      </c>
      <c r="M39" s="235">
        <f>G39*(1+L39/100)</f>
        <v>0</v>
      </c>
      <c r="N39" s="233">
        <v>2.004</v>
      </c>
      <c r="O39" s="233">
        <f>ROUND(E39*N39,2)</f>
        <v>127.11</v>
      </c>
      <c r="P39" s="233">
        <v>0</v>
      </c>
      <c r="Q39" s="233">
        <f>ROUND(E39*P39,2)</f>
        <v>0</v>
      </c>
      <c r="R39" s="235"/>
      <c r="S39" s="235" t="s">
        <v>384</v>
      </c>
      <c r="T39" s="236" t="s">
        <v>612</v>
      </c>
      <c r="U39" s="222">
        <v>2.2799999999999998</v>
      </c>
      <c r="V39" s="222">
        <f>ROUND(E39*U39,2)</f>
        <v>144.62</v>
      </c>
      <c r="W39" s="222"/>
      <c r="X39" s="222" t="s">
        <v>385</v>
      </c>
      <c r="Y39" s="212"/>
      <c r="Z39" s="212"/>
      <c r="AA39" s="212"/>
      <c r="AB39" s="212"/>
      <c r="AC39" s="212"/>
      <c r="AD39" s="212"/>
      <c r="AE39" s="212"/>
      <c r="AF39" s="212"/>
      <c r="AG39" s="212" t="s">
        <v>386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7" t="s">
        <v>1663</v>
      </c>
      <c r="D40" s="251"/>
      <c r="E40" s="252">
        <v>63.43</v>
      </c>
      <c r="F40" s="222"/>
      <c r="G40" s="222"/>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390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0">
        <v>15</v>
      </c>
      <c r="B41" s="231" t="s">
        <v>1664</v>
      </c>
      <c r="C41" s="247" t="s">
        <v>1665</v>
      </c>
      <c r="D41" s="232" t="s">
        <v>382</v>
      </c>
      <c r="E41" s="233">
        <v>18.449259999999999</v>
      </c>
      <c r="F41" s="234"/>
      <c r="G41" s="235">
        <f>ROUND(E41*F41,2)</f>
        <v>0</v>
      </c>
      <c r="H41" s="234"/>
      <c r="I41" s="235">
        <f>ROUND(E41*H41,2)</f>
        <v>0</v>
      </c>
      <c r="J41" s="234"/>
      <c r="K41" s="235">
        <f>ROUND(E41*J41,2)</f>
        <v>0</v>
      </c>
      <c r="L41" s="235">
        <v>21</v>
      </c>
      <c r="M41" s="235">
        <f>G41*(1+L41/100)</f>
        <v>0</v>
      </c>
      <c r="N41" s="233">
        <v>2.4777</v>
      </c>
      <c r="O41" s="233">
        <f>ROUND(E41*N41,2)</f>
        <v>45.71</v>
      </c>
      <c r="P41" s="233">
        <v>0</v>
      </c>
      <c r="Q41" s="233">
        <f>ROUND(E41*P41,2)</f>
        <v>0</v>
      </c>
      <c r="R41" s="235"/>
      <c r="S41" s="235" t="s">
        <v>384</v>
      </c>
      <c r="T41" s="236" t="s">
        <v>612</v>
      </c>
      <c r="U41" s="222">
        <v>2.62</v>
      </c>
      <c r="V41" s="222">
        <f>ROUND(E41*U41,2)</f>
        <v>48.34</v>
      </c>
      <c r="W41" s="222"/>
      <c r="X41" s="222" t="s">
        <v>385</v>
      </c>
      <c r="Y41" s="212"/>
      <c r="Z41" s="212"/>
      <c r="AA41" s="212"/>
      <c r="AB41" s="212"/>
      <c r="AC41" s="212"/>
      <c r="AD41" s="212"/>
      <c r="AE41" s="212"/>
      <c r="AF41" s="212"/>
      <c r="AG41" s="212" t="s">
        <v>386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4" t="s">
        <v>769</v>
      </c>
      <c r="D42" s="261"/>
      <c r="E42" s="261"/>
      <c r="F42" s="261"/>
      <c r="G42" s="261"/>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433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1666</v>
      </c>
      <c r="D43" s="251"/>
      <c r="E43" s="252">
        <v>18.45</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0">
        <v>16</v>
      </c>
      <c r="B44" s="231" t="s">
        <v>1667</v>
      </c>
      <c r="C44" s="247" t="s">
        <v>1668</v>
      </c>
      <c r="D44" s="232" t="s">
        <v>382</v>
      </c>
      <c r="E44" s="233">
        <v>1.2429699999999999</v>
      </c>
      <c r="F44" s="234"/>
      <c r="G44" s="235">
        <f>ROUND(E44*F44,2)</f>
        <v>0</v>
      </c>
      <c r="H44" s="234"/>
      <c r="I44" s="235">
        <f>ROUND(E44*H44,2)</f>
        <v>0</v>
      </c>
      <c r="J44" s="234"/>
      <c r="K44" s="235">
        <f>ROUND(E44*J44,2)</f>
        <v>0</v>
      </c>
      <c r="L44" s="235">
        <v>21</v>
      </c>
      <c r="M44" s="235">
        <f>G44*(1+L44/100)</f>
        <v>0</v>
      </c>
      <c r="N44" s="233">
        <v>2.4777</v>
      </c>
      <c r="O44" s="233">
        <f>ROUND(E44*N44,2)</f>
        <v>3.08</v>
      </c>
      <c r="P44" s="233">
        <v>0</v>
      </c>
      <c r="Q44" s="233">
        <f>ROUND(E44*P44,2)</f>
        <v>0</v>
      </c>
      <c r="R44" s="235"/>
      <c r="S44" s="235" t="s">
        <v>339</v>
      </c>
      <c r="T44" s="236" t="s">
        <v>612</v>
      </c>
      <c r="U44" s="222">
        <v>2.62</v>
      </c>
      <c r="V44" s="222">
        <f>ROUND(E44*U44,2)</f>
        <v>3.26</v>
      </c>
      <c r="W44" s="222"/>
      <c r="X44" s="222" t="s">
        <v>385</v>
      </c>
      <c r="Y44" s="212"/>
      <c r="Z44" s="212"/>
      <c r="AA44" s="212"/>
      <c r="AB44" s="212"/>
      <c r="AC44" s="212"/>
      <c r="AD44" s="212"/>
      <c r="AE44" s="212"/>
      <c r="AF44" s="212"/>
      <c r="AG44" s="212" t="s">
        <v>386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4" t="s">
        <v>769</v>
      </c>
      <c r="D45" s="261"/>
      <c r="E45" s="261"/>
      <c r="F45" s="261"/>
      <c r="G45" s="261"/>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433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1669</v>
      </c>
      <c r="D46" s="251"/>
      <c r="E46" s="252">
        <v>1.24</v>
      </c>
      <c r="F46" s="222"/>
      <c r="G46" s="222"/>
      <c r="H46" s="222"/>
      <c r="I46" s="222"/>
      <c r="J46" s="222"/>
      <c r="K46" s="222"/>
      <c r="L46" s="222"/>
      <c r="M46" s="222"/>
      <c r="N46" s="221"/>
      <c r="O46" s="221"/>
      <c r="P46" s="221"/>
      <c r="Q46" s="221"/>
      <c r="R46" s="222"/>
      <c r="S46" s="222"/>
      <c r="T46" s="222"/>
      <c r="U46" s="222"/>
      <c r="V46" s="222"/>
      <c r="W46" s="222"/>
      <c r="X46" s="222"/>
      <c r="Y46" s="212"/>
      <c r="Z46" s="212"/>
      <c r="AA46" s="212"/>
      <c r="AB46" s="212"/>
      <c r="AC46" s="212"/>
      <c r="AD46" s="212"/>
      <c r="AE46" s="212"/>
      <c r="AF46" s="212"/>
      <c r="AG46" s="212" t="s">
        <v>390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7">
        <v>17</v>
      </c>
      <c r="B47" s="238" t="s">
        <v>773</v>
      </c>
      <c r="C47" s="246" t="s">
        <v>774</v>
      </c>
      <c r="D47" s="239" t="s">
        <v>513</v>
      </c>
      <c r="E47" s="240">
        <v>10.5</v>
      </c>
      <c r="F47" s="241"/>
      <c r="G47" s="242">
        <f>ROUND(E47*F47,2)</f>
        <v>0</v>
      </c>
      <c r="H47" s="241"/>
      <c r="I47" s="242">
        <f>ROUND(E47*H47,2)</f>
        <v>0</v>
      </c>
      <c r="J47" s="241"/>
      <c r="K47" s="242">
        <f>ROUND(E47*J47,2)</f>
        <v>0</v>
      </c>
      <c r="L47" s="242">
        <v>21</v>
      </c>
      <c r="M47" s="242">
        <f>G47*(1+L47/100)</f>
        <v>0</v>
      </c>
      <c r="N47" s="240">
        <v>3.3E-4</v>
      </c>
      <c r="O47" s="240">
        <f>ROUND(E47*N47,2)</f>
        <v>0</v>
      </c>
      <c r="P47" s="240">
        <v>0</v>
      </c>
      <c r="Q47" s="240">
        <f>ROUND(E47*P47,2)</f>
        <v>0</v>
      </c>
      <c r="R47" s="242"/>
      <c r="S47" s="242" t="s">
        <v>384</v>
      </c>
      <c r="T47" s="243" t="s">
        <v>612</v>
      </c>
      <c r="U47" s="222">
        <v>1.35</v>
      </c>
      <c r="V47" s="222">
        <f>ROUND(E47*U47,2)</f>
        <v>14.18</v>
      </c>
      <c r="W47" s="222"/>
      <c r="X47" s="222" t="s">
        <v>385</v>
      </c>
      <c r="Y47" s="212"/>
      <c r="Z47" s="212"/>
      <c r="AA47" s="212"/>
      <c r="AB47" s="212"/>
      <c r="AC47" s="212"/>
      <c r="AD47" s="212"/>
      <c r="AE47" s="212"/>
      <c r="AF47" s="212"/>
      <c r="AG47" s="212" t="s">
        <v>386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7">
        <v>18</v>
      </c>
      <c r="B48" s="238" t="s">
        <v>1670</v>
      </c>
      <c r="C48" s="246" t="s">
        <v>1671</v>
      </c>
      <c r="D48" s="239" t="s">
        <v>657</v>
      </c>
      <c r="E48" s="240">
        <v>3</v>
      </c>
      <c r="F48" s="241"/>
      <c r="G48" s="242">
        <f>ROUND(E48*F48,2)</f>
        <v>0</v>
      </c>
      <c r="H48" s="241"/>
      <c r="I48" s="242">
        <f>ROUND(E48*H48,2)</f>
        <v>0</v>
      </c>
      <c r="J48" s="241"/>
      <c r="K48" s="242">
        <f>ROUND(E48*J48,2)</f>
        <v>0</v>
      </c>
      <c r="L48" s="242">
        <v>21</v>
      </c>
      <c r="M48" s="242">
        <f>G48*(1+L48/100)</f>
        <v>0</v>
      </c>
      <c r="N48" s="240">
        <v>1.11E-2</v>
      </c>
      <c r="O48" s="240">
        <f>ROUND(E48*N48,2)</f>
        <v>0.03</v>
      </c>
      <c r="P48" s="240">
        <v>0</v>
      </c>
      <c r="Q48" s="240">
        <f>ROUND(E48*P48,2)</f>
        <v>0</v>
      </c>
      <c r="R48" s="242" t="s">
        <v>473</v>
      </c>
      <c r="S48" s="242" t="s">
        <v>384</v>
      </c>
      <c r="T48" s="243" t="s">
        <v>673</v>
      </c>
      <c r="U48" s="222">
        <v>0</v>
      </c>
      <c r="V48" s="222">
        <f>ROUND(E48*U48,2)</f>
        <v>0</v>
      </c>
      <c r="W48" s="222"/>
      <c r="X48" s="222" t="s">
        <v>474</v>
      </c>
      <c r="Y48" s="212"/>
      <c r="Z48" s="212"/>
      <c r="AA48" s="212"/>
      <c r="AB48" s="212"/>
      <c r="AC48" s="212"/>
      <c r="AD48" s="212"/>
      <c r="AE48" s="212"/>
      <c r="AF48" s="212"/>
      <c r="AG48" s="212" t="s">
        <v>605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4" t="s">
        <v>334</v>
      </c>
      <c r="B49" s="225" t="s">
        <v>233</v>
      </c>
      <c r="C49" s="245" t="s">
        <v>234</v>
      </c>
      <c r="D49" s="226"/>
      <c r="E49" s="227"/>
      <c r="F49" s="228"/>
      <c r="G49" s="228">
        <f>SUMIF(AG50:AG60,"&lt;&gt;NOR",G50:G60)</f>
        <v>0</v>
      </c>
      <c r="H49" s="228"/>
      <c r="I49" s="228">
        <f>SUM(I50:I60)</f>
        <v>0</v>
      </c>
      <c r="J49" s="228"/>
      <c r="K49" s="228">
        <f>SUM(K50:K60)</f>
        <v>0</v>
      </c>
      <c r="L49" s="228"/>
      <c r="M49" s="228">
        <f>SUM(M50:M60)</f>
        <v>0</v>
      </c>
      <c r="N49" s="227"/>
      <c r="O49" s="227">
        <f>SUM(O50:O60)</f>
        <v>311.54999999999995</v>
      </c>
      <c r="P49" s="227"/>
      <c r="Q49" s="227">
        <f>SUM(Q50:Q60)</f>
        <v>0</v>
      </c>
      <c r="R49" s="228"/>
      <c r="S49" s="228"/>
      <c r="T49" s="229"/>
      <c r="U49" s="223"/>
      <c r="V49" s="223">
        <f>SUM(V50:V60)</f>
        <v>1103.93</v>
      </c>
      <c r="W49" s="223"/>
      <c r="X49" s="223"/>
      <c r="AG49" t="s">
        <v>335</v>
      </c>
    </row>
    <row r="50" spans="1:60" ht="22.5" outlineLevel="1" x14ac:dyDescent="0.2">
      <c r="A50" s="230">
        <v>19</v>
      </c>
      <c r="B50" s="231" t="s">
        <v>792</v>
      </c>
      <c r="C50" s="247" t="s">
        <v>793</v>
      </c>
      <c r="D50" s="232" t="s">
        <v>382</v>
      </c>
      <c r="E50" s="233">
        <v>17.097300000000001</v>
      </c>
      <c r="F50" s="234"/>
      <c r="G50" s="235">
        <f>ROUND(E50*F50,2)</f>
        <v>0</v>
      </c>
      <c r="H50" s="234"/>
      <c r="I50" s="235">
        <f>ROUND(E50*H50,2)</f>
        <v>0</v>
      </c>
      <c r="J50" s="234"/>
      <c r="K50" s="235">
        <f>ROUND(E50*J50,2)</f>
        <v>0</v>
      </c>
      <c r="L50" s="235">
        <v>21</v>
      </c>
      <c r="M50" s="235">
        <f>G50*(1+L50/100)</f>
        <v>0</v>
      </c>
      <c r="N50" s="233">
        <v>2.5772499999999998</v>
      </c>
      <c r="O50" s="233">
        <f>ROUND(E50*N50,2)</f>
        <v>44.06</v>
      </c>
      <c r="P50" s="233">
        <v>0</v>
      </c>
      <c r="Q50" s="233">
        <f>ROUND(E50*P50,2)</f>
        <v>0</v>
      </c>
      <c r="R50" s="235"/>
      <c r="S50" s="235" t="s">
        <v>384</v>
      </c>
      <c r="T50" s="236" t="s">
        <v>612</v>
      </c>
      <c r="U50" s="222">
        <v>2.4550000000000001</v>
      </c>
      <c r="V50" s="222">
        <f>ROUND(E50*U50,2)</f>
        <v>41.97</v>
      </c>
      <c r="W50" s="222"/>
      <c r="X50" s="222" t="s">
        <v>385</v>
      </c>
      <c r="Y50" s="212"/>
      <c r="Z50" s="212"/>
      <c r="AA50" s="212"/>
      <c r="AB50" s="212"/>
      <c r="AC50" s="212"/>
      <c r="AD50" s="212"/>
      <c r="AE50" s="212"/>
      <c r="AF50" s="212"/>
      <c r="AG50" s="212" t="s">
        <v>386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7" t="s">
        <v>1672</v>
      </c>
      <c r="D51" s="251"/>
      <c r="E51" s="252">
        <v>17.100000000000001</v>
      </c>
      <c r="F51" s="222"/>
      <c r="G51" s="222"/>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390</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0">
        <v>20</v>
      </c>
      <c r="B52" s="231" t="s">
        <v>1673</v>
      </c>
      <c r="C52" s="247" t="s">
        <v>793</v>
      </c>
      <c r="D52" s="232" t="s">
        <v>382</v>
      </c>
      <c r="E52" s="233">
        <v>84.237409999999997</v>
      </c>
      <c r="F52" s="234"/>
      <c r="G52" s="235">
        <f>ROUND(E52*F52,2)</f>
        <v>0</v>
      </c>
      <c r="H52" s="234"/>
      <c r="I52" s="235">
        <f>ROUND(E52*H52,2)</f>
        <v>0</v>
      </c>
      <c r="J52" s="234"/>
      <c r="K52" s="235">
        <f>ROUND(E52*J52,2)</f>
        <v>0</v>
      </c>
      <c r="L52" s="235">
        <v>21</v>
      </c>
      <c r="M52" s="235">
        <f>G52*(1+L52/100)</f>
        <v>0</v>
      </c>
      <c r="N52" s="233">
        <v>2.5772499999999998</v>
      </c>
      <c r="O52" s="233">
        <f>ROUND(E52*N52,2)</f>
        <v>217.1</v>
      </c>
      <c r="P52" s="233">
        <v>0</v>
      </c>
      <c r="Q52" s="233">
        <f>ROUND(E52*P52,2)</f>
        <v>0</v>
      </c>
      <c r="R52" s="235"/>
      <c r="S52" s="235" t="s">
        <v>339</v>
      </c>
      <c r="T52" s="236" t="s">
        <v>340</v>
      </c>
      <c r="U52" s="222">
        <v>2.4550000000000001</v>
      </c>
      <c r="V52" s="222">
        <f>ROUND(E52*U52,2)</f>
        <v>206.8</v>
      </c>
      <c r="W52" s="222"/>
      <c r="X52" s="222" t="s">
        <v>385</v>
      </c>
      <c r="Y52" s="212"/>
      <c r="Z52" s="212"/>
      <c r="AA52" s="212"/>
      <c r="AB52" s="212"/>
      <c r="AC52" s="212"/>
      <c r="AD52" s="212"/>
      <c r="AE52" s="212"/>
      <c r="AF52" s="212"/>
      <c r="AG52" s="212" t="s">
        <v>386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7" t="s">
        <v>1674</v>
      </c>
      <c r="D53" s="251"/>
      <c r="E53" s="252">
        <v>84.24</v>
      </c>
      <c r="F53" s="222"/>
      <c r="G53" s="222"/>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390</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0">
        <v>21</v>
      </c>
      <c r="B54" s="231" t="s">
        <v>1675</v>
      </c>
      <c r="C54" s="247" t="s">
        <v>1676</v>
      </c>
      <c r="D54" s="232" t="s">
        <v>427</v>
      </c>
      <c r="E54" s="233">
        <v>258.18335999999999</v>
      </c>
      <c r="F54" s="234"/>
      <c r="G54" s="235">
        <f>ROUND(E54*F54,2)</f>
        <v>0</v>
      </c>
      <c r="H54" s="234"/>
      <c r="I54" s="235">
        <f>ROUND(E54*H54,2)</f>
        <v>0</v>
      </c>
      <c r="J54" s="234"/>
      <c r="K54" s="235">
        <f>ROUND(E54*J54,2)</f>
        <v>0</v>
      </c>
      <c r="L54" s="235">
        <v>21</v>
      </c>
      <c r="M54" s="235">
        <f>G54*(1+L54/100)</f>
        <v>0</v>
      </c>
      <c r="N54" s="233">
        <v>3.9309999999999998E-2</v>
      </c>
      <c r="O54" s="233">
        <f>ROUND(E54*N54,2)</f>
        <v>10.15</v>
      </c>
      <c r="P54" s="233">
        <v>0</v>
      </c>
      <c r="Q54" s="233">
        <f>ROUND(E54*P54,2)</f>
        <v>0</v>
      </c>
      <c r="R54" s="235"/>
      <c r="S54" s="235" t="s">
        <v>384</v>
      </c>
      <c r="T54" s="236" t="s">
        <v>612</v>
      </c>
      <c r="U54" s="222">
        <v>1.98</v>
      </c>
      <c r="V54" s="222">
        <f>ROUND(E54*U54,2)</f>
        <v>511.2</v>
      </c>
      <c r="W54" s="222"/>
      <c r="X54" s="222" t="s">
        <v>385</v>
      </c>
      <c r="Y54" s="212"/>
      <c r="Z54" s="212"/>
      <c r="AA54" s="212"/>
      <c r="AB54" s="212"/>
      <c r="AC54" s="212"/>
      <c r="AD54" s="212"/>
      <c r="AE54" s="212"/>
      <c r="AF54" s="212"/>
      <c r="AG54" s="212" t="s">
        <v>386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1677</v>
      </c>
      <c r="D55" s="251"/>
      <c r="E55" s="252">
        <v>258.18</v>
      </c>
      <c r="F55" s="222"/>
      <c r="G55" s="222"/>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390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7">
        <v>22</v>
      </c>
      <c r="B56" s="238" t="s">
        <v>1678</v>
      </c>
      <c r="C56" s="246" t="s">
        <v>1679</v>
      </c>
      <c r="D56" s="239" t="s">
        <v>427</v>
      </c>
      <c r="E56" s="240">
        <v>258.18335999999999</v>
      </c>
      <c r="F56" s="241"/>
      <c r="G56" s="242">
        <f>ROUND(E56*F56,2)</f>
        <v>0</v>
      </c>
      <c r="H56" s="241"/>
      <c r="I56" s="242">
        <f>ROUND(E56*H56,2)</f>
        <v>0</v>
      </c>
      <c r="J56" s="241"/>
      <c r="K56" s="242">
        <f>ROUND(E56*J56,2)</f>
        <v>0</v>
      </c>
      <c r="L56" s="242">
        <v>21</v>
      </c>
      <c r="M56" s="242">
        <f>G56*(1+L56/100)</f>
        <v>0</v>
      </c>
      <c r="N56" s="240">
        <v>0</v>
      </c>
      <c r="O56" s="240">
        <f>ROUND(E56*N56,2)</f>
        <v>0</v>
      </c>
      <c r="P56" s="240">
        <v>0</v>
      </c>
      <c r="Q56" s="240">
        <f>ROUND(E56*P56,2)</f>
        <v>0</v>
      </c>
      <c r="R56" s="242"/>
      <c r="S56" s="242" t="s">
        <v>384</v>
      </c>
      <c r="T56" s="243" t="s">
        <v>612</v>
      </c>
      <c r="U56" s="222">
        <v>0.46600000000000003</v>
      </c>
      <c r="V56" s="222">
        <f>ROUND(E56*U56,2)</f>
        <v>120.31</v>
      </c>
      <c r="W56" s="222"/>
      <c r="X56" s="222" t="s">
        <v>385</v>
      </c>
      <c r="Y56" s="212"/>
      <c r="Z56" s="212"/>
      <c r="AA56" s="212"/>
      <c r="AB56" s="212"/>
      <c r="AC56" s="212"/>
      <c r="AD56" s="212"/>
      <c r="AE56" s="212"/>
      <c r="AF56" s="212"/>
      <c r="AG56" s="212" t="s">
        <v>386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0">
        <v>23</v>
      </c>
      <c r="B57" s="231" t="s">
        <v>1680</v>
      </c>
      <c r="C57" s="247" t="s">
        <v>1681</v>
      </c>
      <c r="D57" s="232" t="s">
        <v>464</v>
      </c>
      <c r="E57" s="233">
        <v>10.133470000000001</v>
      </c>
      <c r="F57" s="234"/>
      <c r="G57" s="235">
        <f>ROUND(E57*F57,2)</f>
        <v>0</v>
      </c>
      <c r="H57" s="234"/>
      <c r="I57" s="235">
        <f>ROUND(E57*H57,2)</f>
        <v>0</v>
      </c>
      <c r="J57" s="234"/>
      <c r="K57" s="235">
        <f>ROUND(E57*J57,2)</f>
        <v>0</v>
      </c>
      <c r="L57" s="235">
        <v>21</v>
      </c>
      <c r="M57" s="235">
        <f>G57*(1+L57/100)</f>
        <v>0</v>
      </c>
      <c r="N57" s="233">
        <v>1.02535</v>
      </c>
      <c r="O57" s="233">
        <f>ROUND(E57*N57,2)</f>
        <v>10.39</v>
      </c>
      <c r="P57" s="233">
        <v>0</v>
      </c>
      <c r="Q57" s="233">
        <f>ROUND(E57*P57,2)</f>
        <v>0</v>
      </c>
      <c r="R57" s="235"/>
      <c r="S57" s="235" t="s">
        <v>384</v>
      </c>
      <c r="T57" s="236" t="s">
        <v>612</v>
      </c>
      <c r="U57" s="222">
        <v>22.07</v>
      </c>
      <c r="V57" s="222">
        <f>ROUND(E57*U57,2)</f>
        <v>223.65</v>
      </c>
      <c r="W57" s="222"/>
      <c r="X57" s="222" t="s">
        <v>385</v>
      </c>
      <c r="Y57" s="212"/>
      <c r="Z57" s="212"/>
      <c r="AA57" s="212"/>
      <c r="AB57" s="212"/>
      <c r="AC57" s="212"/>
      <c r="AD57" s="212"/>
      <c r="AE57" s="212"/>
      <c r="AF57" s="212"/>
      <c r="AG57" s="212" t="s">
        <v>386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7" t="s">
        <v>1682</v>
      </c>
      <c r="D58" s="251"/>
      <c r="E58" s="252">
        <v>10.130000000000001</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390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7">
        <v>24</v>
      </c>
      <c r="B59" s="238" t="s">
        <v>1683</v>
      </c>
      <c r="C59" s="246" t="s">
        <v>629</v>
      </c>
      <c r="D59" s="239" t="s">
        <v>513</v>
      </c>
      <c r="E59" s="240">
        <v>13</v>
      </c>
      <c r="F59" s="241"/>
      <c r="G59" s="242">
        <f>ROUND(E59*F59,2)</f>
        <v>0</v>
      </c>
      <c r="H59" s="241"/>
      <c r="I59" s="242">
        <f>ROUND(E59*H59,2)</f>
        <v>0</v>
      </c>
      <c r="J59" s="241"/>
      <c r="K59" s="242">
        <f>ROUND(E59*J59,2)</f>
        <v>0</v>
      </c>
      <c r="L59" s="242">
        <v>21</v>
      </c>
      <c r="M59" s="242">
        <f>G59*(1+L59/100)</f>
        <v>0</v>
      </c>
      <c r="N59" s="240">
        <v>0</v>
      </c>
      <c r="O59" s="240">
        <f>ROUND(E59*N59,2)</f>
        <v>0</v>
      </c>
      <c r="P59" s="240">
        <v>0</v>
      </c>
      <c r="Q59" s="240">
        <f>ROUND(E59*P59,2)</f>
        <v>0</v>
      </c>
      <c r="R59" s="242"/>
      <c r="S59" s="242" t="s">
        <v>339</v>
      </c>
      <c r="T59" s="243" t="s">
        <v>340</v>
      </c>
      <c r="U59" s="222">
        <v>0</v>
      </c>
      <c r="V59" s="222">
        <f>ROUND(E59*U59,2)</f>
        <v>0</v>
      </c>
      <c r="W59" s="222"/>
      <c r="X59" s="222" t="s">
        <v>385</v>
      </c>
      <c r="Y59" s="212"/>
      <c r="Z59" s="212"/>
      <c r="AA59" s="212"/>
      <c r="AB59" s="212"/>
      <c r="AC59" s="212"/>
      <c r="AD59" s="212"/>
      <c r="AE59" s="212"/>
      <c r="AF59" s="212"/>
      <c r="AG59" s="212" t="s">
        <v>386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7">
        <v>25</v>
      </c>
      <c r="B60" s="238" t="s">
        <v>1684</v>
      </c>
      <c r="C60" s="246" t="s">
        <v>1685</v>
      </c>
      <c r="D60" s="239" t="s">
        <v>657</v>
      </c>
      <c r="E60" s="240">
        <v>1</v>
      </c>
      <c r="F60" s="241"/>
      <c r="G60" s="242">
        <f>ROUND(E60*F60,2)</f>
        <v>0</v>
      </c>
      <c r="H60" s="241"/>
      <c r="I60" s="242">
        <f>ROUND(E60*H60,2)</f>
        <v>0</v>
      </c>
      <c r="J60" s="241"/>
      <c r="K60" s="242">
        <f>ROUND(E60*J60,2)</f>
        <v>0</v>
      </c>
      <c r="L60" s="242">
        <v>21</v>
      </c>
      <c r="M60" s="242">
        <f>G60*(1+L60/100)</f>
        <v>0</v>
      </c>
      <c r="N60" s="240">
        <v>29.85</v>
      </c>
      <c r="O60" s="240">
        <f>ROUND(E60*N60,2)</f>
        <v>29.85</v>
      </c>
      <c r="P60" s="240">
        <v>0</v>
      </c>
      <c r="Q60" s="240">
        <f>ROUND(E60*P60,2)</f>
        <v>0</v>
      </c>
      <c r="R60" s="242"/>
      <c r="S60" s="242" t="s">
        <v>339</v>
      </c>
      <c r="T60" s="243" t="s">
        <v>340</v>
      </c>
      <c r="U60" s="222">
        <v>0</v>
      </c>
      <c r="V60" s="222">
        <f>ROUND(E60*U60,2)</f>
        <v>0</v>
      </c>
      <c r="W60" s="222"/>
      <c r="X60" s="222" t="s">
        <v>385</v>
      </c>
      <c r="Y60" s="212"/>
      <c r="Z60" s="212"/>
      <c r="AA60" s="212"/>
      <c r="AB60" s="212"/>
      <c r="AC60" s="212"/>
      <c r="AD60" s="212"/>
      <c r="AE60" s="212"/>
      <c r="AF60" s="212"/>
      <c r="AG60" s="212" t="s">
        <v>386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4" t="s">
        <v>334</v>
      </c>
      <c r="B61" s="225" t="s">
        <v>235</v>
      </c>
      <c r="C61" s="245" t="s">
        <v>236</v>
      </c>
      <c r="D61" s="226"/>
      <c r="E61" s="227"/>
      <c r="F61" s="228"/>
      <c r="G61" s="228">
        <f>SUMIF(AG62:AG63,"&lt;&gt;NOR",G62:G63)</f>
        <v>0</v>
      </c>
      <c r="H61" s="228"/>
      <c r="I61" s="228">
        <f>SUM(I62:I63)</f>
        <v>0</v>
      </c>
      <c r="J61" s="228"/>
      <c r="K61" s="228">
        <f>SUM(K62:K63)</f>
        <v>0</v>
      </c>
      <c r="L61" s="228"/>
      <c r="M61" s="228">
        <f>SUM(M62:M63)</f>
        <v>0</v>
      </c>
      <c r="N61" s="227"/>
      <c r="O61" s="227">
        <f>SUM(O62:O63)</f>
        <v>1.22</v>
      </c>
      <c r="P61" s="227"/>
      <c r="Q61" s="227">
        <f>SUM(Q62:Q63)</f>
        <v>0</v>
      </c>
      <c r="R61" s="228"/>
      <c r="S61" s="228"/>
      <c r="T61" s="229"/>
      <c r="U61" s="223"/>
      <c r="V61" s="223">
        <f>SUM(V62:V63)</f>
        <v>1.02</v>
      </c>
      <c r="W61" s="223"/>
      <c r="X61" s="223"/>
      <c r="AG61" t="s">
        <v>335</v>
      </c>
    </row>
    <row r="62" spans="1:60" outlineLevel="1" x14ac:dyDescent="0.2">
      <c r="A62" s="230">
        <v>26</v>
      </c>
      <c r="B62" s="231" t="s">
        <v>1524</v>
      </c>
      <c r="C62" s="247" t="s">
        <v>1525</v>
      </c>
      <c r="D62" s="232" t="s">
        <v>427</v>
      </c>
      <c r="E62" s="233">
        <v>5.7226499999999998</v>
      </c>
      <c r="F62" s="234"/>
      <c r="G62" s="235">
        <f>ROUND(E62*F62,2)</f>
        <v>0</v>
      </c>
      <c r="H62" s="234"/>
      <c r="I62" s="235">
        <f>ROUND(E62*H62,2)</f>
        <v>0</v>
      </c>
      <c r="J62" s="234"/>
      <c r="K62" s="235">
        <f>ROUND(E62*J62,2)</f>
        <v>0</v>
      </c>
      <c r="L62" s="235">
        <v>21</v>
      </c>
      <c r="M62" s="235">
        <f>G62*(1+L62/100)</f>
        <v>0</v>
      </c>
      <c r="N62" s="233">
        <v>0.21251999999999999</v>
      </c>
      <c r="O62" s="233">
        <f>ROUND(E62*N62,2)</f>
        <v>1.22</v>
      </c>
      <c r="P62" s="233">
        <v>0</v>
      </c>
      <c r="Q62" s="233">
        <f>ROUND(E62*P62,2)</f>
        <v>0</v>
      </c>
      <c r="R62" s="235"/>
      <c r="S62" s="235" t="s">
        <v>384</v>
      </c>
      <c r="T62" s="236" t="s">
        <v>612</v>
      </c>
      <c r="U62" s="222">
        <v>0.17799999999999999</v>
      </c>
      <c r="V62" s="222">
        <f>ROUND(E62*U62,2)</f>
        <v>1.02</v>
      </c>
      <c r="W62" s="222"/>
      <c r="X62" s="222" t="s">
        <v>385</v>
      </c>
      <c r="Y62" s="212"/>
      <c r="Z62" s="212"/>
      <c r="AA62" s="212"/>
      <c r="AB62" s="212"/>
      <c r="AC62" s="212"/>
      <c r="AD62" s="212"/>
      <c r="AE62" s="212"/>
      <c r="AF62" s="212"/>
      <c r="AG62" s="212" t="s">
        <v>386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4" t="s">
        <v>1526</v>
      </c>
      <c r="D63" s="261"/>
      <c r="E63" s="261"/>
      <c r="F63" s="261"/>
      <c r="G63" s="261"/>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433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
      <c r="A64" s="224" t="s">
        <v>334</v>
      </c>
      <c r="B64" s="225" t="s">
        <v>238</v>
      </c>
      <c r="C64" s="245" t="s">
        <v>239</v>
      </c>
      <c r="D64" s="226"/>
      <c r="E64" s="227"/>
      <c r="F64" s="228"/>
      <c r="G64" s="228">
        <f>SUMIF(AG65:AG67,"&lt;&gt;NOR",G65:G67)</f>
        <v>0</v>
      </c>
      <c r="H64" s="228"/>
      <c r="I64" s="228">
        <f>SUM(I65:I67)</f>
        <v>0</v>
      </c>
      <c r="J64" s="228"/>
      <c r="K64" s="228">
        <f>SUM(K65:K67)</f>
        <v>0</v>
      </c>
      <c r="L64" s="228"/>
      <c r="M64" s="228">
        <f>SUM(M65:M67)</f>
        <v>0</v>
      </c>
      <c r="N64" s="227"/>
      <c r="O64" s="227">
        <f>SUM(O65:O67)</f>
        <v>0.13</v>
      </c>
      <c r="P64" s="227"/>
      <c r="Q64" s="227">
        <f>SUM(Q65:Q67)</f>
        <v>0</v>
      </c>
      <c r="R64" s="228"/>
      <c r="S64" s="228"/>
      <c r="T64" s="229"/>
      <c r="U64" s="223"/>
      <c r="V64" s="223">
        <f>SUM(V65:V67)</f>
        <v>4.0999999999999996</v>
      </c>
      <c r="W64" s="223"/>
      <c r="X64" s="223"/>
      <c r="AG64" t="s">
        <v>335</v>
      </c>
    </row>
    <row r="65" spans="1:60" ht="22.5" outlineLevel="1" x14ac:dyDescent="0.2">
      <c r="A65" s="230">
        <v>27</v>
      </c>
      <c r="B65" s="231" t="s">
        <v>1535</v>
      </c>
      <c r="C65" s="247" t="s">
        <v>1536</v>
      </c>
      <c r="D65" s="232" t="s">
        <v>427</v>
      </c>
      <c r="E65" s="233">
        <v>81.953999999999994</v>
      </c>
      <c r="F65" s="234"/>
      <c r="G65" s="235">
        <f>ROUND(E65*F65,2)</f>
        <v>0</v>
      </c>
      <c r="H65" s="234"/>
      <c r="I65" s="235">
        <f>ROUND(E65*H65,2)</f>
        <v>0</v>
      </c>
      <c r="J65" s="234"/>
      <c r="K65" s="235">
        <f>ROUND(E65*J65,2)</f>
        <v>0</v>
      </c>
      <c r="L65" s="235">
        <v>21</v>
      </c>
      <c r="M65" s="235">
        <f>G65*(1+L65/100)</f>
        <v>0</v>
      </c>
      <c r="N65" s="233">
        <v>1.6000000000000001E-3</v>
      </c>
      <c r="O65" s="233">
        <f>ROUND(E65*N65,2)</f>
        <v>0.13</v>
      </c>
      <c r="P65" s="233">
        <v>0</v>
      </c>
      <c r="Q65" s="233">
        <f>ROUND(E65*P65,2)</f>
        <v>0</v>
      </c>
      <c r="R65" s="235"/>
      <c r="S65" s="235" t="s">
        <v>384</v>
      </c>
      <c r="T65" s="236" t="s">
        <v>612</v>
      </c>
      <c r="U65" s="222">
        <v>0.05</v>
      </c>
      <c r="V65" s="222">
        <f>ROUND(E65*U65,2)</f>
        <v>4.0999999999999996</v>
      </c>
      <c r="W65" s="222"/>
      <c r="X65" s="222" t="s">
        <v>385</v>
      </c>
      <c r="Y65" s="212"/>
      <c r="Z65" s="212"/>
      <c r="AA65" s="212"/>
      <c r="AB65" s="212"/>
      <c r="AC65" s="212"/>
      <c r="AD65" s="212"/>
      <c r="AE65" s="212"/>
      <c r="AF65" s="212"/>
      <c r="AG65" s="212" t="s">
        <v>386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1686</v>
      </c>
      <c r="D66" s="251"/>
      <c r="E66" s="252">
        <v>47.76</v>
      </c>
      <c r="F66" s="222"/>
      <c r="G66" s="222"/>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390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1687</v>
      </c>
      <c r="D67" s="251"/>
      <c r="E67" s="252">
        <v>34.19</v>
      </c>
      <c r="F67" s="222"/>
      <c r="G67" s="222"/>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390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24" t="s">
        <v>334</v>
      </c>
      <c r="B68" s="225" t="s">
        <v>242</v>
      </c>
      <c r="C68" s="245" t="s">
        <v>243</v>
      </c>
      <c r="D68" s="226"/>
      <c r="E68" s="227"/>
      <c r="F68" s="228"/>
      <c r="G68" s="228">
        <f>SUMIF(AG69:AG86,"&lt;&gt;NOR",G69:G86)</f>
        <v>0</v>
      </c>
      <c r="H68" s="228"/>
      <c r="I68" s="228">
        <f>SUM(I69:I86)</f>
        <v>0</v>
      </c>
      <c r="J68" s="228"/>
      <c r="K68" s="228">
        <f>SUM(K69:K86)</f>
        <v>0</v>
      </c>
      <c r="L68" s="228"/>
      <c r="M68" s="228">
        <f>SUM(M69:M86)</f>
        <v>0</v>
      </c>
      <c r="N68" s="227"/>
      <c r="O68" s="227">
        <f>SUM(O69:O86)</f>
        <v>36.910000000000004</v>
      </c>
      <c r="P68" s="227"/>
      <c r="Q68" s="227">
        <f>SUM(Q69:Q86)</f>
        <v>0</v>
      </c>
      <c r="R68" s="228"/>
      <c r="S68" s="228"/>
      <c r="T68" s="229"/>
      <c r="U68" s="223"/>
      <c r="V68" s="223">
        <f>SUM(V69:V86)</f>
        <v>47.36</v>
      </c>
      <c r="W68" s="223"/>
      <c r="X68" s="223"/>
      <c r="AG68" t="s">
        <v>335</v>
      </c>
    </row>
    <row r="69" spans="1:60" outlineLevel="1" x14ac:dyDescent="0.2">
      <c r="A69" s="230">
        <v>28</v>
      </c>
      <c r="B69" s="231" t="s">
        <v>1688</v>
      </c>
      <c r="C69" s="247" t="s">
        <v>1689</v>
      </c>
      <c r="D69" s="232" t="s">
        <v>382</v>
      </c>
      <c r="E69" s="233">
        <v>3.58196</v>
      </c>
      <c r="F69" s="234"/>
      <c r="G69" s="235">
        <f>ROUND(E69*F69,2)</f>
        <v>0</v>
      </c>
      <c r="H69" s="234"/>
      <c r="I69" s="235">
        <f>ROUND(E69*H69,2)</f>
        <v>0</v>
      </c>
      <c r="J69" s="234"/>
      <c r="K69" s="235">
        <f>ROUND(E69*J69,2)</f>
        <v>0</v>
      </c>
      <c r="L69" s="235">
        <v>21</v>
      </c>
      <c r="M69" s="235">
        <f>G69*(1+L69/100)</f>
        <v>0</v>
      </c>
      <c r="N69" s="233">
        <v>2.323</v>
      </c>
      <c r="O69" s="233">
        <f>ROUND(E69*N69,2)</f>
        <v>8.32</v>
      </c>
      <c r="P69" s="233">
        <v>0</v>
      </c>
      <c r="Q69" s="233">
        <f>ROUND(E69*P69,2)</f>
        <v>0</v>
      </c>
      <c r="R69" s="235"/>
      <c r="S69" s="235" t="s">
        <v>339</v>
      </c>
      <c r="T69" s="236" t="s">
        <v>612</v>
      </c>
      <c r="U69" s="222">
        <v>3.2130000000000001</v>
      </c>
      <c r="V69" s="222">
        <f>ROUND(E69*U69,2)</f>
        <v>11.51</v>
      </c>
      <c r="W69" s="222"/>
      <c r="X69" s="222" t="s">
        <v>385</v>
      </c>
      <c r="Y69" s="212"/>
      <c r="Z69" s="212"/>
      <c r="AA69" s="212"/>
      <c r="AB69" s="212"/>
      <c r="AC69" s="212"/>
      <c r="AD69" s="212"/>
      <c r="AE69" s="212"/>
      <c r="AF69" s="212"/>
      <c r="AG69" s="212" t="s">
        <v>386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4" t="s">
        <v>637</v>
      </c>
      <c r="D70" s="261"/>
      <c r="E70" s="261"/>
      <c r="F70" s="261"/>
      <c r="G70" s="261"/>
      <c r="H70" s="222"/>
      <c r="I70" s="222"/>
      <c r="J70" s="222"/>
      <c r="K70" s="222"/>
      <c r="L70" s="222"/>
      <c r="M70" s="222"/>
      <c r="N70" s="221"/>
      <c r="O70" s="221"/>
      <c r="P70" s="221"/>
      <c r="Q70" s="221"/>
      <c r="R70" s="222"/>
      <c r="S70" s="222"/>
      <c r="T70" s="222"/>
      <c r="U70" s="222"/>
      <c r="V70" s="222"/>
      <c r="W70" s="222"/>
      <c r="X70" s="222"/>
      <c r="Y70" s="212"/>
      <c r="Z70" s="212"/>
      <c r="AA70" s="212"/>
      <c r="AB70" s="212"/>
      <c r="AC70" s="212"/>
      <c r="AD70" s="212"/>
      <c r="AE70" s="212"/>
      <c r="AF70" s="212"/>
      <c r="AG70" s="212" t="s">
        <v>433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7" t="s">
        <v>1690</v>
      </c>
      <c r="D71" s="251"/>
      <c r="E71" s="252">
        <v>3.58</v>
      </c>
      <c r="F71" s="222"/>
      <c r="G71" s="222"/>
      <c r="H71" s="222"/>
      <c r="I71" s="222"/>
      <c r="J71" s="222"/>
      <c r="K71" s="222"/>
      <c r="L71" s="222"/>
      <c r="M71" s="222"/>
      <c r="N71" s="221"/>
      <c r="O71" s="221"/>
      <c r="P71" s="221"/>
      <c r="Q71" s="221"/>
      <c r="R71" s="222"/>
      <c r="S71" s="222"/>
      <c r="T71" s="222"/>
      <c r="U71" s="222"/>
      <c r="V71" s="222"/>
      <c r="W71" s="222"/>
      <c r="X71" s="222"/>
      <c r="Y71" s="212"/>
      <c r="Z71" s="212"/>
      <c r="AA71" s="212"/>
      <c r="AB71" s="212"/>
      <c r="AC71" s="212"/>
      <c r="AD71" s="212"/>
      <c r="AE71" s="212"/>
      <c r="AF71" s="212"/>
      <c r="AG71" s="212" t="s">
        <v>390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0">
        <v>29</v>
      </c>
      <c r="B72" s="231" t="s">
        <v>1691</v>
      </c>
      <c r="C72" s="247" t="s">
        <v>1692</v>
      </c>
      <c r="D72" s="232" t="s">
        <v>382</v>
      </c>
      <c r="E72" s="233">
        <v>10.60033</v>
      </c>
      <c r="F72" s="234"/>
      <c r="G72" s="235">
        <f>ROUND(E72*F72,2)</f>
        <v>0</v>
      </c>
      <c r="H72" s="234"/>
      <c r="I72" s="235">
        <f>ROUND(E72*H72,2)</f>
        <v>0</v>
      </c>
      <c r="J72" s="234"/>
      <c r="K72" s="235">
        <f>ROUND(E72*J72,2)</f>
        <v>0</v>
      </c>
      <c r="L72" s="235">
        <v>21</v>
      </c>
      <c r="M72" s="235">
        <f>G72*(1+L72/100)</f>
        <v>0</v>
      </c>
      <c r="N72" s="233">
        <v>2.5249999999999999</v>
      </c>
      <c r="O72" s="233">
        <f>ROUND(E72*N72,2)</f>
        <v>26.77</v>
      </c>
      <c r="P72" s="233">
        <v>0</v>
      </c>
      <c r="Q72" s="233">
        <f>ROUND(E72*P72,2)</f>
        <v>0</v>
      </c>
      <c r="R72" s="235"/>
      <c r="S72" s="235" t="s">
        <v>384</v>
      </c>
      <c r="T72" s="236" t="s">
        <v>340</v>
      </c>
      <c r="U72" s="222">
        <v>2.3170000000000002</v>
      </c>
      <c r="V72" s="222">
        <f>ROUND(E72*U72,2)</f>
        <v>24.56</v>
      </c>
      <c r="W72" s="222"/>
      <c r="X72" s="222" t="s">
        <v>385</v>
      </c>
      <c r="Y72" s="212"/>
      <c r="Z72" s="212"/>
      <c r="AA72" s="212"/>
      <c r="AB72" s="212"/>
      <c r="AC72" s="212"/>
      <c r="AD72" s="212"/>
      <c r="AE72" s="212"/>
      <c r="AF72" s="212"/>
      <c r="AG72" s="212" t="s">
        <v>386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4" t="s">
        <v>637</v>
      </c>
      <c r="D73" s="261"/>
      <c r="E73" s="261"/>
      <c r="F73" s="261"/>
      <c r="G73" s="261"/>
      <c r="H73" s="222"/>
      <c r="I73" s="222"/>
      <c r="J73" s="222"/>
      <c r="K73" s="222"/>
      <c r="L73" s="222"/>
      <c r="M73" s="222"/>
      <c r="N73" s="221"/>
      <c r="O73" s="221"/>
      <c r="P73" s="221"/>
      <c r="Q73" s="221"/>
      <c r="R73" s="222"/>
      <c r="S73" s="222"/>
      <c r="T73" s="222"/>
      <c r="U73" s="222"/>
      <c r="V73" s="222"/>
      <c r="W73" s="222"/>
      <c r="X73" s="222"/>
      <c r="Y73" s="212"/>
      <c r="Z73" s="212"/>
      <c r="AA73" s="212"/>
      <c r="AB73" s="212"/>
      <c r="AC73" s="212"/>
      <c r="AD73" s="212"/>
      <c r="AE73" s="212"/>
      <c r="AF73" s="212"/>
      <c r="AG73" s="212" t="s">
        <v>433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7" t="s">
        <v>1693</v>
      </c>
      <c r="D74" s="251"/>
      <c r="E74" s="252">
        <v>10.6</v>
      </c>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390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7">
        <v>30</v>
      </c>
      <c r="B75" s="238" t="s">
        <v>1694</v>
      </c>
      <c r="C75" s="246" t="s">
        <v>1695</v>
      </c>
      <c r="D75" s="239" t="s">
        <v>382</v>
      </c>
      <c r="E75" s="240">
        <v>3.58196</v>
      </c>
      <c r="F75" s="241"/>
      <c r="G75" s="242">
        <f>ROUND(E75*F75,2)</f>
        <v>0</v>
      </c>
      <c r="H75" s="241"/>
      <c r="I75" s="242">
        <f>ROUND(E75*H75,2)</f>
        <v>0</v>
      </c>
      <c r="J75" s="241"/>
      <c r="K75" s="242">
        <f>ROUND(E75*J75,2)</f>
        <v>0</v>
      </c>
      <c r="L75" s="242">
        <v>21</v>
      </c>
      <c r="M75" s="242">
        <f>G75*(1+L75/100)</f>
        <v>0</v>
      </c>
      <c r="N75" s="240">
        <v>0</v>
      </c>
      <c r="O75" s="240">
        <f>ROUND(E75*N75,2)</f>
        <v>0</v>
      </c>
      <c r="P75" s="240">
        <v>0</v>
      </c>
      <c r="Q75" s="240">
        <f>ROUND(E75*P75,2)</f>
        <v>0</v>
      </c>
      <c r="R75" s="242"/>
      <c r="S75" s="242" t="s">
        <v>384</v>
      </c>
      <c r="T75" s="243" t="s">
        <v>612</v>
      </c>
      <c r="U75" s="222">
        <v>0.82</v>
      </c>
      <c r="V75" s="222">
        <f>ROUND(E75*U75,2)</f>
        <v>2.94</v>
      </c>
      <c r="W75" s="222"/>
      <c r="X75" s="222" t="s">
        <v>385</v>
      </c>
      <c r="Y75" s="212"/>
      <c r="Z75" s="212"/>
      <c r="AA75" s="212"/>
      <c r="AB75" s="212"/>
      <c r="AC75" s="212"/>
      <c r="AD75" s="212"/>
      <c r="AE75" s="212"/>
      <c r="AF75" s="212"/>
      <c r="AG75" s="212" t="s">
        <v>386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7">
        <v>31</v>
      </c>
      <c r="B76" s="238" t="s">
        <v>1696</v>
      </c>
      <c r="C76" s="246" t="s">
        <v>1697</v>
      </c>
      <c r="D76" s="239" t="s">
        <v>382</v>
      </c>
      <c r="E76" s="240">
        <v>10.60033</v>
      </c>
      <c r="F76" s="241"/>
      <c r="G76" s="242">
        <f>ROUND(E76*F76,2)</f>
        <v>0</v>
      </c>
      <c r="H76" s="241"/>
      <c r="I76" s="242">
        <f>ROUND(E76*H76,2)</f>
        <v>0</v>
      </c>
      <c r="J76" s="241"/>
      <c r="K76" s="242">
        <f>ROUND(E76*J76,2)</f>
        <v>0</v>
      </c>
      <c r="L76" s="242">
        <v>21</v>
      </c>
      <c r="M76" s="242">
        <f>G76*(1+L76/100)</f>
        <v>0</v>
      </c>
      <c r="N76" s="240">
        <v>0</v>
      </c>
      <c r="O76" s="240">
        <f>ROUND(E76*N76,2)</f>
        <v>0</v>
      </c>
      <c r="P76" s="240">
        <v>0</v>
      </c>
      <c r="Q76" s="240">
        <f>ROUND(E76*P76,2)</f>
        <v>0</v>
      </c>
      <c r="R76" s="242"/>
      <c r="S76" s="242" t="s">
        <v>384</v>
      </c>
      <c r="T76" s="243" t="s">
        <v>612</v>
      </c>
      <c r="U76" s="222">
        <v>0.20499999999999999</v>
      </c>
      <c r="V76" s="222">
        <f>ROUND(E76*U76,2)</f>
        <v>2.17</v>
      </c>
      <c r="W76" s="222"/>
      <c r="X76" s="222" t="s">
        <v>385</v>
      </c>
      <c r="Y76" s="212"/>
      <c r="Z76" s="212"/>
      <c r="AA76" s="212"/>
      <c r="AB76" s="212"/>
      <c r="AC76" s="212"/>
      <c r="AD76" s="212"/>
      <c r="AE76" s="212"/>
      <c r="AF76" s="212"/>
      <c r="AG76" s="212" t="s">
        <v>386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0">
        <v>32</v>
      </c>
      <c r="B77" s="231" t="s">
        <v>1549</v>
      </c>
      <c r="C77" s="247" t="s">
        <v>1550</v>
      </c>
      <c r="D77" s="232" t="s">
        <v>464</v>
      </c>
      <c r="E77" s="233">
        <v>0.21471000000000001</v>
      </c>
      <c r="F77" s="234"/>
      <c r="G77" s="235">
        <f>ROUND(E77*F77,2)</f>
        <v>0</v>
      </c>
      <c r="H77" s="234"/>
      <c r="I77" s="235">
        <f>ROUND(E77*H77,2)</f>
        <v>0</v>
      </c>
      <c r="J77" s="234"/>
      <c r="K77" s="235">
        <f>ROUND(E77*J77,2)</f>
        <v>0</v>
      </c>
      <c r="L77" s="235">
        <v>21</v>
      </c>
      <c r="M77" s="235">
        <f>G77*(1+L77/100)</f>
        <v>0</v>
      </c>
      <c r="N77" s="233">
        <v>1.0662499999999999</v>
      </c>
      <c r="O77" s="233">
        <f>ROUND(E77*N77,2)</f>
        <v>0.23</v>
      </c>
      <c r="P77" s="233">
        <v>0</v>
      </c>
      <c r="Q77" s="233">
        <f>ROUND(E77*P77,2)</f>
        <v>0</v>
      </c>
      <c r="R77" s="235"/>
      <c r="S77" s="235" t="s">
        <v>384</v>
      </c>
      <c r="T77" s="236" t="s">
        <v>612</v>
      </c>
      <c r="U77" s="222">
        <v>15.231</v>
      </c>
      <c r="V77" s="222">
        <f>ROUND(E77*U77,2)</f>
        <v>3.27</v>
      </c>
      <c r="W77" s="222"/>
      <c r="X77" s="222" t="s">
        <v>385</v>
      </c>
      <c r="Y77" s="212"/>
      <c r="Z77" s="212"/>
      <c r="AA77" s="212"/>
      <c r="AB77" s="212"/>
      <c r="AC77" s="212"/>
      <c r="AD77" s="212"/>
      <c r="AE77" s="212"/>
      <c r="AF77" s="212"/>
      <c r="AG77" s="212" t="s">
        <v>386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2" t="s">
        <v>545</v>
      </c>
      <c r="D78" s="259"/>
      <c r="E78" s="260"/>
      <c r="F78" s="222"/>
      <c r="G78" s="222"/>
      <c r="H78" s="222"/>
      <c r="I78" s="222"/>
      <c r="J78" s="222"/>
      <c r="K78" s="222"/>
      <c r="L78" s="222"/>
      <c r="M78" s="222"/>
      <c r="N78" s="221"/>
      <c r="O78" s="221"/>
      <c r="P78" s="221"/>
      <c r="Q78" s="221"/>
      <c r="R78" s="222"/>
      <c r="S78" s="222"/>
      <c r="T78" s="222"/>
      <c r="U78" s="222"/>
      <c r="V78" s="222"/>
      <c r="W78" s="222"/>
      <c r="X78" s="222"/>
      <c r="Y78" s="212"/>
      <c r="Z78" s="212"/>
      <c r="AA78" s="212"/>
      <c r="AB78" s="212"/>
      <c r="AC78" s="212"/>
      <c r="AD78" s="212"/>
      <c r="AE78" s="212"/>
      <c r="AF78" s="212"/>
      <c r="AG78" s="212" t="s">
        <v>390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3" t="s">
        <v>1698</v>
      </c>
      <c r="D79" s="259"/>
      <c r="E79" s="260">
        <v>9.5500000000000007</v>
      </c>
      <c r="F79" s="222"/>
      <c r="G79" s="222"/>
      <c r="H79" s="222"/>
      <c r="I79" s="222"/>
      <c r="J79" s="222"/>
      <c r="K79" s="222"/>
      <c r="L79" s="222"/>
      <c r="M79" s="222"/>
      <c r="N79" s="221"/>
      <c r="O79" s="221"/>
      <c r="P79" s="221"/>
      <c r="Q79" s="221"/>
      <c r="R79" s="222"/>
      <c r="S79" s="222"/>
      <c r="T79" s="222"/>
      <c r="U79" s="222"/>
      <c r="V79" s="222"/>
      <c r="W79" s="222"/>
      <c r="X79" s="222"/>
      <c r="Y79" s="212"/>
      <c r="Z79" s="212"/>
      <c r="AA79" s="212"/>
      <c r="AB79" s="212"/>
      <c r="AC79" s="212"/>
      <c r="AD79" s="212"/>
      <c r="AE79" s="212"/>
      <c r="AF79" s="212"/>
      <c r="AG79" s="212" t="s">
        <v>390</v>
      </c>
      <c r="AH79" s="212">
        <v>2</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3" t="s">
        <v>1699</v>
      </c>
      <c r="D80" s="259"/>
      <c r="E80" s="260">
        <v>6.84</v>
      </c>
      <c r="F80" s="222"/>
      <c r="G80" s="222"/>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390</v>
      </c>
      <c r="AH80" s="212">
        <v>2</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7" t="s">
        <v>1026</v>
      </c>
      <c r="D81" s="265"/>
      <c r="E81" s="266">
        <v>16.39</v>
      </c>
      <c r="F81" s="222"/>
      <c r="G81" s="222"/>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390</v>
      </c>
      <c r="AH81" s="212">
        <v>3</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2" t="s">
        <v>547</v>
      </c>
      <c r="D82" s="259"/>
      <c r="E82" s="260"/>
      <c r="F82" s="222"/>
      <c r="G82" s="222"/>
      <c r="H82" s="222"/>
      <c r="I82" s="222"/>
      <c r="J82" s="222"/>
      <c r="K82" s="222"/>
      <c r="L82" s="222"/>
      <c r="M82" s="222"/>
      <c r="N82" s="221"/>
      <c r="O82" s="221"/>
      <c r="P82" s="221"/>
      <c r="Q82" s="221"/>
      <c r="R82" s="222"/>
      <c r="S82" s="222"/>
      <c r="T82" s="222"/>
      <c r="U82" s="222"/>
      <c r="V82" s="222"/>
      <c r="W82" s="222"/>
      <c r="X82" s="222"/>
      <c r="Y82" s="212"/>
      <c r="Z82" s="212"/>
      <c r="AA82" s="212"/>
      <c r="AB82" s="212"/>
      <c r="AC82" s="212"/>
      <c r="AD82" s="212"/>
      <c r="AE82" s="212"/>
      <c r="AF82" s="212"/>
      <c r="AG82" s="212" t="s">
        <v>390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7" t="s">
        <v>1700</v>
      </c>
      <c r="D83" s="251"/>
      <c r="E83" s="252">
        <v>0.21</v>
      </c>
      <c r="F83" s="222"/>
      <c r="G83" s="222"/>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390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33.75" outlineLevel="1" x14ac:dyDescent="0.2">
      <c r="A84" s="230">
        <v>33</v>
      </c>
      <c r="B84" s="231" t="s">
        <v>639</v>
      </c>
      <c r="C84" s="247" t="s">
        <v>640</v>
      </c>
      <c r="D84" s="232" t="s">
        <v>427</v>
      </c>
      <c r="E84" s="233">
        <v>5.7226499999999998</v>
      </c>
      <c r="F84" s="234"/>
      <c r="G84" s="235">
        <f>ROUND(E84*F84,2)</f>
        <v>0</v>
      </c>
      <c r="H84" s="234"/>
      <c r="I84" s="235">
        <f>ROUND(E84*H84,2)</f>
        <v>0</v>
      </c>
      <c r="J84" s="234"/>
      <c r="K84" s="235">
        <f>ROUND(E84*J84,2)</f>
        <v>0</v>
      </c>
      <c r="L84" s="235">
        <v>21</v>
      </c>
      <c r="M84" s="235">
        <f>G84*(1+L84/100)</f>
        <v>0</v>
      </c>
      <c r="N84" s="233">
        <v>0.27827000000000002</v>
      </c>
      <c r="O84" s="233">
        <f>ROUND(E84*N84,2)</f>
        <v>1.59</v>
      </c>
      <c r="P84" s="233">
        <v>0</v>
      </c>
      <c r="Q84" s="233">
        <f>ROUND(E84*P84,2)</f>
        <v>0</v>
      </c>
      <c r="R84" s="235"/>
      <c r="S84" s="235" t="s">
        <v>384</v>
      </c>
      <c r="T84" s="236" t="s">
        <v>532</v>
      </c>
      <c r="U84" s="222">
        <v>0.50800000000000001</v>
      </c>
      <c r="V84" s="222">
        <f>ROUND(E84*U84,2)</f>
        <v>2.91</v>
      </c>
      <c r="W84" s="222"/>
      <c r="X84" s="222" t="s">
        <v>385</v>
      </c>
      <c r="Y84" s="212"/>
      <c r="Z84" s="212"/>
      <c r="AA84" s="212"/>
      <c r="AB84" s="212"/>
      <c r="AC84" s="212"/>
      <c r="AD84" s="212"/>
      <c r="AE84" s="212"/>
      <c r="AF84" s="212"/>
      <c r="AG84" s="212" t="s">
        <v>386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4" t="s">
        <v>641</v>
      </c>
      <c r="D85" s="261"/>
      <c r="E85" s="261"/>
      <c r="F85" s="261"/>
      <c r="G85" s="261"/>
      <c r="H85" s="222"/>
      <c r="I85" s="222"/>
      <c r="J85" s="222"/>
      <c r="K85" s="222"/>
      <c r="L85" s="222"/>
      <c r="M85" s="222"/>
      <c r="N85" s="221"/>
      <c r="O85" s="221"/>
      <c r="P85" s="221"/>
      <c r="Q85" s="221"/>
      <c r="R85" s="222"/>
      <c r="S85" s="222"/>
      <c r="T85" s="222"/>
      <c r="U85" s="222"/>
      <c r="V85" s="222"/>
      <c r="W85" s="222"/>
      <c r="X85" s="222"/>
      <c r="Y85" s="212"/>
      <c r="Z85" s="212"/>
      <c r="AA85" s="212"/>
      <c r="AB85" s="212"/>
      <c r="AC85" s="212"/>
      <c r="AD85" s="212"/>
      <c r="AE85" s="212"/>
      <c r="AF85" s="212"/>
      <c r="AG85" s="212" t="s">
        <v>433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1701</v>
      </c>
      <c r="D86" s="251"/>
      <c r="E86" s="252">
        <v>5.72</v>
      </c>
      <c r="F86" s="222"/>
      <c r="G86" s="222"/>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390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
      <c r="A87" s="224" t="s">
        <v>334</v>
      </c>
      <c r="B87" s="225" t="s">
        <v>244</v>
      </c>
      <c r="C87" s="245" t="s">
        <v>245</v>
      </c>
      <c r="D87" s="226"/>
      <c r="E87" s="227"/>
      <c r="F87" s="228"/>
      <c r="G87" s="228">
        <f>SUMIF(AG88:AG89,"&lt;&gt;NOR",G88:G89)</f>
        <v>0</v>
      </c>
      <c r="H87" s="228"/>
      <c r="I87" s="228">
        <f>SUM(I88:I89)</f>
        <v>0</v>
      </c>
      <c r="J87" s="228"/>
      <c r="K87" s="228">
        <f>SUM(K88:K89)</f>
        <v>0</v>
      </c>
      <c r="L87" s="228"/>
      <c r="M87" s="228">
        <f>SUM(M88:M89)</f>
        <v>0</v>
      </c>
      <c r="N87" s="227"/>
      <c r="O87" s="227">
        <f>SUM(O88:O89)</f>
        <v>1.03</v>
      </c>
      <c r="P87" s="227"/>
      <c r="Q87" s="227">
        <f>SUM(Q88:Q89)</f>
        <v>0</v>
      </c>
      <c r="R87" s="228"/>
      <c r="S87" s="228"/>
      <c r="T87" s="229"/>
      <c r="U87" s="223"/>
      <c r="V87" s="223">
        <f>SUM(V88:V89)</f>
        <v>2.65</v>
      </c>
      <c r="W87" s="223"/>
      <c r="X87" s="223"/>
      <c r="AG87" t="s">
        <v>335</v>
      </c>
    </row>
    <row r="88" spans="1:60" ht="22.5" outlineLevel="1" x14ac:dyDescent="0.2">
      <c r="A88" s="237">
        <v>34</v>
      </c>
      <c r="B88" s="238" t="s">
        <v>1085</v>
      </c>
      <c r="C88" s="246" t="s">
        <v>1086</v>
      </c>
      <c r="D88" s="239" t="s">
        <v>513</v>
      </c>
      <c r="E88" s="240">
        <v>2.12</v>
      </c>
      <c r="F88" s="241"/>
      <c r="G88" s="242">
        <f>ROUND(E88*F88,2)</f>
        <v>0</v>
      </c>
      <c r="H88" s="241"/>
      <c r="I88" s="242">
        <f>ROUND(E88*H88,2)</f>
        <v>0</v>
      </c>
      <c r="J88" s="241"/>
      <c r="K88" s="242">
        <f>ROUND(E88*J88,2)</f>
        <v>0</v>
      </c>
      <c r="L88" s="242">
        <v>21</v>
      </c>
      <c r="M88" s="242">
        <f>G88*(1+L88/100)</f>
        <v>0</v>
      </c>
      <c r="N88" s="240">
        <v>1.0000000000000001E-5</v>
      </c>
      <c r="O88" s="240">
        <f>ROUND(E88*N88,2)</f>
        <v>0</v>
      </c>
      <c r="P88" s="240">
        <v>0</v>
      </c>
      <c r="Q88" s="240">
        <f>ROUND(E88*P88,2)</f>
        <v>0</v>
      </c>
      <c r="R88" s="242"/>
      <c r="S88" s="242" t="s">
        <v>384</v>
      </c>
      <c r="T88" s="243" t="s">
        <v>612</v>
      </c>
      <c r="U88" s="222">
        <v>1.25</v>
      </c>
      <c r="V88" s="222">
        <f>ROUND(E88*U88,2)</f>
        <v>2.65</v>
      </c>
      <c r="W88" s="222"/>
      <c r="X88" s="222" t="s">
        <v>385</v>
      </c>
      <c r="Y88" s="212"/>
      <c r="Z88" s="212"/>
      <c r="AA88" s="212"/>
      <c r="AB88" s="212"/>
      <c r="AC88" s="212"/>
      <c r="AD88" s="212"/>
      <c r="AE88" s="212"/>
      <c r="AF88" s="212"/>
      <c r="AG88" s="212" t="s">
        <v>386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7">
        <v>35</v>
      </c>
      <c r="B89" s="238" t="s">
        <v>1702</v>
      </c>
      <c r="C89" s="246" t="s">
        <v>1703</v>
      </c>
      <c r="D89" s="239" t="s">
        <v>657</v>
      </c>
      <c r="E89" s="240">
        <v>1</v>
      </c>
      <c r="F89" s="241"/>
      <c r="G89" s="242">
        <f>ROUND(E89*F89,2)</f>
        <v>0</v>
      </c>
      <c r="H89" s="241"/>
      <c r="I89" s="242">
        <f>ROUND(E89*H89,2)</f>
        <v>0</v>
      </c>
      <c r="J89" s="241"/>
      <c r="K89" s="242">
        <f>ROUND(E89*J89,2)</f>
        <v>0</v>
      </c>
      <c r="L89" s="242">
        <v>21</v>
      </c>
      <c r="M89" s="242">
        <f>G89*(1+L89/100)</f>
        <v>0</v>
      </c>
      <c r="N89" s="240">
        <v>1.03</v>
      </c>
      <c r="O89" s="240">
        <f>ROUND(E89*N89,2)</f>
        <v>1.03</v>
      </c>
      <c r="P89" s="240">
        <v>0</v>
      </c>
      <c r="Q89" s="240">
        <f>ROUND(E89*P89,2)</f>
        <v>0</v>
      </c>
      <c r="R89" s="242" t="s">
        <v>473</v>
      </c>
      <c r="S89" s="242" t="s">
        <v>384</v>
      </c>
      <c r="T89" s="243" t="s">
        <v>612</v>
      </c>
      <c r="U89" s="222">
        <v>0</v>
      </c>
      <c r="V89" s="222">
        <f>ROUND(E89*U89,2)</f>
        <v>0</v>
      </c>
      <c r="W89" s="222"/>
      <c r="X89" s="222" t="s">
        <v>474</v>
      </c>
      <c r="Y89" s="212"/>
      <c r="Z89" s="212"/>
      <c r="AA89" s="212"/>
      <c r="AB89" s="212"/>
      <c r="AC89" s="212"/>
      <c r="AD89" s="212"/>
      <c r="AE89" s="212"/>
      <c r="AF89" s="212"/>
      <c r="AG89" s="212" t="s">
        <v>605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4" t="s">
        <v>334</v>
      </c>
      <c r="B90" s="225" t="s">
        <v>252</v>
      </c>
      <c r="C90" s="245" t="s">
        <v>253</v>
      </c>
      <c r="D90" s="226"/>
      <c r="E90" s="227"/>
      <c r="F90" s="228"/>
      <c r="G90" s="228">
        <f>SUMIF(AG91:AG92,"&lt;&gt;NOR",G91:G92)</f>
        <v>0</v>
      </c>
      <c r="H90" s="228"/>
      <c r="I90" s="228">
        <f>SUM(I91:I92)</f>
        <v>0</v>
      </c>
      <c r="J90" s="228"/>
      <c r="K90" s="228">
        <f>SUM(K91:K92)</f>
        <v>0</v>
      </c>
      <c r="L90" s="228"/>
      <c r="M90" s="228">
        <f>SUM(M91:M92)</f>
        <v>0</v>
      </c>
      <c r="N90" s="227"/>
      <c r="O90" s="227">
        <f>SUM(O91:O92)</f>
        <v>0</v>
      </c>
      <c r="P90" s="227"/>
      <c r="Q90" s="227">
        <f>SUM(Q91:Q92)</f>
        <v>0</v>
      </c>
      <c r="R90" s="228"/>
      <c r="S90" s="228"/>
      <c r="T90" s="229"/>
      <c r="U90" s="223"/>
      <c r="V90" s="223">
        <f>SUM(V91:V92)</f>
        <v>0</v>
      </c>
      <c r="W90" s="223"/>
      <c r="X90" s="223"/>
      <c r="AG90" t="s">
        <v>335</v>
      </c>
    </row>
    <row r="91" spans="1:60" outlineLevel="1" x14ac:dyDescent="0.2">
      <c r="A91" s="237">
        <v>36</v>
      </c>
      <c r="B91" s="238" t="s">
        <v>1704</v>
      </c>
      <c r="C91" s="246" t="s">
        <v>1705</v>
      </c>
      <c r="D91" s="239" t="s">
        <v>657</v>
      </c>
      <c r="E91" s="240">
        <v>1</v>
      </c>
      <c r="F91" s="241"/>
      <c r="G91" s="242">
        <f>ROUND(E91*F91,2)</f>
        <v>0</v>
      </c>
      <c r="H91" s="241"/>
      <c r="I91" s="242">
        <f>ROUND(E91*H91,2)</f>
        <v>0</v>
      </c>
      <c r="J91" s="241"/>
      <c r="K91" s="242">
        <f>ROUND(E91*J91,2)</f>
        <v>0</v>
      </c>
      <c r="L91" s="242">
        <v>21</v>
      </c>
      <c r="M91" s="242">
        <f>G91*(1+L91/100)</f>
        <v>0</v>
      </c>
      <c r="N91" s="240">
        <v>0</v>
      </c>
      <c r="O91" s="240">
        <f>ROUND(E91*N91,2)</f>
        <v>0</v>
      </c>
      <c r="P91" s="240">
        <v>0</v>
      </c>
      <c r="Q91" s="240">
        <f>ROUND(E91*P91,2)</f>
        <v>0</v>
      </c>
      <c r="R91" s="242"/>
      <c r="S91" s="242" t="s">
        <v>339</v>
      </c>
      <c r="T91" s="243" t="s">
        <v>340</v>
      </c>
      <c r="U91" s="222">
        <v>0</v>
      </c>
      <c r="V91" s="222">
        <f>ROUND(E91*U91,2)</f>
        <v>0</v>
      </c>
      <c r="W91" s="222"/>
      <c r="X91" s="222" t="s">
        <v>385</v>
      </c>
      <c r="Y91" s="212"/>
      <c r="Z91" s="212"/>
      <c r="AA91" s="212"/>
      <c r="AB91" s="212"/>
      <c r="AC91" s="212"/>
      <c r="AD91" s="212"/>
      <c r="AE91" s="212"/>
      <c r="AF91" s="212"/>
      <c r="AG91" s="212" t="s">
        <v>386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7">
        <v>37</v>
      </c>
      <c r="B92" s="238" t="s">
        <v>1706</v>
      </c>
      <c r="C92" s="246" t="s">
        <v>1707</v>
      </c>
      <c r="D92" s="239" t="s">
        <v>657</v>
      </c>
      <c r="E92" s="240">
        <v>2</v>
      </c>
      <c r="F92" s="241"/>
      <c r="G92" s="242">
        <f>ROUND(E92*F92,2)</f>
        <v>0</v>
      </c>
      <c r="H92" s="241"/>
      <c r="I92" s="242">
        <f>ROUND(E92*H92,2)</f>
        <v>0</v>
      </c>
      <c r="J92" s="241"/>
      <c r="K92" s="242">
        <f>ROUND(E92*J92,2)</f>
        <v>0</v>
      </c>
      <c r="L92" s="242">
        <v>21</v>
      </c>
      <c r="M92" s="242">
        <f>G92*(1+L92/100)</f>
        <v>0</v>
      </c>
      <c r="N92" s="240">
        <v>0</v>
      </c>
      <c r="O92" s="240">
        <f>ROUND(E92*N92,2)</f>
        <v>0</v>
      </c>
      <c r="P92" s="240">
        <v>0</v>
      </c>
      <c r="Q92" s="240">
        <f>ROUND(E92*P92,2)</f>
        <v>0</v>
      </c>
      <c r="R92" s="242"/>
      <c r="S92" s="242" t="s">
        <v>339</v>
      </c>
      <c r="T92" s="243" t="s">
        <v>340</v>
      </c>
      <c r="U92" s="222">
        <v>0</v>
      </c>
      <c r="V92" s="222">
        <f>ROUND(E92*U92,2)</f>
        <v>0</v>
      </c>
      <c r="W92" s="222"/>
      <c r="X92" s="222" t="s">
        <v>385</v>
      </c>
      <c r="Y92" s="212"/>
      <c r="Z92" s="212"/>
      <c r="AA92" s="212"/>
      <c r="AB92" s="212"/>
      <c r="AC92" s="212"/>
      <c r="AD92" s="212"/>
      <c r="AE92" s="212"/>
      <c r="AF92" s="212"/>
      <c r="AG92" s="212" t="s">
        <v>386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4" t="s">
        <v>334</v>
      </c>
      <c r="B93" s="225" t="s">
        <v>254</v>
      </c>
      <c r="C93" s="245" t="s">
        <v>255</v>
      </c>
      <c r="D93" s="226"/>
      <c r="E93" s="227"/>
      <c r="F93" s="228"/>
      <c r="G93" s="228">
        <f>SUMIF(AG94:AG95,"&lt;&gt;NOR",G94:G95)</f>
        <v>0</v>
      </c>
      <c r="H93" s="228"/>
      <c r="I93" s="228">
        <f>SUM(I94:I95)</f>
        <v>0</v>
      </c>
      <c r="J93" s="228"/>
      <c r="K93" s="228">
        <f>SUM(K94:K95)</f>
        <v>0</v>
      </c>
      <c r="L93" s="228"/>
      <c r="M93" s="228">
        <f>SUM(M94:M95)</f>
        <v>0</v>
      </c>
      <c r="N93" s="227"/>
      <c r="O93" s="227">
        <f>SUM(O94:O95)</f>
        <v>0</v>
      </c>
      <c r="P93" s="227"/>
      <c r="Q93" s="227">
        <f>SUM(Q94:Q95)</f>
        <v>0</v>
      </c>
      <c r="R93" s="228"/>
      <c r="S93" s="228"/>
      <c r="T93" s="229"/>
      <c r="U93" s="223"/>
      <c r="V93" s="223">
        <f>SUM(V94:V95)</f>
        <v>1.89</v>
      </c>
      <c r="W93" s="223"/>
      <c r="X93" s="223"/>
      <c r="AG93" t="s">
        <v>335</v>
      </c>
    </row>
    <row r="94" spans="1:60" outlineLevel="1" x14ac:dyDescent="0.2">
      <c r="A94" s="230">
        <v>38</v>
      </c>
      <c r="B94" s="231" t="s">
        <v>1210</v>
      </c>
      <c r="C94" s="247" t="s">
        <v>1211</v>
      </c>
      <c r="D94" s="232" t="s">
        <v>513</v>
      </c>
      <c r="E94" s="233">
        <v>2.1038000000000001</v>
      </c>
      <c r="F94" s="234"/>
      <c r="G94" s="235">
        <f>ROUND(E94*F94,2)</f>
        <v>0</v>
      </c>
      <c r="H94" s="234"/>
      <c r="I94" s="235">
        <f>ROUND(E94*H94,2)</f>
        <v>0</v>
      </c>
      <c r="J94" s="234"/>
      <c r="K94" s="235">
        <f>ROUND(E94*J94,2)</f>
        <v>0</v>
      </c>
      <c r="L94" s="235">
        <v>21</v>
      </c>
      <c r="M94" s="235">
        <f>G94*(1+L94/100)</f>
        <v>0</v>
      </c>
      <c r="N94" s="233">
        <v>0</v>
      </c>
      <c r="O94" s="233">
        <f>ROUND(E94*N94,2)</f>
        <v>0</v>
      </c>
      <c r="P94" s="233">
        <v>4.6000000000000001E-4</v>
      </c>
      <c r="Q94" s="233">
        <f>ROUND(E94*P94,2)</f>
        <v>0</v>
      </c>
      <c r="R94" s="235"/>
      <c r="S94" s="235" t="s">
        <v>384</v>
      </c>
      <c r="T94" s="236" t="s">
        <v>612</v>
      </c>
      <c r="U94" s="222">
        <v>0.9</v>
      </c>
      <c r="V94" s="222">
        <f>ROUND(E94*U94,2)</f>
        <v>1.89</v>
      </c>
      <c r="W94" s="222"/>
      <c r="X94" s="222" t="s">
        <v>385</v>
      </c>
      <c r="Y94" s="212"/>
      <c r="Z94" s="212"/>
      <c r="AA94" s="212"/>
      <c r="AB94" s="212"/>
      <c r="AC94" s="212"/>
      <c r="AD94" s="212"/>
      <c r="AE94" s="212"/>
      <c r="AF94" s="212"/>
      <c r="AG94" s="212" t="s">
        <v>386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7" t="s">
        <v>1708</v>
      </c>
      <c r="D95" s="251"/>
      <c r="E95" s="252">
        <v>2.1</v>
      </c>
      <c r="F95" s="222"/>
      <c r="G95" s="222"/>
      <c r="H95" s="222"/>
      <c r="I95" s="222"/>
      <c r="J95" s="222"/>
      <c r="K95" s="222"/>
      <c r="L95" s="222"/>
      <c r="M95" s="222"/>
      <c r="N95" s="221"/>
      <c r="O95" s="221"/>
      <c r="P95" s="221"/>
      <c r="Q95" s="221"/>
      <c r="R95" s="222"/>
      <c r="S95" s="222"/>
      <c r="T95" s="222"/>
      <c r="U95" s="222"/>
      <c r="V95" s="222"/>
      <c r="W95" s="222"/>
      <c r="X95" s="222"/>
      <c r="Y95" s="212"/>
      <c r="Z95" s="212"/>
      <c r="AA95" s="212"/>
      <c r="AB95" s="212"/>
      <c r="AC95" s="212"/>
      <c r="AD95" s="212"/>
      <c r="AE95" s="212"/>
      <c r="AF95" s="212"/>
      <c r="AG95" s="212" t="s">
        <v>390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24" t="s">
        <v>334</v>
      </c>
      <c r="B96" s="225" t="s">
        <v>256</v>
      </c>
      <c r="C96" s="245" t="s">
        <v>257</v>
      </c>
      <c r="D96" s="226"/>
      <c r="E96" s="227"/>
      <c r="F96" s="228"/>
      <c r="G96" s="228">
        <f>SUMIF(AG97:AG100,"&lt;&gt;NOR",G97:G100)</f>
        <v>0</v>
      </c>
      <c r="H96" s="228"/>
      <c r="I96" s="228">
        <f>SUM(I97:I100)</f>
        <v>0</v>
      </c>
      <c r="J96" s="228"/>
      <c r="K96" s="228">
        <f>SUM(K97:K100)</f>
        <v>0</v>
      </c>
      <c r="L96" s="228"/>
      <c r="M96" s="228">
        <f>SUM(M97:M100)</f>
        <v>0</v>
      </c>
      <c r="N96" s="227"/>
      <c r="O96" s="227">
        <f>SUM(O97:O100)</f>
        <v>0</v>
      </c>
      <c r="P96" s="227"/>
      <c r="Q96" s="227">
        <f>SUM(Q97:Q100)</f>
        <v>0</v>
      </c>
      <c r="R96" s="228"/>
      <c r="S96" s="228"/>
      <c r="T96" s="229"/>
      <c r="U96" s="223"/>
      <c r="V96" s="223">
        <f>SUM(V97:V100)</f>
        <v>223.54</v>
      </c>
      <c r="W96" s="223"/>
      <c r="X96" s="223"/>
      <c r="AG96" t="s">
        <v>335</v>
      </c>
    </row>
    <row r="97" spans="1:60" ht="67.5" outlineLevel="1" x14ac:dyDescent="0.2">
      <c r="A97" s="230">
        <v>39</v>
      </c>
      <c r="B97" s="231" t="s">
        <v>1709</v>
      </c>
      <c r="C97" s="247" t="s">
        <v>1710</v>
      </c>
      <c r="D97" s="232" t="s">
        <v>464</v>
      </c>
      <c r="E97" s="233">
        <v>537.36510999999996</v>
      </c>
      <c r="F97" s="234"/>
      <c r="G97" s="235">
        <f>ROUND(E97*F97,2)</f>
        <v>0</v>
      </c>
      <c r="H97" s="234"/>
      <c r="I97" s="235">
        <f>ROUND(E97*H97,2)</f>
        <v>0</v>
      </c>
      <c r="J97" s="234"/>
      <c r="K97" s="235">
        <f>ROUND(E97*J97,2)</f>
        <v>0</v>
      </c>
      <c r="L97" s="235">
        <v>21</v>
      </c>
      <c r="M97" s="235">
        <f>G97*(1+L97/100)</f>
        <v>0</v>
      </c>
      <c r="N97" s="233">
        <v>0</v>
      </c>
      <c r="O97" s="233">
        <f>ROUND(E97*N97,2)</f>
        <v>0</v>
      </c>
      <c r="P97" s="233">
        <v>0</v>
      </c>
      <c r="Q97" s="233">
        <f>ROUND(E97*P97,2)</f>
        <v>0</v>
      </c>
      <c r="R97" s="235"/>
      <c r="S97" s="235" t="s">
        <v>384</v>
      </c>
      <c r="T97" s="236" t="s">
        <v>612</v>
      </c>
      <c r="U97" s="222">
        <v>0.41599999999999998</v>
      </c>
      <c r="V97" s="222">
        <f>ROUND(E97*U97,2)</f>
        <v>223.54</v>
      </c>
      <c r="W97" s="222"/>
      <c r="X97" s="222" t="s">
        <v>524</v>
      </c>
      <c r="Y97" s="212"/>
      <c r="Z97" s="212"/>
      <c r="AA97" s="212"/>
      <c r="AB97" s="212"/>
      <c r="AC97" s="212"/>
      <c r="AD97" s="212"/>
      <c r="AE97" s="212"/>
      <c r="AF97" s="212"/>
      <c r="AG97" s="212" t="s">
        <v>525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7" t="s">
        <v>526</v>
      </c>
      <c r="D98" s="251"/>
      <c r="E98" s="252"/>
      <c r="F98" s="222"/>
      <c r="G98" s="222"/>
      <c r="H98" s="222"/>
      <c r="I98" s="222"/>
      <c r="J98" s="222"/>
      <c r="K98" s="222"/>
      <c r="L98" s="222"/>
      <c r="M98" s="222"/>
      <c r="N98" s="221"/>
      <c r="O98" s="221"/>
      <c r="P98" s="221"/>
      <c r="Q98" s="221"/>
      <c r="R98" s="222"/>
      <c r="S98" s="222"/>
      <c r="T98" s="222"/>
      <c r="U98" s="222"/>
      <c r="V98" s="222"/>
      <c r="W98" s="222"/>
      <c r="X98" s="222"/>
      <c r="Y98" s="212"/>
      <c r="Z98" s="212"/>
      <c r="AA98" s="212"/>
      <c r="AB98" s="212"/>
      <c r="AC98" s="212"/>
      <c r="AD98" s="212"/>
      <c r="AE98" s="212"/>
      <c r="AF98" s="212"/>
      <c r="AG98" s="212" t="s">
        <v>390</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7" t="s">
        <v>1711</v>
      </c>
      <c r="D99" s="251"/>
      <c r="E99" s="252"/>
      <c r="F99" s="222"/>
      <c r="G99" s="222"/>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390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7" t="s">
        <v>1712</v>
      </c>
      <c r="D100" s="251"/>
      <c r="E100" s="252">
        <v>537.36510999999996</v>
      </c>
      <c r="F100" s="222"/>
      <c r="G100" s="222"/>
      <c r="H100" s="222"/>
      <c r="I100" s="222"/>
      <c r="J100" s="222"/>
      <c r="K100" s="222"/>
      <c r="L100" s="222"/>
      <c r="M100" s="222"/>
      <c r="N100" s="221"/>
      <c r="O100" s="221"/>
      <c r="P100" s="221"/>
      <c r="Q100" s="221"/>
      <c r="R100" s="222"/>
      <c r="S100" s="222"/>
      <c r="T100" s="222"/>
      <c r="U100" s="222"/>
      <c r="V100" s="222"/>
      <c r="W100" s="222"/>
      <c r="X100" s="222"/>
      <c r="Y100" s="212"/>
      <c r="Z100" s="212"/>
      <c r="AA100" s="212"/>
      <c r="AB100" s="212"/>
      <c r="AC100" s="212"/>
      <c r="AD100" s="212"/>
      <c r="AE100" s="212"/>
      <c r="AF100" s="212"/>
      <c r="AG100" s="212" t="s">
        <v>390</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24" t="s">
        <v>334</v>
      </c>
      <c r="B101" s="225" t="s">
        <v>259</v>
      </c>
      <c r="C101" s="245" t="s">
        <v>260</v>
      </c>
      <c r="D101" s="226"/>
      <c r="E101" s="227"/>
      <c r="F101" s="228"/>
      <c r="G101" s="228">
        <f>SUMIF(AG102:AG112,"&lt;&gt;NOR",G102:G112)</f>
        <v>0</v>
      </c>
      <c r="H101" s="228"/>
      <c r="I101" s="228">
        <f>SUM(I102:I112)</f>
        <v>0</v>
      </c>
      <c r="J101" s="228"/>
      <c r="K101" s="228">
        <f>SUM(K102:K112)</f>
        <v>0</v>
      </c>
      <c r="L101" s="228"/>
      <c r="M101" s="228">
        <f>SUM(M102:M112)</f>
        <v>0</v>
      </c>
      <c r="N101" s="227"/>
      <c r="O101" s="227">
        <f>SUM(O102:O112)</f>
        <v>0.54</v>
      </c>
      <c r="P101" s="227"/>
      <c r="Q101" s="227">
        <f>SUM(Q102:Q112)</f>
        <v>0</v>
      </c>
      <c r="R101" s="228"/>
      <c r="S101" s="228"/>
      <c r="T101" s="229"/>
      <c r="U101" s="223"/>
      <c r="V101" s="223">
        <f>SUM(V102:V112)</f>
        <v>66.990000000000009</v>
      </c>
      <c r="W101" s="223"/>
      <c r="X101" s="223"/>
      <c r="AG101" t="s">
        <v>335</v>
      </c>
    </row>
    <row r="102" spans="1:60" outlineLevel="1" x14ac:dyDescent="0.2">
      <c r="A102" s="237">
        <v>40</v>
      </c>
      <c r="B102" s="238" t="s">
        <v>1713</v>
      </c>
      <c r="C102" s="246" t="s">
        <v>1714</v>
      </c>
      <c r="D102" s="239" t="s">
        <v>427</v>
      </c>
      <c r="E102" s="240">
        <v>137.81460000000001</v>
      </c>
      <c r="F102" s="241"/>
      <c r="G102" s="242">
        <f>ROUND(E102*F102,2)</f>
        <v>0</v>
      </c>
      <c r="H102" s="241"/>
      <c r="I102" s="242">
        <f>ROUND(E102*H102,2)</f>
        <v>0</v>
      </c>
      <c r="J102" s="241"/>
      <c r="K102" s="242">
        <f>ROUND(E102*J102,2)</f>
        <v>0</v>
      </c>
      <c r="L102" s="242">
        <v>21</v>
      </c>
      <c r="M102" s="242">
        <f>G102*(1+L102/100)</f>
        <v>0</v>
      </c>
      <c r="N102" s="240">
        <v>2.1000000000000001E-4</v>
      </c>
      <c r="O102" s="240">
        <f>ROUND(E102*N102,2)</f>
        <v>0.03</v>
      </c>
      <c r="P102" s="240">
        <v>0</v>
      </c>
      <c r="Q102" s="240">
        <f>ROUND(E102*P102,2)</f>
        <v>0</v>
      </c>
      <c r="R102" s="242"/>
      <c r="S102" s="242" t="s">
        <v>384</v>
      </c>
      <c r="T102" s="243" t="s">
        <v>612</v>
      </c>
      <c r="U102" s="222">
        <v>9.5000000000000001E-2</v>
      </c>
      <c r="V102" s="222">
        <f>ROUND(E102*U102,2)</f>
        <v>13.09</v>
      </c>
      <c r="W102" s="222"/>
      <c r="X102" s="222" t="s">
        <v>385</v>
      </c>
      <c r="Y102" s="212"/>
      <c r="Z102" s="212"/>
      <c r="AA102" s="212"/>
      <c r="AB102" s="212"/>
      <c r="AC102" s="212"/>
      <c r="AD102" s="212"/>
      <c r="AE102" s="212"/>
      <c r="AF102" s="212"/>
      <c r="AG102" s="212" t="s">
        <v>386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0">
        <v>41</v>
      </c>
      <c r="B103" s="231" t="s">
        <v>1715</v>
      </c>
      <c r="C103" s="247" t="s">
        <v>1716</v>
      </c>
      <c r="D103" s="232" t="s">
        <v>427</v>
      </c>
      <c r="E103" s="233">
        <v>137.81460000000001</v>
      </c>
      <c r="F103" s="234"/>
      <c r="G103" s="235">
        <f>ROUND(E103*F103,2)</f>
        <v>0</v>
      </c>
      <c r="H103" s="234"/>
      <c r="I103" s="235">
        <f>ROUND(E103*H103,2)</f>
        <v>0</v>
      </c>
      <c r="J103" s="234"/>
      <c r="K103" s="235">
        <f>ROUND(E103*J103,2)</f>
        <v>0</v>
      </c>
      <c r="L103" s="235">
        <v>21</v>
      </c>
      <c r="M103" s="235">
        <f>G103*(1+L103/100)</f>
        <v>0</v>
      </c>
      <c r="N103" s="233">
        <v>3.6800000000000001E-3</v>
      </c>
      <c r="O103" s="233">
        <f>ROUND(E103*N103,2)</f>
        <v>0.51</v>
      </c>
      <c r="P103" s="233">
        <v>0</v>
      </c>
      <c r="Q103" s="233">
        <f>ROUND(E103*P103,2)</f>
        <v>0</v>
      </c>
      <c r="R103" s="235"/>
      <c r="S103" s="235" t="s">
        <v>384</v>
      </c>
      <c r="T103" s="236" t="s">
        <v>612</v>
      </c>
      <c r="U103" s="222">
        <v>0.38500000000000001</v>
      </c>
      <c r="V103" s="222">
        <f>ROUND(E103*U103,2)</f>
        <v>53.06</v>
      </c>
      <c r="W103" s="222"/>
      <c r="X103" s="222" t="s">
        <v>385</v>
      </c>
      <c r="Y103" s="212"/>
      <c r="Z103" s="212"/>
      <c r="AA103" s="212"/>
      <c r="AB103" s="212"/>
      <c r="AC103" s="212"/>
      <c r="AD103" s="212"/>
      <c r="AE103" s="212"/>
      <c r="AF103" s="212"/>
      <c r="AG103" s="212" t="s">
        <v>386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4" t="s">
        <v>684</v>
      </c>
      <c r="D104" s="261"/>
      <c r="E104" s="261"/>
      <c r="F104" s="261"/>
      <c r="G104" s="261"/>
      <c r="H104" s="222"/>
      <c r="I104" s="222"/>
      <c r="J104" s="222"/>
      <c r="K104" s="222"/>
      <c r="L104" s="222"/>
      <c r="M104" s="222"/>
      <c r="N104" s="221"/>
      <c r="O104" s="221"/>
      <c r="P104" s="221"/>
      <c r="Q104" s="221"/>
      <c r="R104" s="222"/>
      <c r="S104" s="222"/>
      <c r="T104" s="222"/>
      <c r="U104" s="222"/>
      <c r="V104" s="222"/>
      <c r="W104" s="222"/>
      <c r="X104" s="222"/>
      <c r="Y104" s="212"/>
      <c r="Z104" s="212"/>
      <c r="AA104" s="212"/>
      <c r="AB104" s="212"/>
      <c r="AC104" s="212"/>
      <c r="AD104" s="212"/>
      <c r="AE104" s="212"/>
      <c r="AF104" s="212"/>
      <c r="AG104" s="212" t="s">
        <v>433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7" t="s">
        <v>1717</v>
      </c>
      <c r="D105" s="251"/>
      <c r="E105" s="252">
        <v>137.81</v>
      </c>
      <c r="F105" s="222"/>
      <c r="G105" s="222"/>
      <c r="H105" s="222"/>
      <c r="I105" s="222"/>
      <c r="J105" s="222"/>
      <c r="K105" s="222"/>
      <c r="L105" s="222"/>
      <c r="M105" s="222"/>
      <c r="N105" s="221"/>
      <c r="O105" s="221"/>
      <c r="P105" s="221"/>
      <c r="Q105" s="221"/>
      <c r="R105" s="222"/>
      <c r="S105" s="222"/>
      <c r="T105" s="222"/>
      <c r="U105" s="222"/>
      <c r="V105" s="222"/>
      <c r="W105" s="222"/>
      <c r="X105" s="222"/>
      <c r="Y105" s="212"/>
      <c r="Z105" s="212"/>
      <c r="AA105" s="212"/>
      <c r="AB105" s="212"/>
      <c r="AC105" s="212"/>
      <c r="AD105" s="212"/>
      <c r="AE105" s="212"/>
      <c r="AF105" s="212"/>
      <c r="AG105" s="212" t="s">
        <v>390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0">
        <v>42</v>
      </c>
      <c r="B106" s="231" t="s">
        <v>872</v>
      </c>
      <c r="C106" s="247" t="s">
        <v>873</v>
      </c>
      <c r="D106" s="232" t="s">
        <v>427</v>
      </c>
      <c r="E106" s="233">
        <v>43.259399999999999</v>
      </c>
      <c r="F106" s="234"/>
      <c r="G106" s="235">
        <f>ROUND(E106*F106,2)</f>
        <v>0</v>
      </c>
      <c r="H106" s="234"/>
      <c r="I106" s="235">
        <f>ROUND(E106*H106,2)</f>
        <v>0</v>
      </c>
      <c r="J106" s="234"/>
      <c r="K106" s="235">
        <f>ROUND(E106*J106,2)</f>
        <v>0</v>
      </c>
      <c r="L106" s="235">
        <v>21</v>
      </c>
      <c r="M106" s="235">
        <f>G106*(1+L106/100)</f>
        <v>0</v>
      </c>
      <c r="N106" s="233">
        <v>0</v>
      </c>
      <c r="O106" s="233">
        <f>ROUND(E106*N106,2)</f>
        <v>0</v>
      </c>
      <c r="P106" s="233">
        <v>0</v>
      </c>
      <c r="Q106" s="233">
        <f>ROUND(E106*P106,2)</f>
        <v>0</v>
      </c>
      <c r="R106" s="235"/>
      <c r="S106" s="235" t="s">
        <v>339</v>
      </c>
      <c r="T106" s="236" t="s">
        <v>340</v>
      </c>
      <c r="U106" s="222">
        <v>0</v>
      </c>
      <c r="V106" s="222">
        <f>ROUND(E106*U106,2)</f>
        <v>0</v>
      </c>
      <c r="W106" s="222"/>
      <c r="X106" s="222" t="s">
        <v>385</v>
      </c>
      <c r="Y106" s="212"/>
      <c r="Z106" s="212"/>
      <c r="AA106" s="212"/>
      <c r="AB106" s="212"/>
      <c r="AC106" s="212"/>
      <c r="AD106" s="212"/>
      <c r="AE106" s="212"/>
      <c r="AF106" s="212"/>
      <c r="AG106" s="212" t="s">
        <v>386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7" t="s">
        <v>1718</v>
      </c>
      <c r="D107" s="251"/>
      <c r="E107" s="252">
        <v>47.76</v>
      </c>
      <c r="F107" s="222"/>
      <c r="G107" s="222"/>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390</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7" t="s">
        <v>1719</v>
      </c>
      <c r="D108" s="251"/>
      <c r="E108" s="252">
        <v>-4.5</v>
      </c>
      <c r="F108" s="222"/>
      <c r="G108" s="222"/>
      <c r="H108" s="222"/>
      <c r="I108" s="222"/>
      <c r="J108" s="222"/>
      <c r="K108" s="222"/>
      <c r="L108" s="222"/>
      <c r="M108" s="222"/>
      <c r="N108" s="221"/>
      <c r="O108" s="221"/>
      <c r="P108" s="221"/>
      <c r="Q108" s="221"/>
      <c r="R108" s="222"/>
      <c r="S108" s="222"/>
      <c r="T108" s="222"/>
      <c r="U108" s="222"/>
      <c r="V108" s="222"/>
      <c r="W108" s="222"/>
      <c r="X108" s="222"/>
      <c r="Y108" s="212"/>
      <c r="Z108" s="212"/>
      <c r="AA108" s="212"/>
      <c r="AB108" s="212"/>
      <c r="AC108" s="212"/>
      <c r="AD108" s="212"/>
      <c r="AE108" s="212"/>
      <c r="AF108" s="212"/>
      <c r="AG108" s="212" t="s">
        <v>390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0">
        <v>43</v>
      </c>
      <c r="B109" s="231" t="s">
        <v>690</v>
      </c>
      <c r="C109" s="247" t="s">
        <v>691</v>
      </c>
      <c r="D109" s="232" t="s">
        <v>464</v>
      </c>
      <c r="E109" s="233">
        <v>0.53610000000000002</v>
      </c>
      <c r="F109" s="234"/>
      <c r="G109" s="235">
        <f>ROUND(E109*F109,2)</f>
        <v>0</v>
      </c>
      <c r="H109" s="234"/>
      <c r="I109" s="235">
        <f>ROUND(E109*H109,2)</f>
        <v>0</v>
      </c>
      <c r="J109" s="234"/>
      <c r="K109" s="235">
        <f>ROUND(E109*J109,2)</f>
        <v>0</v>
      </c>
      <c r="L109" s="235">
        <v>21</v>
      </c>
      <c r="M109" s="235">
        <f>G109*(1+L109/100)</f>
        <v>0</v>
      </c>
      <c r="N109" s="233">
        <v>0</v>
      </c>
      <c r="O109" s="233">
        <f>ROUND(E109*N109,2)</f>
        <v>0</v>
      </c>
      <c r="P109" s="233">
        <v>0</v>
      </c>
      <c r="Q109" s="233">
        <f>ROUND(E109*P109,2)</f>
        <v>0</v>
      </c>
      <c r="R109" s="235"/>
      <c r="S109" s="235" t="s">
        <v>384</v>
      </c>
      <c r="T109" s="236" t="s">
        <v>612</v>
      </c>
      <c r="U109" s="222">
        <v>1.5669999999999999</v>
      </c>
      <c r="V109" s="222">
        <f>ROUND(E109*U109,2)</f>
        <v>0.84</v>
      </c>
      <c r="W109" s="222"/>
      <c r="X109" s="222" t="s">
        <v>524</v>
      </c>
      <c r="Y109" s="212"/>
      <c r="Z109" s="212"/>
      <c r="AA109" s="212"/>
      <c r="AB109" s="212"/>
      <c r="AC109" s="212"/>
      <c r="AD109" s="212"/>
      <c r="AE109" s="212"/>
      <c r="AF109" s="212"/>
      <c r="AG109" s="212" t="s">
        <v>525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526</v>
      </c>
      <c r="D110" s="251"/>
      <c r="E110" s="252"/>
      <c r="F110" s="222"/>
      <c r="G110" s="222"/>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390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7" t="s">
        <v>1720</v>
      </c>
      <c r="D111" s="251"/>
      <c r="E111" s="252"/>
      <c r="F111" s="222"/>
      <c r="G111" s="222"/>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390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7" t="s">
        <v>1721</v>
      </c>
      <c r="D112" s="251"/>
      <c r="E112" s="252">
        <v>0.53610000000000002</v>
      </c>
      <c r="F112" s="222"/>
      <c r="G112" s="222"/>
      <c r="H112" s="222"/>
      <c r="I112" s="222"/>
      <c r="J112" s="222"/>
      <c r="K112" s="222"/>
      <c r="L112" s="222"/>
      <c r="M112" s="222"/>
      <c r="N112" s="221"/>
      <c r="O112" s="221"/>
      <c r="P112" s="221"/>
      <c r="Q112" s="221"/>
      <c r="R112" s="222"/>
      <c r="S112" s="222"/>
      <c r="T112" s="222"/>
      <c r="U112" s="222"/>
      <c r="V112" s="222"/>
      <c r="W112" s="222"/>
      <c r="X112" s="222"/>
      <c r="Y112" s="212"/>
      <c r="Z112" s="212"/>
      <c r="AA112" s="212"/>
      <c r="AB112" s="212"/>
      <c r="AC112" s="212"/>
      <c r="AD112" s="212"/>
      <c r="AE112" s="212"/>
      <c r="AF112" s="212"/>
      <c r="AG112" s="212" t="s">
        <v>390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x14ac:dyDescent="0.2">
      <c r="A113" s="224" t="s">
        <v>334</v>
      </c>
      <c r="B113" s="225" t="s">
        <v>267</v>
      </c>
      <c r="C113" s="245" t="s">
        <v>268</v>
      </c>
      <c r="D113" s="226"/>
      <c r="E113" s="227"/>
      <c r="F113" s="228"/>
      <c r="G113" s="228">
        <f>SUMIF(AG114:AG118,"&lt;&gt;NOR",G114:G118)</f>
        <v>0</v>
      </c>
      <c r="H113" s="228"/>
      <c r="I113" s="228">
        <f>SUM(I114:I118)</f>
        <v>0</v>
      </c>
      <c r="J113" s="228"/>
      <c r="K113" s="228">
        <f>SUM(K114:K118)</f>
        <v>0</v>
      </c>
      <c r="L113" s="228"/>
      <c r="M113" s="228">
        <f>SUM(M114:M118)</f>
        <v>0</v>
      </c>
      <c r="N113" s="227"/>
      <c r="O113" s="227">
        <f>SUM(O114:O118)</f>
        <v>0</v>
      </c>
      <c r="P113" s="227"/>
      <c r="Q113" s="227">
        <f>SUM(Q114:Q118)</f>
        <v>0</v>
      </c>
      <c r="R113" s="228"/>
      <c r="S113" s="228"/>
      <c r="T113" s="229"/>
      <c r="U113" s="223"/>
      <c r="V113" s="223">
        <f>SUM(V114:V118)</f>
        <v>0</v>
      </c>
      <c r="W113" s="223"/>
      <c r="X113" s="223"/>
      <c r="AG113" t="s">
        <v>335</v>
      </c>
    </row>
    <row r="114" spans="1:60" outlineLevel="1" x14ac:dyDescent="0.2">
      <c r="A114" s="237">
        <v>44</v>
      </c>
      <c r="B114" s="238" t="s">
        <v>1722</v>
      </c>
      <c r="C114" s="246" t="s">
        <v>1723</v>
      </c>
      <c r="D114" s="239" t="s">
        <v>657</v>
      </c>
      <c r="E114" s="240">
        <v>1</v>
      </c>
      <c r="F114" s="241"/>
      <c r="G114" s="242">
        <f>ROUND(E114*F114,2)</f>
        <v>0</v>
      </c>
      <c r="H114" s="241"/>
      <c r="I114" s="242">
        <f>ROUND(E114*H114,2)</f>
        <v>0</v>
      </c>
      <c r="J114" s="241"/>
      <c r="K114" s="242">
        <f>ROUND(E114*J114,2)</f>
        <v>0</v>
      </c>
      <c r="L114" s="242">
        <v>21</v>
      </c>
      <c r="M114" s="242">
        <f>G114*(1+L114/100)</f>
        <v>0</v>
      </c>
      <c r="N114" s="240">
        <v>0</v>
      </c>
      <c r="O114" s="240">
        <f>ROUND(E114*N114,2)</f>
        <v>0</v>
      </c>
      <c r="P114" s="240">
        <v>0</v>
      </c>
      <c r="Q114" s="240">
        <f>ROUND(E114*P114,2)</f>
        <v>0</v>
      </c>
      <c r="R114" s="242"/>
      <c r="S114" s="242" t="s">
        <v>339</v>
      </c>
      <c r="T114" s="243" t="s">
        <v>340</v>
      </c>
      <c r="U114" s="222">
        <v>0</v>
      </c>
      <c r="V114" s="222">
        <f>ROUND(E114*U114,2)</f>
        <v>0</v>
      </c>
      <c r="W114" s="222"/>
      <c r="X114" s="222" t="s">
        <v>385</v>
      </c>
      <c r="Y114" s="212"/>
      <c r="Z114" s="212"/>
      <c r="AA114" s="212"/>
      <c r="AB114" s="212"/>
      <c r="AC114" s="212"/>
      <c r="AD114" s="212"/>
      <c r="AE114" s="212"/>
      <c r="AF114" s="212"/>
      <c r="AG114" s="212" t="s">
        <v>386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7">
        <v>45</v>
      </c>
      <c r="B115" s="238" t="s">
        <v>1724</v>
      </c>
      <c r="C115" s="246" t="s">
        <v>1725</v>
      </c>
      <c r="D115" s="239" t="s">
        <v>657</v>
      </c>
      <c r="E115" s="240">
        <v>1</v>
      </c>
      <c r="F115" s="241"/>
      <c r="G115" s="242">
        <f>ROUND(E115*F115,2)</f>
        <v>0</v>
      </c>
      <c r="H115" s="241"/>
      <c r="I115" s="242">
        <f>ROUND(E115*H115,2)</f>
        <v>0</v>
      </c>
      <c r="J115" s="241"/>
      <c r="K115" s="242">
        <f>ROUND(E115*J115,2)</f>
        <v>0</v>
      </c>
      <c r="L115" s="242">
        <v>21</v>
      </c>
      <c r="M115" s="242">
        <f>G115*(1+L115/100)</f>
        <v>0</v>
      </c>
      <c r="N115" s="240">
        <v>0</v>
      </c>
      <c r="O115" s="240">
        <f>ROUND(E115*N115,2)</f>
        <v>0</v>
      </c>
      <c r="P115" s="240">
        <v>0</v>
      </c>
      <c r="Q115" s="240">
        <f>ROUND(E115*P115,2)</f>
        <v>0</v>
      </c>
      <c r="R115" s="242"/>
      <c r="S115" s="242" t="s">
        <v>339</v>
      </c>
      <c r="T115" s="243" t="s">
        <v>340</v>
      </c>
      <c r="U115" s="222">
        <v>0</v>
      </c>
      <c r="V115" s="222">
        <f>ROUND(E115*U115,2)</f>
        <v>0</v>
      </c>
      <c r="W115" s="222"/>
      <c r="X115" s="222" t="s">
        <v>385</v>
      </c>
      <c r="Y115" s="212"/>
      <c r="Z115" s="212"/>
      <c r="AA115" s="212"/>
      <c r="AB115" s="212"/>
      <c r="AC115" s="212"/>
      <c r="AD115" s="212"/>
      <c r="AE115" s="212"/>
      <c r="AF115" s="212"/>
      <c r="AG115" s="212" t="s">
        <v>386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7">
        <v>46</v>
      </c>
      <c r="B116" s="238" t="s">
        <v>1726</v>
      </c>
      <c r="C116" s="246" t="s">
        <v>1727</v>
      </c>
      <c r="D116" s="239" t="s">
        <v>657</v>
      </c>
      <c r="E116" s="240">
        <v>1</v>
      </c>
      <c r="F116" s="241"/>
      <c r="G116" s="242">
        <f>ROUND(E116*F116,2)</f>
        <v>0</v>
      </c>
      <c r="H116" s="241"/>
      <c r="I116" s="242">
        <f>ROUND(E116*H116,2)</f>
        <v>0</v>
      </c>
      <c r="J116" s="241"/>
      <c r="K116" s="242">
        <f>ROUND(E116*J116,2)</f>
        <v>0</v>
      </c>
      <c r="L116" s="242">
        <v>21</v>
      </c>
      <c r="M116" s="242">
        <f>G116*(1+L116/100)</f>
        <v>0</v>
      </c>
      <c r="N116" s="240">
        <v>0</v>
      </c>
      <c r="O116" s="240">
        <f>ROUND(E116*N116,2)</f>
        <v>0</v>
      </c>
      <c r="P116" s="240">
        <v>0</v>
      </c>
      <c r="Q116" s="240">
        <f>ROUND(E116*P116,2)</f>
        <v>0</v>
      </c>
      <c r="R116" s="242"/>
      <c r="S116" s="242" t="s">
        <v>339</v>
      </c>
      <c r="T116" s="243" t="s">
        <v>340</v>
      </c>
      <c r="U116" s="222">
        <v>0</v>
      </c>
      <c r="V116" s="222">
        <f>ROUND(E116*U116,2)</f>
        <v>0</v>
      </c>
      <c r="W116" s="222"/>
      <c r="X116" s="222" t="s">
        <v>385</v>
      </c>
      <c r="Y116" s="212"/>
      <c r="Z116" s="212"/>
      <c r="AA116" s="212"/>
      <c r="AB116" s="212"/>
      <c r="AC116" s="212"/>
      <c r="AD116" s="212"/>
      <c r="AE116" s="212"/>
      <c r="AF116" s="212"/>
      <c r="AG116" s="212" t="s">
        <v>386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7">
        <v>47</v>
      </c>
      <c r="B117" s="238" t="s">
        <v>1728</v>
      </c>
      <c r="C117" s="246" t="s">
        <v>1729</v>
      </c>
      <c r="D117" s="239" t="s">
        <v>657</v>
      </c>
      <c r="E117" s="240">
        <v>1</v>
      </c>
      <c r="F117" s="241"/>
      <c r="G117" s="242">
        <f>ROUND(E117*F117,2)</f>
        <v>0</v>
      </c>
      <c r="H117" s="241"/>
      <c r="I117" s="242">
        <f>ROUND(E117*H117,2)</f>
        <v>0</v>
      </c>
      <c r="J117" s="241"/>
      <c r="K117" s="242">
        <f>ROUND(E117*J117,2)</f>
        <v>0</v>
      </c>
      <c r="L117" s="242">
        <v>21</v>
      </c>
      <c r="M117" s="242">
        <f>G117*(1+L117/100)</f>
        <v>0</v>
      </c>
      <c r="N117" s="240">
        <v>0</v>
      </c>
      <c r="O117" s="240">
        <f>ROUND(E117*N117,2)</f>
        <v>0</v>
      </c>
      <c r="P117" s="240">
        <v>0</v>
      </c>
      <c r="Q117" s="240">
        <f>ROUND(E117*P117,2)</f>
        <v>0</v>
      </c>
      <c r="R117" s="242"/>
      <c r="S117" s="242" t="s">
        <v>339</v>
      </c>
      <c r="T117" s="243" t="s">
        <v>340</v>
      </c>
      <c r="U117" s="222">
        <v>0</v>
      </c>
      <c r="V117" s="222">
        <f>ROUND(E117*U117,2)</f>
        <v>0</v>
      </c>
      <c r="W117" s="222"/>
      <c r="X117" s="222" t="s">
        <v>385</v>
      </c>
      <c r="Y117" s="212"/>
      <c r="Z117" s="212"/>
      <c r="AA117" s="212"/>
      <c r="AB117" s="212"/>
      <c r="AC117" s="212"/>
      <c r="AD117" s="212"/>
      <c r="AE117" s="212"/>
      <c r="AF117" s="212"/>
      <c r="AG117" s="212" t="s">
        <v>386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7">
        <v>48</v>
      </c>
      <c r="B118" s="238" t="s">
        <v>1730</v>
      </c>
      <c r="C118" s="246" t="s">
        <v>1731</v>
      </c>
      <c r="D118" s="239" t="s">
        <v>657</v>
      </c>
      <c r="E118" s="240">
        <v>1</v>
      </c>
      <c r="F118" s="241"/>
      <c r="G118" s="242">
        <f>ROUND(E118*F118,2)</f>
        <v>0</v>
      </c>
      <c r="H118" s="241"/>
      <c r="I118" s="242">
        <f>ROUND(E118*H118,2)</f>
        <v>0</v>
      </c>
      <c r="J118" s="241"/>
      <c r="K118" s="242">
        <f>ROUND(E118*J118,2)</f>
        <v>0</v>
      </c>
      <c r="L118" s="242">
        <v>21</v>
      </c>
      <c r="M118" s="242">
        <f>G118*(1+L118/100)</f>
        <v>0</v>
      </c>
      <c r="N118" s="240">
        <v>0</v>
      </c>
      <c r="O118" s="240">
        <f>ROUND(E118*N118,2)</f>
        <v>0</v>
      </c>
      <c r="P118" s="240">
        <v>0</v>
      </c>
      <c r="Q118" s="240">
        <f>ROUND(E118*P118,2)</f>
        <v>0</v>
      </c>
      <c r="R118" s="242"/>
      <c r="S118" s="242" t="s">
        <v>339</v>
      </c>
      <c r="T118" s="243" t="s">
        <v>340</v>
      </c>
      <c r="U118" s="222">
        <v>0</v>
      </c>
      <c r="V118" s="222">
        <f>ROUND(E118*U118,2)</f>
        <v>0</v>
      </c>
      <c r="W118" s="222"/>
      <c r="X118" s="222" t="s">
        <v>385</v>
      </c>
      <c r="Y118" s="212"/>
      <c r="Z118" s="212"/>
      <c r="AA118" s="212"/>
      <c r="AB118" s="212"/>
      <c r="AC118" s="212"/>
      <c r="AD118" s="212"/>
      <c r="AE118" s="212"/>
      <c r="AF118" s="212"/>
      <c r="AG118" s="212" t="s">
        <v>386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24" t="s">
        <v>334</v>
      </c>
      <c r="B119" s="225" t="s">
        <v>271</v>
      </c>
      <c r="C119" s="245" t="s">
        <v>272</v>
      </c>
      <c r="D119" s="226"/>
      <c r="E119" s="227"/>
      <c r="F119" s="228"/>
      <c r="G119" s="228">
        <f>SUMIF(AG120:AG121,"&lt;&gt;NOR",G120:G121)</f>
        <v>0</v>
      </c>
      <c r="H119" s="228"/>
      <c r="I119" s="228">
        <f>SUM(I120:I121)</f>
        <v>0</v>
      </c>
      <c r="J119" s="228"/>
      <c r="K119" s="228">
        <f>SUM(K120:K121)</f>
        <v>0</v>
      </c>
      <c r="L119" s="228"/>
      <c r="M119" s="228">
        <f>SUM(M120:M121)</f>
        <v>0</v>
      </c>
      <c r="N119" s="227"/>
      <c r="O119" s="227">
        <f>SUM(O120:O121)</f>
        <v>0</v>
      </c>
      <c r="P119" s="227"/>
      <c r="Q119" s="227">
        <f>SUM(Q120:Q121)</f>
        <v>0</v>
      </c>
      <c r="R119" s="228"/>
      <c r="S119" s="228"/>
      <c r="T119" s="229"/>
      <c r="U119" s="223"/>
      <c r="V119" s="223">
        <f>SUM(V120:V121)</f>
        <v>0</v>
      </c>
      <c r="W119" s="223"/>
      <c r="X119" s="223"/>
      <c r="AG119" t="s">
        <v>335</v>
      </c>
    </row>
    <row r="120" spans="1:60" outlineLevel="1" x14ac:dyDescent="0.2">
      <c r="A120" s="230">
        <v>49</v>
      </c>
      <c r="B120" s="231" t="s">
        <v>1732</v>
      </c>
      <c r="C120" s="247" t="s">
        <v>1596</v>
      </c>
      <c r="D120" s="232" t="s">
        <v>427</v>
      </c>
      <c r="E120" s="233">
        <v>50.357799999999997</v>
      </c>
      <c r="F120" s="234"/>
      <c r="G120" s="235">
        <f>ROUND(E120*F120,2)</f>
        <v>0</v>
      </c>
      <c r="H120" s="234"/>
      <c r="I120" s="235">
        <f>ROUND(E120*H120,2)</f>
        <v>0</v>
      </c>
      <c r="J120" s="234"/>
      <c r="K120" s="235">
        <f>ROUND(E120*J120,2)</f>
        <v>0</v>
      </c>
      <c r="L120" s="235">
        <v>21</v>
      </c>
      <c r="M120" s="235">
        <f>G120*(1+L120/100)</f>
        <v>0</v>
      </c>
      <c r="N120" s="233">
        <v>0</v>
      </c>
      <c r="O120" s="233">
        <f>ROUND(E120*N120,2)</f>
        <v>0</v>
      </c>
      <c r="P120" s="233">
        <v>0</v>
      </c>
      <c r="Q120" s="233">
        <f>ROUND(E120*P120,2)</f>
        <v>0</v>
      </c>
      <c r="R120" s="235"/>
      <c r="S120" s="235" t="s">
        <v>339</v>
      </c>
      <c r="T120" s="236" t="s">
        <v>340</v>
      </c>
      <c r="U120" s="222">
        <v>0</v>
      </c>
      <c r="V120" s="222">
        <f>ROUND(E120*U120,2)</f>
        <v>0</v>
      </c>
      <c r="W120" s="222"/>
      <c r="X120" s="222" t="s">
        <v>385</v>
      </c>
      <c r="Y120" s="212"/>
      <c r="Z120" s="212"/>
      <c r="AA120" s="212"/>
      <c r="AB120" s="212"/>
      <c r="AC120" s="212"/>
      <c r="AD120" s="212"/>
      <c r="AE120" s="212"/>
      <c r="AF120" s="212"/>
      <c r="AG120" s="212" t="s">
        <v>386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7" t="s">
        <v>1733</v>
      </c>
      <c r="D121" s="251"/>
      <c r="E121" s="252">
        <v>50.36</v>
      </c>
      <c r="F121" s="222"/>
      <c r="G121" s="222"/>
      <c r="H121" s="222"/>
      <c r="I121" s="222"/>
      <c r="J121" s="222"/>
      <c r="K121" s="222"/>
      <c r="L121" s="222"/>
      <c r="M121" s="222"/>
      <c r="N121" s="221"/>
      <c r="O121" s="221"/>
      <c r="P121" s="221"/>
      <c r="Q121" s="221"/>
      <c r="R121" s="222"/>
      <c r="S121" s="222"/>
      <c r="T121" s="222"/>
      <c r="U121" s="222"/>
      <c r="V121" s="222"/>
      <c r="W121" s="222"/>
      <c r="X121" s="222"/>
      <c r="Y121" s="212"/>
      <c r="Z121" s="212"/>
      <c r="AA121" s="212"/>
      <c r="AB121" s="212"/>
      <c r="AC121" s="212"/>
      <c r="AD121" s="212"/>
      <c r="AE121" s="212"/>
      <c r="AF121" s="212"/>
      <c r="AG121" s="212" t="s">
        <v>390</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3"/>
      <c r="B122" s="4"/>
      <c r="C122" s="248"/>
      <c r="D122" s="6"/>
      <c r="E122" s="3"/>
      <c r="F122" s="3"/>
      <c r="G122" s="3"/>
      <c r="H122" s="3"/>
      <c r="I122" s="3"/>
      <c r="J122" s="3"/>
      <c r="K122" s="3"/>
      <c r="L122" s="3"/>
      <c r="M122" s="3"/>
      <c r="N122" s="3"/>
      <c r="O122" s="3"/>
      <c r="P122" s="3"/>
      <c r="Q122" s="3"/>
      <c r="R122" s="3"/>
      <c r="S122" s="3"/>
      <c r="T122" s="3"/>
      <c r="U122" s="3"/>
      <c r="V122" s="3"/>
      <c r="W122" s="3"/>
      <c r="X122" s="3"/>
      <c r="AE122">
        <v>15</v>
      </c>
      <c r="AF122">
        <v>21</v>
      </c>
      <c r="AG122" t="s">
        <v>321</v>
      </c>
    </row>
    <row r="123" spans="1:60" x14ac:dyDescent="0.2">
      <c r="A123" s="215"/>
      <c r="B123" s="216" t="s">
        <v>29</v>
      </c>
      <c r="C123" s="249"/>
      <c r="D123" s="217"/>
      <c r="E123" s="218"/>
      <c r="F123" s="218"/>
      <c r="G123" s="244">
        <f>G8+G37+G49+G61+G64+G68+G87+G90+G93+G96+G101+G113+G119</f>
        <v>0</v>
      </c>
      <c r="H123" s="3"/>
      <c r="I123" s="3"/>
      <c r="J123" s="3"/>
      <c r="K123" s="3"/>
      <c r="L123" s="3"/>
      <c r="M123" s="3"/>
      <c r="N123" s="3"/>
      <c r="O123" s="3"/>
      <c r="P123" s="3"/>
      <c r="Q123" s="3"/>
      <c r="R123" s="3"/>
      <c r="S123" s="3"/>
      <c r="T123" s="3"/>
      <c r="U123" s="3"/>
      <c r="V123" s="3"/>
      <c r="W123" s="3"/>
      <c r="X123" s="3"/>
      <c r="AE123">
        <f>SUMIF(L7:L121,AE122,G7:G121)</f>
        <v>0</v>
      </c>
      <c r="AF123">
        <f>SUMIF(L7:L121,AF122,G7:G121)</f>
        <v>0</v>
      </c>
      <c r="AG123" t="s">
        <v>377</v>
      </c>
    </row>
    <row r="124" spans="1:60" x14ac:dyDescent="0.2">
      <c r="C124" s="250"/>
      <c r="D124" s="10"/>
      <c r="AG124" t="s">
        <v>378</v>
      </c>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b3bKlA4y66xZovPNxdBge5Y6Z+z6D6J6MiS+knHbekEe4uaE5ij1oBVf+uKQ7lmwrgPMF2IgQZqGqXLIniz8Q==" saltValue="4/KlKjhPmtj7m49j/sQOCQ==" spinCount="100000" sheet="1"/>
  <mergeCells count="12">
    <mergeCell ref="C45:G45"/>
    <mergeCell ref="C63:G63"/>
    <mergeCell ref="C70:G70"/>
    <mergeCell ref="C73:G73"/>
    <mergeCell ref="C85:G85"/>
    <mergeCell ref="C104:G104"/>
    <mergeCell ref="A1:G1"/>
    <mergeCell ref="C2:G2"/>
    <mergeCell ref="C3:G3"/>
    <mergeCell ref="C4:G4"/>
    <mergeCell ref="C24:G24"/>
    <mergeCell ref="C42:G42"/>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94</v>
      </c>
      <c r="C3" s="201" t="s">
        <v>75</v>
      </c>
      <c r="D3" s="199"/>
      <c r="E3" s="199"/>
      <c r="F3" s="199"/>
      <c r="G3" s="200"/>
      <c r="AC3" s="177" t="s">
        <v>308</v>
      </c>
      <c r="AG3" t="s">
        <v>311</v>
      </c>
    </row>
    <row r="4" spans="1:60" ht="24.95" customHeight="1" x14ac:dyDescent="0.2">
      <c r="A4" s="202" t="s">
        <v>9</v>
      </c>
      <c r="B4" s="203" t="s">
        <v>61</v>
      </c>
      <c r="C4" s="204" t="s">
        <v>75</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SUMIF(AG9:AG49,"&lt;&gt;NOR",G9:G49)</f>
        <v>0</v>
      </c>
      <c r="H8" s="228"/>
      <c r="I8" s="228">
        <f>SUM(I9:I49)</f>
        <v>0</v>
      </c>
      <c r="J8" s="228"/>
      <c r="K8" s="228">
        <f>SUM(K9:K49)</f>
        <v>0</v>
      </c>
      <c r="L8" s="228"/>
      <c r="M8" s="228">
        <f>SUM(M9:M49)</f>
        <v>0</v>
      </c>
      <c r="N8" s="227"/>
      <c r="O8" s="227">
        <f>SUM(O9:O49)</f>
        <v>3.6899999999999995</v>
      </c>
      <c r="P8" s="227"/>
      <c r="Q8" s="227">
        <f>SUM(Q9:Q49)</f>
        <v>0</v>
      </c>
      <c r="R8" s="228"/>
      <c r="S8" s="228"/>
      <c r="T8" s="229"/>
      <c r="U8" s="223"/>
      <c r="V8" s="223">
        <f>SUM(V9:V49)</f>
        <v>1582.44</v>
      </c>
      <c r="W8" s="223"/>
      <c r="X8" s="223"/>
      <c r="AG8" t="s">
        <v>335</v>
      </c>
    </row>
    <row r="9" spans="1:60" outlineLevel="1" x14ac:dyDescent="0.2">
      <c r="A9" s="230">
        <v>1</v>
      </c>
      <c r="B9" s="231" t="s">
        <v>1734</v>
      </c>
      <c r="C9" s="247" t="s">
        <v>1735</v>
      </c>
      <c r="D9" s="232" t="s">
        <v>382</v>
      </c>
      <c r="E9" s="233">
        <v>35.500950000000003</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612</v>
      </c>
      <c r="U9" s="222">
        <v>0.126</v>
      </c>
      <c r="V9" s="222">
        <f>ROUND(E9*U9,2)</f>
        <v>4.47</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1736</v>
      </c>
      <c r="D10" s="251"/>
      <c r="E10" s="252">
        <v>35.5</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0">
        <v>2</v>
      </c>
      <c r="B11" s="231" t="s">
        <v>1737</v>
      </c>
      <c r="C11" s="247" t="s">
        <v>1738</v>
      </c>
      <c r="D11" s="232" t="s">
        <v>382</v>
      </c>
      <c r="E11" s="233">
        <v>568.01520000000005</v>
      </c>
      <c r="F11" s="234"/>
      <c r="G11" s="235">
        <f>ROUND(E11*F11,2)</f>
        <v>0</v>
      </c>
      <c r="H11" s="234"/>
      <c r="I11" s="235">
        <f>ROUND(E11*H11,2)</f>
        <v>0</v>
      </c>
      <c r="J11" s="234"/>
      <c r="K11" s="235">
        <f>ROUND(E11*J11,2)</f>
        <v>0</v>
      </c>
      <c r="L11" s="235">
        <v>21</v>
      </c>
      <c r="M11" s="235">
        <f>G11*(1+L11/100)</f>
        <v>0</v>
      </c>
      <c r="N11" s="233">
        <v>0</v>
      </c>
      <c r="O11" s="233">
        <f>ROUND(E11*N11,2)</f>
        <v>0</v>
      </c>
      <c r="P11" s="233">
        <v>0</v>
      </c>
      <c r="Q11" s="233">
        <f>ROUND(E11*P11,2)</f>
        <v>0</v>
      </c>
      <c r="R11" s="235"/>
      <c r="S11" s="235" t="s">
        <v>384</v>
      </c>
      <c r="T11" s="236" t="s">
        <v>612</v>
      </c>
      <c r="U11" s="222">
        <v>0.156</v>
      </c>
      <c r="V11" s="222">
        <f>ROUND(E11*U11,2)</f>
        <v>88.61</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2" t="s">
        <v>545</v>
      </c>
      <c r="D12" s="259"/>
      <c r="E12" s="260"/>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63" t="s">
        <v>1739</v>
      </c>
      <c r="D13" s="259"/>
      <c r="E13" s="260">
        <v>317.41000000000003</v>
      </c>
      <c r="F13" s="222"/>
      <c r="G13" s="222"/>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390</v>
      </c>
      <c r="AH13" s="212">
        <v>2</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19"/>
      <c r="B14" s="220"/>
      <c r="C14" s="263" t="s">
        <v>1740</v>
      </c>
      <c r="D14" s="259"/>
      <c r="E14" s="260">
        <v>265.73</v>
      </c>
      <c r="F14" s="222"/>
      <c r="G14" s="222"/>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390</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19"/>
      <c r="B15" s="220"/>
      <c r="C15" s="263" t="s">
        <v>1741</v>
      </c>
      <c r="D15" s="259"/>
      <c r="E15" s="260">
        <v>92.26</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390</v>
      </c>
      <c r="AH15" s="212">
        <v>2</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3" t="s">
        <v>1742</v>
      </c>
      <c r="D16" s="259"/>
      <c r="E16" s="260">
        <v>34.61</v>
      </c>
      <c r="F16" s="222"/>
      <c r="G16" s="222"/>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390</v>
      </c>
      <c r="AH16" s="212">
        <v>2</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7" t="s">
        <v>1026</v>
      </c>
      <c r="D17" s="265"/>
      <c r="E17" s="266">
        <v>710.02</v>
      </c>
      <c r="F17" s="222"/>
      <c r="G17" s="222"/>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390</v>
      </c>
      <c r="AH17" s="212">
        <v>3</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2" t="s">
        <v>547</v>
      </c>
      <c r="D18" s="259"/>
      <c r="E18" s="260"/>
      <c r="F18" s="222"/>
      <c r="G18" s="222"/>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1743</v>
      </c>
      <c r="D19" s="251"/>
      <c r="E19" s="252">
        <v>568.02</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0">
        <v>3</v>
      </c>
      <c r="B20" s="231" t="s">
        <v>999</v>
      </c>
      <c r="C20" s="247" t="s">
        <v>1000</v>
      </c>
      <c r="D20" s="232" t="s">
        <v>382</v>
      </c>
      <c r="E20" s="233">
        <v>284.00760000000002</v>
      </c>
      <c r="F20" s="234"/>
      <c r="G20" s="235">
        <f>ROUND(E20*F20,2)</f>
        <v>0</v>
      </c>
      <c r="H20" s="234"/>
      <c r="I20" s="235">
        <f>ROUND(E20*H20,2)</f>
        <v>0</v>
      </c>
      <c r="J20" s="234"/>
      <c r="K20" s="235">
        <f>ROUND(E20*J20,2)</f>
        <v>0</v>
      </c>
      <c r="L20" s="235">
        <v>21</v>
      </c>
      <c r="M20" s="235">
        <f>G20*(1+L20/100)</f>
        <v>0</v>
      </c>
      <c r="N20" s="233">
        <v>0</v>
      </c>
      <c r="O20" s="233">
        <f>ROUND(E20*N20,2)</f>
        <v>0</v>
      </c>
      <c r="P20" s="233">
        <v>0</v>
      </c>
      <c r="Q20" s="233">
        <f>ROUND(E20*P20,2)</f>
        <v>0</v>
      </c>
      <c r="R20" s="235"/>
      <c r="S20" s="235" t="s">
        <v>384</v>
      </c>
      <c r="T20" s="236" t="s">
        <v>612</v>
      </c>
      <c r="U20" s="222">
        <v>8.4000000000000005E-2</v>
      </c>
      <c r="V20" s="222">
        <f>ROUND(E20*U20,2)</f>
        <v>23.86</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1744</v>
      </c>
      <c r="D21" s="251"/>
      <c r="E21" s="252">
        <v>284.01</v>
      </c>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0">
        <v>4</v>
      </c>
      <c r="B22" s="231" t="s">
        <v>1745</v>
      </c>
      <c r="C22" s="247" t="s">
        <v>1746</v>
      </c>
      <c r="D22" s="232" t="s">
        <v>382</v>
      </c>
      <c r="E22" s="233">
        <v>106.50285</v>
      </c>
      <c r="F22" s="234"/>
      <c r="G22" s="235">
        <f>ROUND(E22*F22,2)</f>
        <v>0</v>
      </c>
      <c r="H22" s="234"/>
      <c r="I22" s="235">
        <f>ROUND(E22*H22,2)</f>
        <v>0</v>
      </c>
      <c r="J22" s="234"/>
      <c r="K22" s="235">
        <f>ROUND(E22*J22,2)</f>
        <v>0</v>
      </c>
      <c r="L22" s="235">
        <v>21</v>
      </c>
      <c r="M22" s="235">
        <f>G22*(1+L22/100)</f>
        <v>0</v>
      </c>
      <c r="N22" s="233">
        <v>0</v>
      </c>
      <c r="O22" s="233">
        <f>ROUND(E22*N22,2)</f>
        <v>0</v>
      </c>
      <c r="P22" s="233">
        <v>0</v>
      </c>
      <c r="Q22" s="233">
        <f>ROUND(E22*P22,2)</f>
        <v>0</v>
      </c>
      <c r="R22" s="235"/>
      <c r="S22" s="235" t="s">
        <v>384</v>
      </c>
      <c r="T22" s="236" t="s">
        <v>612</v>
      </c>
      <c r="U22" s="222">
        <v>0.29099999999999998</v>
      </c>
      <c r="V22" s="222">
        <f>ROUND(E22*U22,2)</f>
        <v>30.99</v>
      </c>
      <c r="W22" s="222"/>
      <c r="X22" s="222" t="s">
        <v>385</v>
      </c>
      <c r="Y22" s="212"/>
      <c r="Z22" s="212"/>
      <c r="AA22" s="212"/>
      <c r="AB22" s="212"/>
      <c r="AC22" s="212"/>
      <c r="AD22" s="212"/>
      <c r="AE22" s="212"/>
      <c r="AF22" s="212"/>
      <c r="AG22" s="212" t="s">
        <v>386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1747</v>
      </c>
      <c r="D23" s="251"/>
      <c r="E23" s="252">
        <v>106.5</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390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0">
        <v>5</v>
      </c>
      <c r="B24" s="231" t="s">
        <v>1748</v>
      </c>
      <c r="C24" s="247" t="s">
        <v>1749</v>
      </c>
      <c r="D24" s="232" t="s">
        <v>382</v>
      </c>
      <c r="E24" s="233">
        <v>53.251429999999999</v>
      </c>
      <c r="F24" s="234"/>
      <c r="G24" s="235">
        <f>ROUND(E24*F24,2)</f>
        <v>0</v>
      </c>
      <c r="H24" s="234"/>
      <c r="I24" s="235">
        <f>ROUND(E24*H24,2)</f>
        <v>0</v>
      </c>
      <c r="J24" s="234"/>
      <c r="K24" s="235">
        <f>ROUND(E24*J24,2)</f>
        <v>0</v>
      </c>
      <c r="L24" s="235">
        <v>21</v>
      </c>
      <c r="M24" s="235">
        <f>G24*(1+L24/100)</f>
        <v>0</v>
      </c>
      <c r="N24" s="233">
        <v>0</v>
      </c>
      <c r="O24" s="233">
        <f>ROUND(E24*N24,2)</f>
        <v>0</v>
      </c>
      <c r="P24" s="233">
        <v>0</v>
      </c>
      <c r="Q24" s="233">
        <f>ROUND(E24*P24,2)</f>
        <v>0</v>
      </c>
      <c r="R24" s="235"/>
      <c r="S24" s="235" t="s">
        <v>384</v>
      </c>
      <c r="T24" s="236" t="s">
        <v>612</v>
      </c>
      <c r="U24" s="222">
        <v>0.14829999999999999</v>
      </c>
      <c r="V24" s="222">
        <f>ROUND(E24*U24,2)</f>
        <v>7.9</v>
      </c>
      <c r="W24" s="222"/>
      <c r="X24" s="222" t="s">
        <v>385</v>
      </c>
      <c r="Y24" s="212"/>
      <c r="Z24" s="212"/>
      <c r="AA24" s="212"/>
      <c r="AB24" s="212"/>
      <c r="AC24" s="212"/>
      <c r="AD24" s="212"/>
      <c r="AE24" s="212"/>
      <c r="AF24" s="212"/>
      <c r="AG24" s="212" t="s">
        <v>386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1750</v>
      </c>
      <c r="D25" s="251"/>
      <c r="E25" s="252">
        <v>53.25</v>
      </c>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7">
        <v>6</v>
      </c>
      <c r="B26" s="238" t="s">
        <v>1751</v>
      </c>
      <c r="C26" s="246" t="s">
        <v>1752</v>
      </c>
      <c r="D26" s="239" t="s">
        <v>513</v>
      </c>
      <c r="E26" s="240">
        <v>17.3</v>
      </c>
      <c r="F26" s="241"/>
      <c r="G26" s="242">
        <f>ROUND(E26*F26,2)</f>
        <v>0</v>
      </c>
      <c r="H26" s="241"/>
      <c r="I26" s="242">
        <f>ROUND(E26*H26,2)</f>
        <v>0</v>
      </c>
      <c r="J26" s="241"/>
      <c r="K26" s="242">
        <f>ROUND(E26*J26,2)</f>
        <v>0</v>
      </c>
      <c r="L26" s="242">
        <v>21</v>
      </c>
      <c r="M26" s="242">
        <f>G26*(1+L26/100)</f>
        <v>0</v>
      </c>
      <c r="N26" s="240">
        <v>3.8000000000000002E-4</v>
      </c>
      <c r="O26" s="240">
        <f>ROUND(E26*N26,2)</f>
        <v>0.01</v>
      </c>
      <c r="P26" s="240">
        <v>0</v>
      </c>
      <c r="Q26" s="240">
        <f>ROUND(E26*P26,2)</f>
        <v>0</v>
      </c>
      <c r="R26" s="242"/>
      <c r="S26" s="242" t="s">
        <v>384</v>
      </c>
      <c r="T26" s="243" t="s">
        <v>612</v>
      </c>
      <c r="U26" s="222">
        <v>2.8824900000000002</v>
      </c>
      <c r="V26" s="222">
        <f>ROUND(E26*U26,2)</f>
        <v>49.87</v>
      </c>
      <c r="W26" s="222"/>
      <c r="X26" s="222" t="s">
        <v>385</v>
      </c>
      <c r="Y26" s="212"/>
      <c r="Z26" s="212"/>
      <c r="AA26" s="212"/>
      <c r="AB26" s="212"/>
      <c r="AC26" s="212"/>
      <c r="AD26" s="212"/>
      <c r="AE26" s="212"/>
      <c r="AF26" s="212"/>
      <c r="AG26" s="212" t="s">
        <v>386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0">
        <v>7</v>
      </c>
      <c r="B27" s="231" t="s">
        <v>1753</v>
      </c>
      <c r="C27" s="247" t="s">
        <v>1754</v>
      </c>
      <c r="D27" s="232" t="s">
        <v>427</v>
      </c>
      <c r="E27" s="233">
        <v>1125.675</v>
      </c>
      <c r="F27" s="234"/>
      <c r="G27" s="235">
        <f>ROUND(E27*F27,2)</f>
        <v>0</v>
      </c>
      <c r="H27" s="234"/>
      <c r="I27" s="235">
        <f>ROUND(E27*H27,2)</f>
        <v>0</v>
      </c>
      <c r="J27" s="234"/>
      <c r="K27" s="235">
        <f>ROUND(E27*J27,2)</f>
        <v>0</v>
      </c>
      <c r="L27" s="235">
        <v>21</v>
      </c>
      <c r="M27" s="235">
        <f>G27*(1+L27/100)</f>
        <v>0</v>
      </c>
      <c r="N27" s="233">
        <v>2.0200000000000001E-3</v>
      </c>
      <c r="O27" s="233">
        <f>ROUND(E27*N27,2)</f>
        <v>2.27</v>
      </c>
      <c r="P27" s="233">
        <v>0</v>
      </c>
      <c r="Q27" s="233">
        <f>ROUND(E27*P27,2)</f>
        <v>0</v>
      </c>
      <c r="R27" s="235"/>
      <c r="S27" s="235" t="s">
        <v>384</v>
      </c>
      <c r="T27" s="236" t="s">
        <v>612</v>
      </c>
      <c r="U27" s="222">
        <v>0.45800000000000002</v>
      </c>
      <c r="V27" s="222">
        <f>ROUND(E27*U27,2)</f>
        <v>515.55999999999995</v>
      </c>
      <c r="W27" s="222"/>
      <c r="X27" s="222" t="s">
        <v>385</v>
      </c>
      <c r="Y27" s="212"/>
      <c r="Z27" s="212"/>
      <c r="AA27" s="212"/>
      <c r="AB27" s="212"/>
      <c r="AC27" s="212"/>
      <c r="AD27" s="212"/>
      <c r="AE27" s="212"/>
      <c r="AF27" s="212"/>
      <c r="AG27" s="212" t="s">
        <v>386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19"/>
      <c r="B28" s="220"/>
      <c r="C28" s="257" t="s">
        <v>1755</v>
      </c>
      <c r="D28" s="251"/>
      <c r="E28" s="252">
        <v>529.02</v>
      </c>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19"/>
      <c r="B29" s="220"/>
      <c r="C29" s="257" t="s">
        <v>1756</v>
      </c>
      <c r="D29" s="251"/>
      <c r="E29" s="252">
        <v>442.88</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19"/>
      <c r="B30" s="220"/>
      <c r="C30" s="257" t="s">
        <v>1757</v>
      </c>
      <c r="D30" s="251"/>
      <c r="E30" s="252">
        <v>153.77000000000001</v>
      </c>
      <c r="F30" s="222"/>
      <c r="G30" s="222"/>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390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7">
        <v>8</v>
      </c>
      <c r="B31" s="238" t="s">
        <v>1758</v>
      </c>
      <c r="C31" s="246" t="s">
        <v>1759</v>
      </c>
      <c r="D31" s="239" t="s">
        <v>427</v>
      </c>
      <c r="E31" s="240">
        <v>1125.675</v>
      </c>
      <c r="F31" s="241"/>
      <c r="G31" s="242">
        <f>ROUND(E31*F31,2)</f>
        <v>0</v>
      </c>
      <c r="H31" s="241"/>
      <c r="I31" s="242">
        <f>ROUND(E31*H31,2)</f>
        <v>0</v>
      </c>
      <c r="J31" s="241"/>
      <c r="K31" s="242">
        <f>ROUND(E31*J31,2)</f>
        <v>0</v>
      </c>
      <c r="L31" s="242">
        <v>21</v>
      </c>
      <c r="M31" s="242">
        <f>G31*(1+L31/100)</f>
        <v>0</v>
      </c>
      <c r="N31" s="240">
        <v>0</v>
      </c>
      <c r="O31" s="240">
        <f>ROUND(E31*N31,2)</f>
        <v>0</v>
      </c>
      <c r="P31" s="240">
        <v>0</v>
      </c>
      <c r="Q31" s="240">
        <f>ROUND(E31*P31,2)</f>
        <v>0</v>
      </c>
      <c r="R31" s="242"/>
      <c r="S31" s="242" t="s">
        <v>384</v>
      </c>
      <c r="T31" s="243" t="s">
        <v>612</v>
      </c>
      <c r="U31" s="222">
        <v>0.218</v>
      </c>
      <c r="V31" s="222">
        <f>ROUND(E31*U31,2)</f>
        <v>245.4</v>
      </c>
      <c r="W31" s="222"/>
      <c r="X31" s="222" t="s">
        <v>385</v>
      </c>
      <c r="Y31" s="212"/>
      <c r="Z31" s="212"/>
      <c r="AA31" s="212"/>
      <c r="AB31" s="212"/>
      <c r="AC31" s="212"/>
      <c r="AD31" s="212"/>
      <c r="AE31" s="212"/>
      <c r="AF31" s="212"/>
      <c r="AG31" s="212" t="s">
        <v>386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0">
        <v>9</v>
      </c>
      <c r="B32" s="231" t="s">
        <v>1760</v>
      </c>
      <c r="C32" s="247" t="s">
        <v>1761</v>
      </c>
      <c r="D32" s="232" t="s">
        <v>382</v>
      </c>
      <c r="E32" s="233">
        <v>390.51044999999999</v>
      </c>
      <c r="F32" s="234"/>
      <c r="G32" s="235">
        <f>ROUND(E32*F32,2)</f>
        <v>0</v>
      </c>
      <c r="H32" s="234"/>
      <c r="I32" s="235">
        <f>ROUND(E32*H32,2)</f>
        <v>0</v>
      </c>
      <c r="J32" s="234"/>
      <c r="K32" s="235">
        <f>ROUND(E32*J32,2)</f>
        <v>0</v>
      </c>
      <c r="L32" s="235">
        <v>21</v>
      </c>
      <c r="M32" s="235">
        <f>G32*(1+L32/100)</f>
        <v>0</v>
      </c>
      <c r="N32" s="233">
        <v>0</v>
      </c>
      <c r="O32" s="233">
        <f>ROUND(E32*N32,2)</f>
        <v>0</v>
      </c>
      <c r="P32" s="233">
        <v>0</v>
      </c>
      <c r="Q32" s="233">
        <f>ROUND(E32*P32,2)</f>
        <v>0</v>
      </c>
      <c r="R32" s="235"/>
      <c r="S32" s="235" t="s">
        <v>384</v>
      </c>
      <c r="T32" s="236" t="s">
        <v>612</v>
      </c>
      <c r="U32" s="222">
        <v>0.51900000000000002</v>
      </c>
      <c r="V32" s="222">
        <f>ROUND(E32*U32,2)</f>
        <v>202.67</v>
      </c>
      <c r="W32" s="222"/>
      <c r="X32" s="222" t="s">
        <v>385</v>
      </c>
      <c r="Y32" s="212"/>
      <c r="Z32" s="212"/>
      <c r="AA32" s="212"/>
      <c r="AB32" s="212"/>
      <c r="AC32" s="212"/>
      <c r="AD32" s="212"/>
      <c r="AE32" s="212"/>
      <c r="AF32" s="212"/>
      <c r="AG32" s="212" t="s">
        <v>386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7" t="s">
        <v>1762</v>
      </c>
      <c r="D33" s="251"/>
      <c r="E33" s="252">
        <v>390.51</v>
      </c>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0">
        <v>10</v>
      </c>
      <c r="B34" s="231" t="s">
        <v>1019</v>
      </c>
      <c r="C34" s="247" t="s">
        <v>1020</v>
      </c>
      <c r="D34" s="232" t="s">
        <v>382</v>
      </c>
      <c r="E34" s="233">
        <v>1033.5644</v>
      </c>
      <c r="F34" s="234"/>
      <c r="G34" s="235">
        <f>ROUND(E34*F34,2)</f>
        <v>0</v>
      </c>
      <c r="H34" s="234"/>
      <c r="I34" s="235">
        <f>ROUND(E34*H34,2)</f>
        <v>0</v>
      </c>
      <c r="J34" s="234"/>
      <c r="K34" s="235">
        <f>ROUND(E34*J34,2)</f>
        <v>0</v>
      </c>
      <c r="L34" s="235">
        <v>21</v>
      </c>
      <c r="M34" s="235">
        <f>G34*(1+L34/100)</f>
        <v>0</v>
      </c>
      <c r="N34" s="233">
        <v>0</v>
      </c>
      <c r="O34" s="233">
        <f>ROUND(E34*N34,2)</f>
        <v>0</v>
      </c>
      <c r="P34" s="233">
        <v>0</v>
      </c>
      <c r="Q34" s="233">
        <f>ROUND(E34*P34,2)</f>
        <v>0</v>
      </c>
      <c r="R34" s="235"/>
      <c r="S34" s="235" t="s">
        <v>384</v>
      </c>
      <c r="T34" s="236" t="s">
        <v>612</v>
      </c>
      <c r="U34" s="222">
        <v>1.0999999999999999E-2</v>
      </c>
      <c r="V34" s="222">
        <f>ROUND(E34*U34,2)</f>
        <v>11.37</v>
      </c>
      <c r="W34" s="222"/>
      <c r="X34" s="222" t="s">
        <v>385</v>
      </c>
      <c r="Y34" s="212"/>
      <c r="Z34" s="212"/>
      <c r="AA34" s="212"/>
      <c r="AB34" s="212"/>
      <c r="AC34" s="212"/>
      <c r="AD34" s="212"/>
      <c r="AE34" s="212"/>
      <c r="AF34" s="212"/>
      <c r="AG34" s="212" t="s">
        <v>386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7" t="s">
        <v>1763</v>
      </c>
      <c r="D35" s="251"/>
      <c r="E35" s="252">
        <v>1033.56</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390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0">
        <v>11</v>
      </c>
      <c r="B36" s="231" t="s">
        <v>571</v>
      </c>
      <c r="C36" s="247" t="s">
        <v>572</v>
      </c>
      <c r="D36" s="232" t="s">
        <v>382</v>
      </c>
      <c r="E36" s="233">
        <v>193.23679999999999</v>
      </c>
      <c r="F36" s="234"/>
      <c r="G36" s="235">
        <f>ROUND(E36*F36,2)</f>
        <v>0</v>
      </c>
      <c r="H36" s="234"/>
      <c r="I36" s="235">
        <f>ROUND(E36*H36,2)</f>
        <v>0</v>
      </c>
      <c r="J36" s="234"/>
      <c r="K36" s="235">
        <f>ROUND(E36*J36,2)</f>
        <v>0</v>
      </c>
      <c r="L36" s="235">
        <v>21</v>
      </c>
      <c r="M36" s="235">
        <f>G36*(1+L36/100)</f>
        <v>0</v>
      </c>
      <c r="N36" s="233">
        <v>0</v>
      </c>
      <c r="O36" s="233">
        <f>ROUND(E36*N36,2)</f>
        <v>0</v>
      </c>
      <c r="P36" s="233">
        <v>0</v>
      </c>
      <c r="Q36" s="233">
        <f>ROUND(E36*P36,2)</f>
        <v>0</v>
      </c>
      <c r="R36" s="235"/>
      <c r="S36" s="235" t="s">
        <v>339</v>
      </c>
      <c r="T36" s="236" t="s">
        <v>612</v>
      </c>
      <c r="U36" s="222">
        <v>1.0999999999999999E-2</v>
      </c>
      <c r="V36" s="222">
        <f>ROUND(E36*U36,2)</f>
        <v>2.13</v>
      </c>
      <c r="W36" s="222"/>
      <c r="X36" s="222" t="s">
        <v>385</v>
      </c>
      <c r="Y36" s="212"/>
      <c r="Z36" s="212"/>
      <c r="AA36" s="212"/>
      <c r="AB36" s="212"/>
      <c r="AC36" s="212"/>
      <c r="AD36" s="212"/>
      <c r="AE36" s="212"/>
      <c r="AF36" s="212"/>
      <c r="AG36" s="212" t="s">
        <v>386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1764</v>
      </c>
      <c r="D37" s="251"/>
      <c r="E37" s="252">
        <v>193.24</v>
      </c>
      <c r="F37" s="222"/>
      <c r="G37" s="22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390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37">
        <v>12</v>
      </c>
      <c r="B38" s="238" t="s">
        <v>420</v>
      </c>
      <c r="C38" s="246" t="s">
        <v>1651</v>
      </c>
      <c r="D38" s="239" t="s">
        <v>382</v>
      </c>
      <c r="E38" s="240">
        <v>516.78219999999999</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c r="S38" s="242" t="s">
        <v>384</v>
      </c>
      <c r="T38" s="243" t="s">
        <v>612</v>
      </c>
      <c r="U38" s="222">
        <v>5.2999999999999999E-2</v>
      </c>
      <c r="V38" s="222">
        <f>ROUND(E38*U38,2)</f>
        <v>27.39</v>
      </c>
      <c r="W38" s="222"/>
      <c r="X38" s="222" t="s">
        <v>385</v>
      </c>
      <c r="Y38" s="212"/>
      <c r="Z38" s="212"/>
      <c r="AA38" s="212"/>
      <c r="AB38" s="212"/>
      <c r="AC38" s="212"/>
      <c r="AD38" s="212"/>
      <c r="AE38" s="212"/>
      <c r="AF38" s="212"/>
      <c r="AG38" s="212" t="s">
        <v>386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0">
        <v>13</v>
      </c>
      <c r="B39" s="231" t="s">
        <v>574</v>
      </c>
      <c r="C39" s="247" t="s">
        <v>575</v>
      </c>
      <c r="D39" s="232" t="s">
        <v>382</v>
      </c>
      <c r="E39" s="233">
        <v>516.78219999999999</v>
      </c>
      <c r="F39" s="234"/>
      <c r="G39" s="235">
        <f>ROUND(E39*F39,2)</f>
        <v>0</v>
      </c>
      <c r="H39" s="234"/>
      <c r="I39" s="235">
        <f>ROUND(E39*H39,2)</f>
        <v>0</v>
      </c>
      <c r="J39" s="234"/>
      <c r="K39" s="235">
        <f>ROUND(E39*J39,2)</f>
        <v>0</v>
      </c>
      <c r="L39" s="235">
        <v>21</v>
      </c>
      <c r="M39" s="235">
        <f>G39*(1+L39/100)</f>
        <v>0</v>
      </c>
      <c r="N39" s="233">
        <v>0</v>
      </c>
      <c r="O39" s="233">
        <f>ROUND(E39*N39,2)</f>
        <v>0</v>
      </c>
      <c r="P39" s="233">
        <v>0</v>
      </c>
      <c r="Q39" s="233">
        <f>ROUND(E39*P39,2)</f>
        <v>0</v>
      </c>
      <c r="R39" s="235"/>
      <c r="S39" s="235" t="s">
        <v>384</v>
      </c>
      <c r="T39" s="236" t="s">
        <v>612</v>
      </c>
      <c r="U39" s="222">
        <v>0.20200000000000001</v>
      </c>
      <c r="V39" s="222">
        <f>ROUND(E39*U39,2)</f>
        <v>104.39</v>
      </c>
      <c r="W39" s="222"/>
      <c r="X39" s="222" t="s">
        <v>385</v>
      </c>
      <c r="Y39" s="212"/>
      <c r="Z39" s="212"/>
      <c r="AA39" s="212"/>
      <c r="AB39" s="212"/>
      <c r="AC39" s="212"/>
      <c r="AD39" s="212"/>
      <c r="AE39" s="212"/>
      <c r="AF39" s="212"/>
      <c r="AG39" s="212" t="s">
        <v>386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4" t="s">
        <v>576</v>
      </c>
      <c r="D40" s="261"/>
      <c r="E40" s="261"/>
      <c r="F40" s="261"/>
      <c r="G40" s="261"/>
      <c r="H40" s="222"/>
      <c r="I40" s="222"/>
      <c r="J40" s="222"/>
      <c r="K40" s="222"/>
      <c r="L40" s="222"/>
      <c r="M40" s="222"/>
      <c r="N40" s="221"/>
      <c r="O40" s="221"/>
      <c r="P40" s="221"/>
      <c r="Q40" s="221"/>
      <c r="R40" s="222"/>
      <c r="S40" s="222"/>
      <c r="T40" s="222"/>
      <c r="U40" s="222"/>
      <c r="V40" s="222"/>
      <c r="W40" s="222"/>
      <c r="X40" s="222"/>
      <c r="Y40" s="212"/>
      <c r="Z40" s="212"/>
      <c r="AA40" s="212"/>
      <c r="AB40" s="212"/>
      <c r="AC40" s="212"/>
      <c r="AD40" s="212"/>
      <c r="AE40" s="212"/>
      <c r="AF40" s="212"/>
      <c r="AG40" s="212" t="s">
        <v>433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1765</v>
      </c>
      <c r="D41" s="251"/>
      <c r="E41" s="252">
        <v>710.02</v>
      </c>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7" t="s">
        <v>1766</v>
      </c>
      <c r="D42" s="251"/>
      <c r="E42" s="252">
        <v>-178.94</v>
      </c>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390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1767</v>
      </c>
      <c r="D43" s="251"/>
      <c r="E43" s="252">
        <v>-14.29</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0">
        <v>14</v>
      </c>
      <c r="B44" s="231" t="s">
        <v>1653</v>
      </c>
      <c r="C44" s="247" t="s">
        <v>1654</v>
      </c>
      <c r="D44" s="232" t="s">
        <v>382</v>
      </c>
      <c r="E44" s="233">
        <v>105.98703999999999</v>
      </c>
      <c r="F44" s="234"/>
      <c r="G44" s="235">
        <f>ROUND(E44*F44,2)</f>
        <v>0</v>
      </c>
      <c r="H44" s="234"/>
      <c r="I44" s="235">
        <f>ROUND(E44*H44,2)</f>
        <v>0</v>
      </c>
      <c r="J44" s="234"/>
      <c r="K44" s="235">
        <f>ROUND(E44*J44,2)</f>
        <v>0</v>
      </c>
      <c r="L44" s="235">
        <v>21</v>
      </c>
      <c r="M44" s="235">
        <f>G44*(1+L44/100)</f>
        <v>0</v>
      </c>
      <c r="N44" s="233">
        <v>0</v>
      </c>
      <c r="O44" s="233">
        <f>ROUND(E44*N44,2)</f>
        <v>0</v>
      </c>
      <c r="P44" s="233">
        <v>0</v>
      </c>
      <c r="Q44" s="233">
        <f>ROUND(E44*P44,2)</f>
        <v>0</v>
      </c>
      <c r="R44" s="235"/>
      <c r="S44" s="235" t="s">
        <v>384</v>
      </c>
      <c r="T44" s="236" t="s">
        <v>612</v>
      </c>
      <c r="U44" s="222">
        <v>1.587</v>
      </c>
      <c r="V44" s="222">
        <f>ROUND(E44*U44,2)</f>
        <v>168.2</v>
      </c>
      <c r="W44" s="222"/>
      <c r="X44" s="222" t="s">
        <v>385</v>
      </c>
      <c r="Y44" s="212"/>
      <c r="Z44" s="212"/>
      <c r="AA44" s="212"/>
      <c r="AB44" s="212"/>
      <c r="AC44" s="212"/>
      <c r="AD44" s="212"/>
      <c r="AE44" s="212"/>
      <c r="AF44" s="212"/>
      <c r="AG44" s="212" t="s">
        <v>386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7" t="s">
        <v>1768</v>
      </c>
      <c r="D45" s="251"/>
      <c r="E45" s="252">
        <v>105.99</v>
      </c>
      <c r="F45" s="222"/>
      <c r="G45" s="222"/>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390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7">
        <v>15</v>
      </c>
      <c r="B46" s="238" t="s">
        <v>1656</v>
      </c>
      <c r="C46" s="246" t="s">
        <v>1657</v>
      </c>
      <c r="D46" s="239" t="s">
        <v>382</v>
      </c>
      <c r="E46" s="240">
        <v>105.98703999999999</v>
      </c>
      <c r="F46" s="241"/>
      <c r="G46" s="242">
        <f>ROUND(E46*F46,2)</f>
        <v>0</v>
      </c>
      <c r="H46" s="241"/>
      <c r="I46" s="242">
        <f>ROUND(E46*H46,2)</f>
        <v>0</v>
      </c>
      <c r="J46" s="241"/>
      <c r="K46" s="242">
        <f>ROUND(E46*J46,2)</f>
        <v>0</v>
      </c>
      <c r="L46" s="242">
        <v>21</v>
      </c>
      <c r="M46" s="242">
        <f>G46*(1+L46/100)</f>
        <v>0</v>
      </c>
      <c r="N46" s="240">
        <v>0</v>
      </c>
      <c r="O46" s="240">
        <f>ROUND(E46*N46,2)</f>
        <v>0</v>
      </c>
      <c r="P46" s="240">
        <v>0</v>
      </c>
      <c r="Q46" s="240">
        <f>ROUND(E46*P46,2)</f>
        <v>0</v>
      </c>
      <c r="R46" s="242"/>
      <c r="S46" s="242" t="s">
        <v>384</v>
      </c>
      <c r="T46" s="243" t="s">
        <v>612</v>
      </c>
      <c r="U46" s="222">
        <v>0.94</v>
      </c>
      <c r="V46" s="222">
        <f>ROUND(E46*U46,2)</f>
        <v>99.63</v>
      </c>
      <c r="W46" s="222"/>
      <c r="X46" s="222" t="s">
        <v>385</v>
      </c>
      <c r="Y46" s="212"/>
      <c r="Z46" s="212"/>
      <c r="AA46" s="212"/>
      <c r="AB46" s="212"/>
      <c r="AC46" s="212"/>
      <c r="AD46" s="212"/>
      <c r="AE46" s="212"/>
      <c r="AF46" s="212"/>
      <c r="AG46" s="212" t="s">
        <v>386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7">
        <v>16</v>
      </c>
      <c r="B47" s="238" t="s">
        <v>590</v>
      </c>
      <c r="C47" s="246" t="s">
        <v>591</v>
      </c>
      <c r="D47" s="239" t="s">
        <v>382</v>
      </c>
      <c r="E47" s="240">
        <v>193.23679999999999</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c r="S47" s="242" t="s">
        <v>384</v>
      </c>
      <c r="T47" s="243" t="s">
        <v>612</v>
      </c>
      <c r="U47" s="222">
        <v>0</v>
      </c>
      <c r="V47" s="222">
        <f>ROUND(E47*U47,2)</f>
        <v>0</v>
      </c>
      <c r="W47" s="222"/>
      <c r="X47" s="222" t="s">
        <v>385</v>
      </c>
      <c r="Y47" s="212"/>
      <c r="Z47" s="212"/>
      <c r="AA47" s="212"/>
      <c r="AB47" s="212"/>
      <c r="AC47" s="212"/>
      <c r="AD47" s="212"/>
      <c r="AE47" s="212"/>
      <c r="AF47" s="212"/>
      <c r="AG47" s="212" t="s">
        <v>386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0">
        <v>17</v>
      </c>
      <c r="B48" s="231" t="s">
        <v>1769</v>
      </c>
      <c r="C48" s="247" t="s">
        <v>1770</v>
      </c>
      <c r="D48" s="232" t="s">
        <v>513</v>
      </c>
      <c r="E48" s="233">
        <v>18.164999999999999</v>
      </c>
      <c r="F48" s="234"/>
      <c r="G48" s="235">
        <f>ROUND(E48*F48,2)</f>
        <v>0</v>
      </c>
      <c r="H48" s="234"/>
      <c r="I48" s="235">
        <f>ROUND(E48*H48,2)</f>
        <v>0</v>
      </c>
      <c r="J48" s="234"/>
      <c r="K48" s="235">
        <f>ROUND(E48*J48,2)</f>
        <v>0</v>
      </c>
      <c r="L48" s="235">
        <v>21</v>
      </c>
      <c r="M48" s="235">
        <f>G48*(1+L48/100)</f>
        <v>0</v>
      </c>
      <c r="N48" s="233">
        <v>7.7399999999999997E-2</v>
      </c>
      <c r="O48" s="233">
        <f>ROUND(E48*N48,2)</f>
        <v>1.41</v>
      </c>
      <c r="P48" s="233">
        <v>0</v>
      </c>
      <c r="Q48" s="233">
        <f>ROUND(E48*P48,2)</f>
        <v>0</v>
      </c>
      <c r="R48" s="235" t="s">
        <v>473</v>
      </c>
      <c r="S48" s="235" t="s">
        <v>384</v>
      </c>
      <c r="T48" s="236" t="s">
        <v>612</v>
      </c>
      <c r="U48" s="222">
        <v>0</v>
      </c>
      <c r="V48" s="222">
        <f>ROUND(E48*U48,2)</f>
        <v>0</v>
      </c>
      <c r="W48" s="222"/>
      <c r="X48" s="222" t="s">
        <v>474</v>
      </c>
      <c r="Y48" s="212"/>
      <c r="Z48" s="212"/>
      <c r="AA48" s="212"/>
      <c r="AB48" s="212"/>
      <c r="AC48" s="212"/>
      <c r="AD48" s="212"/>
      <c r="AE48" s="212"/>
      <c r="AF48" s="212"/>
      <c r="AG48" s="212" t="s">
        <v>605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1771</v>
      </c>
      <c r="D49" s="251"/>
      <c r="E49" s="252">
        <v>18.16</v>
      </c>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390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24" t="s">
        <v>334</v>
      </c>
      <c r="B50" s="225" t="s">
        <v>229</v>
      </c>
      <c r="C50" s="245" t="s">
        <v>230</v>
      </c>
      <c r="D50" s="226"/>
      <c r="E50" s="227"/>
      <c r="F50" s="228"/>
      <c r="G50" s="228">
        <f>SUMIF(AG51:AG63,"&lt;&gt;NOR",G51:G63)</f>
        <v>0</v>
      </c>
      <c r="H50" s="228"/>
      <c r="I50" s="228">
        <f>SUM(I51:I63)</f>
        <v>0</v>
      </c>
      <c r="J50" s="228"/>
      <c r="K50" s="228">
        <f>SUM(K51:K63)</f>
        <v>0</v>
      </c>
      <c r="L50" s="228"/>
      <c r="M50" s="228">
        <f>SUM(M51:M63)</f>
        <v>0</v>
      </c>
      <c r="N50" s="227"/>
      <c r="O50" s="227">
        <f>SUM(O51:O63)</f>
        <v>6.62</v>
      </c>
      <c r="P50" s="227"/>
      <c r="Q50" s="227">
        <f>SUM(Q51:Q63)</f>
        <v>0</v>
      </c>
      <c r="R50" s="228"/>
      <c r="S50" s="228"/>
      <c r="T50" s="229"/>
      <c r="U50" s="223"/>
      <c r="V50" s="223">
        <f>SUM(V51:V63)</f>
        <v>32.39</v>
      </c>
      <c r="W50" s="223"/>
      <c r="X50" s="223"/>
      <c r="AG50" t="s">
        <v>335</v>
      </c>
    </row>
    <row r="51" spans="1:60" outlineLevel="1" x14ac:dyDescent="0.2">
      <c r="A51" s="230">
        <v>18</v>
      </c>
      <c r="B51" s="231" t="s">
        <v>1253</v>
      </c>
      <c r="C51" s="247" t="s">
        <v>1254</v>
      </c>
      <c r="D51" s="232" t="s">
        <v>382</v>
      </c>
      <c r="E51" s="233">
        <v>3.5999999999999997E-2</v>
      </c>
      <c r="F51" s="234"/>
      <c r="G51" s="235">
        <f>ROUND(E51*F51,2)</f>
        <v>0</v>
      </c>
      <c r="H51" s="234"/>
      <c r="I51" s="235">
        <f>ROUND(E51*H51,2)</f>
        <v>0</v>
      </c>
      <c r="J51" s="234"/>
      <c r="K51" s="235">
        <f>ROUND(E51*J51,2)</f>
        <v>0</v>
      </c>
      <c r="L51" s="235">
        <v>21</v>
      </c>
      <c r="M51" s="235">
        <f>G51*(1+L51/100)</f>
        <v>0</v>
      </c>
      <c r="N51" s="233">
        <v>2.5249999999999999</v>
      </c>
      <c r="O51" s="233">
        <f>ROUND(E51*N51,2)</f>
        <v>0.09</v>
      </c>
      <c r="P51" s="233">
        <v>0</v>
      </c>
      <c r="Q51" s="233">
        <f>ROUND(E51*P51,2)</f>
        <v>0</v>
      </c>
      <c r="R51" s="235"/>
      <c r="S51" s="235" t="s">
        <v>384</v>
      </c>
      <c r="T51" s="236" t="s">
        <v>612</v>
      </c>
      <c r="U51" s="222">
        <v>0.47699999999999998</v>
      </c>
      <c r="V51" s="222">
        <f>ROUND(E51*U51,2)</f>
        <v>0.02</v>
      </c>
      <c r="W51" s="222"/>
      <c r="X51" s="222" t="s">
        <v>385</v>
      </c>
      <c r="Y51" s="212"/>
      <c r="Z51" s="212"/>
      <c r="AA51" s="212"/>
      <c r="AB51" s="212"/>
      <c r="AC51" s="212"/>
      <c r="AD51" s="212"/>
      <c r="AE51" s="212"/>
      <c r="AF51" s="212"/>
      <c r="AG51" s="212" t="s">
        <v>386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7" t="s">
        <v>1772</v>
      </c>
      <c r="D52" s="251"/>
      <c r="E52" s="252">
        <v>0.04</v>
      </c>
      <c r="F52" s="222"/>
      <c r="G52" s="222"/>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390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0">
        <v>19</v>
      </c>
      <c r="B53" s="231" t="s">
        <v>1773</v>
      </c>
      <c r="C53" s="247" t="s">
        <v>1774</v>
      </c>
      <c r="D53" s="232" t="s">
        <v>382</v>
      </c>
      <c r="E53" s="233">
        <v>2.2854000000000001</v>
      </c>
      <c r="F53" s="234"/>
      <c r="G53" s="235">
        <f>ROUND(E53*F53,2)</f>
        <v>0</v>
      </c>
      <c r="H53" s="234"/>
      <c r="I53" s="235">
        <f>ROUND(E53*H53,2)</f>
        <v>0</v>
      </c>
      <c r="J53" s="234"/>
      <c r="K53" s="235">
        <f>ROUND(E53*J53,2)</f>
        <v>0</v>
      </c>
      <c r="L53" s="235">
        <v>21</v>
      </c>
      <c r="M53" s="235">
        <f>G53*(1+L53/100)</f>
        <v>0</v>
      </c>
      <c r="N53" s="233">
        <v>2.6262799999999999</v>
      </c>
      <c r="O53" s="233">
        <f>ROUND(E53*N53,2)</f>
        <v>6</v>
      </c>
      <c r="P53" s="233">
        <v>0</v>
      </c>
      <c r="Q53" s="233">
        <f>ROUND(E53*P53,2)</f>
        <v>0</v>
      </c>
      <c r="R53" s="235"/>
      <c r="S53" s="235" t="s">
        <v>384</v>
      </c>
      <c r="T53" s="236" t="s">
        <v>612</v>
      </c>
      <c r="U53" s="222">
        <v>1.038</v>
      </c>
      <c r="V53" s="222">
        <f>ROUND(E53*U53,2)</f>
        <v>2.37</v>
      </c>
      <c r="W53" s="222"/>
      <c r="X53" s="222" t="s">
        <v>385</v>
      </c>
      <c r="Y53" s="212"/>
      <c r="Z53" s="212"/>
      <c r="AA53" s="212"/>
      <c r="AB53" s="212"/>
      <c r="AC53" s="212"/>
      <c r="AD53" s="212"/>
      <c r="AE53" s="212"/>
      <c r="AF53" s="212"/>
      <c r="AG53" s="212" t="s">
        <v>386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7" t="s">
        <v>1775</v>
      </c>
      <c r="D54" s="251"/>
      <c r="E54" s="252">
        <v>2.29</v>
      </c>
      <c r="F54" s="222"/>
      <c r="G54" s="222"/>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390</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0">
        <v>20</v>
      </c>
      <c r="B55" s="231" t="s">
        <v>1257</v>
      </c>
      <c r="C55" s="247" t="s">
        <v>1258</v>
      </c>
      <c r="D55" s="232" t="s">
        <v>427</v>
      </c>
      <c r="E55" s="233">
        <v>0.6</v>
      </c>
      <c r="F55" s="234"/>
      <c r="G55" s="235">
        <f>ROUND(E55*F55,2)</f>
        <v>0</v>
      </c>
      <c r="H55" s="234"/>
      <c r="I55" s="235">
        <f>ROUND(E55*H55,2)</f>
        <v>0</v>
      </c>
      <c r="J55" s="234"/>
      <c r="K55" s="235">
        <f>ROUND(E55*J55,2)</f>
        <v>0</v>
      </c>
      <c r="L55" s="235">
        <v>21</v>
      </c>
      <c r="M55" s="235">
        <f>G55*(1+L55/100)</f>
        <v>0</v>
      </c>
      <c r="N55" s="233">
        <v>3.9199999999999999E-2</v>
      </c>
      <c r="O55" s="233">
        <f>ROUND(E55*N55,2)</f>
        <v>0.02</v>
      </c>
      <c r="P55" s="233">
        <v>0</v>
      </c>
      <c r="Q55" s="233">
        <f>ROUND(E55*P55,2)</f>
        <v>0</v>
      </c>
      <c r="R55" s="235"/>
      <c r="S55" s="235" t="s">
        <v>384</v>
      </c>
      <c r="T55" s="236" t="s">
        <v>612</v>
      </c>
      <c r="U55" s="222">
        <v>1.05</v>
      </c>
      <c r="V55" s="222">
        <f>ROUND(E55*U55,2)</f>
        <v>0.63</v>
      </c>
      <c r="W55" s="222"/>
      <c r="X55" s="222" t="s">
        <v>385</v>
      </c>
      <c r="Y55" s="212"/>
      <c r="Z55" s="212"/>
      <c r="AA55" s="212"/>
      <c r="AB55" s="212"/>
      <c r="AC55" s="212"/>
      <c r="AD55" s="212"/>
      <c r="AE55" s="212"/>
      <c r="AF55" s="212"/>
      <c r="AG55" s="212" t="s">
        <v>386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7" t="s">
        <v>1776</v>
      </c>
      <c r="D56" s="251"/>
      <c r="E56" s="252">
        <v>0.6</v>
      </c>
      <c r="F56" s="222"/>
      <c r="G56" s="222"/>
      <c r="H56" s="222"/>
      <c r="I56" s="222"/>
      <c r="J56" s="222"/>
      <c r="K56" s="222"/>
      <c r="L56" s="222"/>
      <c r="M56" s="222"/>
      <c r="N56" s="221"/>
      <c r="O56" s="221"/>
      <c r="P56" s="221"/>
      <c r="Q56" s="221"/>
      <c r="R56" s="222"/>
      <c r="S56" s="222"/>
      <c r="T56" s="222"/>
      <c r="U56" s="222"/>
      <c r="V56" s="222"/>
      <c r="W56" s="222"/>
      <c r="X56" s="222"/>
      <c r="Y56" s="212"/>
      <c r="Z56" s="212"/>
      <c r="AA56" s="212"/>
      <c r="AB56" s="212"/>
      <c r="AC56" s="212"/>
      <c r="AD56" s="212"/>
      <c r="AE56" s="212"/>
      <c r="AF56" s="212"/>
      <c r="AG56" s="212" t="s">
        <v>390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0">
        <v>21</v>
      </c>
      <c r="B57" s="231" t="s">
        <v>1261</v>
      </c>
      <c r="C57" s="247" t="s">
        <v>1262</v>
      </c>
      <c r="D57" s="232" t="s">
        <v>427</v>
      </c>
      <c r="E57" s="233">
        <v>0.6</v>
      </c>
      <c r="F57" s="234"/>
      <c r="G57" s="235">
        <f>ROUND(E57*F57,2)</f>
        <v>0</v>
      </c>
      <c r="H57" s="234"/>
      <c r="I57" s="235">
        <f>ROUND(E57*H57,2)</f>
        <v>0</v>
      </c>
      <c r="J57" s="234"/>
      <c r="K57" s="235">
        <f>ROUND(E57*J57,2)</f>
        <v>0</v>
      </c>
      <c r="L57" s="235">
        <v>21</v>
      </c>
      <c r="M57" s="235">
        <f>G57*(1+L57/100)</f>
        <v>0</v>
      </c>
      <c r="N57" s="233">
        <v>0</v>
      </c>
      <c r="O57" s="233">
        <f>ROUND(E57*N57,2)</f>
        <v>0</v>
      </c>
      <c r="P57" s="233">
        <v>0</v>
      </c>
      <c r="Q57" s="233">
        <f>ROUND(E57*P57,2)</f>
        <v>0</v>
      </c>
      <c r="R57" s="235"/>
      <c r="S57" s="235" t="s">
        <v>384</v>
      </c>
      <c r="T57" s="236" t="s">
        <v>612</v>
      </c>
      <c r="U57" s="222">
        <v>0.32</v>
      </c>
      <c r="V57" s="222">
        <f>ROUND(E57*U57,2)</f>
        <v>0.19</v>
      </c>
      <c r="W57" s="222"/>
      <c r="X57" s="222" t="s">
        <v>385</v>
      </c>
      <c r="Y57" s="212"/>
      <c r="Z57" s="212"/>
      <c r="AA57" s="212"/>
      <c r="AB57" s="212"/>
      <c r="AC57" s="212"/>
      <c r="AD57" s="212"/>
      <c r="AE57" s="212"/>
      <c r="AF57" s="212"/>
      <c r="AG57" s="212" t="s">
        <v>386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4" t="s">
        <v>1263</v>
      </c>
      <c r="D58" s="261"/>
      <c r="E58" s="261"/>
      <c r="F58" s="261"/>
      <c r="G58" s="261"/>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433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0">
        <v>22</v>
      </c>
      <c r="B59" s="231" t="s">
        <v>1777</v>
      </c>
      <c r="C59" s="247" t="s">
        <v>1778</v>
      </c>
      <c r="D59" s="232" t="s">
        <v>427</v>
      </c>
      <c r="E59" s="233">
        <v>9.36</v>
      </c>
      <c r="F59" s="234"/>
      <c r="G59" s="235">
        <f>ROUND(E59*F59,2)</f>
        <v>0</v>
      </c>
      <c r="H59" s="234"/>
      <c r="I59" s="235">
        <f>ROUND(E59*H59,2)</f>
        <v>0</v>
      </c>
      <c r="J59" s="234"/>
      <c r="K59" s="235">
        <f>ROUND(E59*J59,2)</f>
        <v>0</v>
      </c>
      <c r="L59" s="235">
        <v>21</v>
      </c>
      <c r="M59" s="235">
        <f>G59*(1+L59/100)</f>
        <v>0</v>
      </c>
      <c r="N59" s="233">
        <v>4.2750000000000003E-2</v>
      </c>
      <c r="O59" s="233">
        <f>ROUND(E59*N59,2)</f>
        <v>0.4</v>
      </c>
      <c r="P59" s="233">
        <v>0</v>
      </c>
      <c r="Q59" s="233">
        <f>ROUND(E59*P59,2)</f>
        <v>0</v>
      </c>
      <c r="R59" s="235"/>
      <c r="S59" s="235" t="s">
        <v>384</v>
      </c>
      <c r="T59" s="236" t="s">
        <v>612</v>
      </c>
      <c r="U59" s="222">
        <v>0.55000000000000004</v>
      </c>
      <c r="V59" s="222">
        <f>ROUND(E59*U59,2)</f>
        <v>5.15</v>
      </c>
      <c r="W59" s="222"/>
      <c r="X59" s="222" t="s">
        <v>385</v>
      </c>
      <c r="Y59" s="212"/>
      <c r="Z59" s="212"/>
      <c r="AA59" s="212"/>
      <c r="AB59" s="212"/>
      <c r="AC59" s="212"/>
      <c r="AD59" s="212"/>
      <c r="AE59" s="212"/>
      <c r="AF59" s="212"/>
      <c r="AG59" s="212" t="s">
        <v>386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7" t="s">
        <v>1779</v>
      </c>
      <c r="D60" s="251"/>
      <c r="E60" s="252">
        <v>9.36</v>
      </c>
      <c r="F60" s="222"/>
      <c r="G60" s="222"/>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390</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7">
        <v>23</v>
      </c>
      <c r="B61" s="238" t="s">
        <v>1780</v>
      </c>
      <c r="C61" s="246" t="s">
        <v>1781</v>
      </c>
      <c r="D61" s="239" t="s">
        <v>427</v>
      </c>
      <c r="E61" s="240">
        <v>9.36</v>
      </c>
      <c r="F61" s="241"/>
      <c r="G61" s="242">
        <f>ROUND(E61*F61,2)</f>
        <v>0</v>
      </c>
      <c r="H61" s="241"/>
      <c r="I61" s="242">
        <f>ROUND(E61*H61,2)</f>
        <v>0</v>
      </c>
      <c r="J61" s="241"/>
      <c r="K61" s="242">
        <f>ROUND(E61*J61,2)</f>
        <v>0</v>
      </c>
      <c r="L61" s="242">
        <v>21</v>
      </c>
      <c r="M61" s="242">
        <f>G61*(1+L61/100)</f>
        <v>0</v>
      </c>
      <c r="N61" s="240">
        <v>0</v>
      </c>
      <c r="O61" s="240">
        <f>ROUND(E61*N61,2)</f>
        <v>0</v>
      </c>
      <c r="P61" s="240">
        <v>0</v>
      </c>
      <c r="Q61" s="240">
        <f>ROUND(E61*P61,2)</f>
        <v>0</v>
      </c>
      <c r="R61" s="242"/>
      <c r="S61" s="242" t="s">
        <v>384</v>
      </c>
      <c r="T61" s="243" t="s">
        <v>612</v>
      </c>
      <c r="U61" s="222">
        <v>0.32</v>
      </c>
      <c r="V61" s="222">
        <f>ROUND(E61*U61,2)</f>
        <v>3</v>
      </c>
      <c r="W61" s="222"/>
      <c r="X61" s="222" t="s">
        <v>385</v>
      </c>
      <c r="Y61" s="212"/>
      <c r="Z61" s="212"/>
      <c r="AA61" s="212"/>
      <c r="AB61" s="212"/>
      <c r="AC61" s="212"/>
      <c r="AD61" s="212"/>
      <c r="AE61" s="212"/>
      <c r="AF61" s="212"/>
      <c r="AG61" s="212" t="s">
        <v>386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0">
        <v>24</v>
      </c>
      <c r="B62" s="231" t="s">
        <v>1782</v>
      </c>
      <c r="C62" s="247" t="s">
        <v>1783</v>
      </c>
      <c r="D62" s="232" t="s">
        <v>427</v>
      </c>
      <c r="E62" s="233">
        <v>223.68</v>
      </c>
      <c r="F62" s="234"/>
      <c r="G62" s="235">
        <f>ROUND(E62*F62,2)</f>
        <v>0</v>
      </c>
      <c r="H62" s="234"/>
      <c r="I62" s="235">
        <f>ROUND(E62*H62,2)</f>
        <v>0</v>
      </c>
      <c r="J62" s="234"/>
      <c r="K62" s="235">
        <f>ROUND(E62*J62,2)</f>
        <v>0</v>
      </c>
      <c r="L62" s="235">
        <v>21</v>
      </c>
      <c r="M62" s="235">
        <f>G62*(1+L62/100)</f>
        <v>0</v>
      </c>
      <c r="N62" s="233">
        <v>5.0000000000000001E-4</v>
      </c>
      <c r="O62" s="233">
        <f>ROUND(E62*N62,2)</f>
        <v>0.11</v>
      </c>
      <c r="P62" s="233">
        <v>0</v>
      </c>
      <c r="Q62" s="233">
        <f>ROUND(E62*P62,2)</f>
        <v>0</v>
      </c>
      <c r="R62" s="235"/>
      <c r="S62" s="235" t="s">
        <v>384</v>
      </c>
      <c r="T62" s="236" t="s">
        <v>612</v>
      </c>
      <c r="U62" s="222">
        <v>9.4E-2</v>
      </c>
      <c r="V62" s="222">
        <f>ROUND(E62*U62,2)</f>
        <v>21.03</v>
      </c>
      <c r="W62" s="222"/>
      <c r="X62" s="222" t="s">
        <v>385</v>
      </c>
      <c r="Y62" s="212"/>
      <c r="Z62" s="212"/>
      <c r="AA62" s="212"/>
      <c r="AB62" s="212"/>
      <c r="AC62" s="212"/>
      <c r="AD62" s="212"/>
      <c r="AE62" s="212"/>
      <c r="AF62" s="212"/>
      <c r="AG62" s="212" t="s">
        <v>386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7" t="s">
        <v>1784</v>
      </c>
      <c r="D63" s="251"/>
      <c r="E63" s="252">
        <v>223.68</v>
      </c>
      <c r="F63" s="222"/>
      <c r="G63" s="222"/>
      <c r="H63" s="222"/>
      <c r="I63" s="222"/>
      <c r="J63" s="222"/>
      <c r="K63" s="222"/>
      <c r="L63" s="222"/>
      <c r="M63" s="222"/>
      <c r="N63" s="221"/>
      <c r="O63" s="221"/>
      <c r="P63" s="221"/>
      <c r="Q63" s="221"/>
      <c r="R63" s="222"/>
      <c r="S63" s="222"/>
      <c r="T63" s="222"/>
      <c r="U63" s="222"/>
      <c r="V63" s="222"/>
      <c r="W63" s="222"/>
      <c r="X63" s="222"/>
      <c r="Y63" s="212"/>
      <c r="Z63" s="212"/>
      <c r="AA63" s="212"/>
      <c r="AB63" s="212"/>
      <c r="AC63" s="212"/>
      <c r="AD63" s="212"/>
      <c r="AE63" s="212"/>
      <c r="AF63" s="212"/>
      <c r="AG63" s="212" t="s">
        <v>390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
      <c r="A64" s="224" t="s">
        <v>334</v>
      </c>
      <c r="B64" s="225" t="s">
        <v>235</v>
      </c>
      <c r="C64" s="245" t="s">
        <v>236</v>
      </c>
      <c r="D64" s="226"/>
      <c r="E64" s="227"/>
      <c r="F64" s="228"/>
      <c r="G64" s="228">
        <f>SUMIF(AG65:AG73,"&lt;&gt;NOR",G65:G73)</f>
        <v>0</v>
      </c>
      <c r="H64" s="228"/>
      <c r="I64" s="228">
        <f>SUM(I65:I73)</f>
        <v>0</v>
      </c>
      <c r="J64" s="228"/>
      <c r="K64" s="228">
        <f>SUM(K65:K73)</f>
        <v>0</v>
      </c>
      <c r="L64" s="228"/>
      <c r="M64" s="228">
        <f>SUM(M65:M73)</f>
        <v>0</v>
      </c>
      <c r="N64" s="227"/>
      <c r="O64" s="227">
        <f>SUM(O65:O73)</f>
        <v>131.38999999999999</v>
      </c>
      <c r="P64" s="227"/>
      <c r="Q64" s="227">
        <f>SUM(Q65:Q73)</f>
        <v>0</v>
      </c>
      <c r="R64" s="228"/>
      <c r="S64" s="228"/>
      <c r="T64" s="229"/>
      <c r="U64" s="223"/>
      <c r="V64" s="223">
        <f>SUM(V65:V73)</f>
        <v>107.25</v>
      </c>
      <c r="W64" s="223"/>
      <c r="X64" s="223"/>
      <c r="AG64" t="s">
        <v>335</v>
      </c>
    </row>
    <row r="65" spans="1:60" outlineLevel="1" x14ac:dyDescent="0.2">
      <c r="A65" s="230">
        <v>25</v>
      </c>
      <c r="B65" s="231" t="s">
        <v>1785</v>
      </c>
      <c r="C65" s="247" t="s">
        <v>1786</v>
      </c>
      <c r="D65" s="232" t="s">
        <v>382</v>
      </c>
      <c r="E65" s="233">
        <v>51.036000000000001</v>
      </c>
      <c r="F65" s="234"/>
      <c r="G65" s="235">
        <f>ROUND(E65*F65,2)</f>
        <v>0</v>
      </c>
      <c r="H65" s="234"/>
      <c r="I65" s="235">
        <f>ROUND(E65*H65,2)</f>
        <v>0</v>
      </c>
      <c r="J65" s="234"/>
      <c r="K65" s="235">
        <f>ROUND(E65*J65,2)</f>
        <v>0</v>
      </c>
      <c r="L65" s="235">
        <v>21</v>
      </c>
      <c r="M65" s="235">
        <f>G65*(1+L65/100)</f>
        <v>0</v>
      </c>
      <c r="N65" s="233">
        <v>1.7034</v>
      </c>
      <c r="O65" s="233">
        <f>ROUND(E65*N65,2)</f>
        <v>86.93</v>
      </c>
      <c r="P65" s="233">
        <v>0</v>
      </c>
      <c r="Q65" s="233">
        <f>ROUND(E65*P65,2)</f>
        <v>0</v>
      </c>
      <c r="R65" s="235"/>
      <c r="S65" s="235" t="s">
        <v>384</v>
      </c>
      <c r="T65" s="236" t="s">
        <v>612</v>
      </c>
      <c r="U65" s="222">
        <v>1.3029999999999999</v>
      </c>
      <c r="V65" s="222">
        <f>ROUND(E65*U65,2)</f>
        <v>66.5</v>
      </c>
      <c r="W65" s="222"/>
      <c r="X65" s="222" t="s">
        <v>385</v>
      </c>
      <c r="Y65" s="212"/>
      <c r="Z65" s="212"/>
      <c r="AA65" s="212"/>
      <c r="AB65" s="212"/>
      <c r="AC65" s="212"/>
      <c r="AD65" s="212"/>
      <c r="AE65" s="212"/>
      <c r="AF65" s="212"/>
      <c r="AG65" s="212" t="s">
        <v>386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1787</v>
      </c>
      <c r="D66" s="251"/>
      <c r="E66" s="252">
        <v>44.74</v>
      </c>
      <c r="F66" s="222"/>
      <c r="G66" s="222"/>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390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1788</v>
      </c>
      <c r="D67" s="251"/>
      <c r="E67" s="252">
        <v>6.3</v>
      </c>
      <c r="F67" s="222"/>
      <c r="G67" s="222"/>
      <c r="H67" s="222"/>
      <c r="I67" s="222"/>
      <c r="J67" s="222"/>
      <c r="K67" s="222"/>
      <c r="L67" s="222"/>
      <c r="M67" s="222"/>
      <c r="N67" s="221"/>
      <c r="O67" s="221"/>
      <c r="P67" s="221"/>
      <c r="Q67" s="221"/>
      <c r="R67" s="222"/>
      <c r="S67" s="222"/>
      <c r="T67" s="222"/>
      <c r="U67" s="222"/>
      <c r="V67" s="222"/>
      <c r="W67" s="222"/>
      <c r="X67" s="222"/>
      <c r="Y67" s="212"/>
      <c r="Z67" s="212"/>
      <c r="AA67" s="212"/>
      <c r="AB67" s="212"/>
      <c r="AC67" s="212"/>
      <c r="AD67" s="212"/>
      <c r="AE67" s="212"/>
      <c r="AF67" s="212"/>
      <c r="AG67" s="212" t="s">
        <v>390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0">
        <v>26</v>
      </c>
      <c r="B68" s="231" t="s">
        <v>1789</v>
      </c>
      <c r="C68" s="247" t="s">
        <v>1053</v>
      </c>
      <c r="D68" s="232" t="s">
        <v>382</v>
      </c>
      <c r="E68" s="233">
        <v>22.367999999999999</v>
      </c>
      <c r="F68" s="234"/>
      <c r="G68" s="235">
        <f>ROUND(E68*F68,2)</f>
        <v>0</v>
      </c>
      <c r="H68" s="234"/>
      <c r="I68" s="235">
        <f>ROUND(E68*H68,2)</f>
        <v>0</v>
      </c>
      <c r="J68" s="234"/>
      <c r="K68" s="235">
        <f>ROUND(E68*J68,2)</f>
        <v>0</v>
      </c>
      <c r="L68" s="235">
        <v>21</v>
      </c>
      <c r="M68" s="235">
        <f>G68*(1+L68/100)</f>
        <v>0</v>
      </c>
      <c r="N68" s="233">
        <v>1.8907700000000001</v>
      </c>
      <c r="O68" s="233">
        <f>ROUND(E68*N68,2)</f>
        <v>42.29</v>
      </c>
      <c r="P68" s="233">
        <v>0</v>
      </c>
      <c r="Q68" s="233">
        <f>ROUND(E68*P68,2)</f>
        <v>0</v>
      </c>
      <c r="R68" s="235"/>
      <c r="S68" s="235" t="s">
        <v>384</v>
      </c>
      <c r="T68" s="236" t="s">
        <v>612</v>
      </c>
      <c r="U68" s="222">
        <v>1.6950000000000001</v>
      </c>
      <c r="V68" s="222">
        <f>ROUND(E68*U68,2)</f>
        <v>37.909999999999997</v>
      </c>
      <c r="W68" s="222"/>
      <c r="X68" s="222" t="s">
        <v>385</v>
      </c>
      <c r="Y68" s="212"/>
      <c r="Z68" s="212"/>
      <c r="AA68" s="212"/>
      <c r="AB68" s="212"/>
      <c r="AC68" s="212"/>
      <c r="AD68" s="212"/>
      <c r="AE68" s="212"/>
      <c r="AF68" s="212"/>
      <c r="AG68" s="212" t="s">
        <v>386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7" t="s">
        <v>1790</v>
      </c>
      <c r="D69" s="251"/>
      <c r="E69" s="252">
        <v>22.37</v>
      </c>
      <c r="F69" s="222"/>
      <c r="G69" s="222"/>
      <c r="H69" s="222"/>
      <c r="I69" s="222"/>
      <c r="J69" s="222"/>
      <c r="K69" s="222"/>
      <c r="L69" s="222"/>
      <c r="M69" s="222"/>
      <c r="N69" s="221"/>
      <c r="O69" s="221"/>
      <c r="P69" s="221"/>
      <c r="Q69" s="221"/>
      <c r="R69" s="222"/>
      <c r="S69" s="222"/>
      <c r="T69" s="222"/>
      <c r="U69" s="222"/>
      <c r="V69" s="222"/>
      <c r="W69" s="222"/>
      <c r="X69" s="222"/>
      <c r="Y69" s="212"/>
      <c r="Z69" s="212"/>
      <c r="AA69" s="212"/>
      <c r="AB69" s="212"/>
      <c r="AC69" s="212"/>
      <c r="AD69" s="212"/>
      <c r="AE69" s="212"/>
      <c r="AF69" s="212"/>
      <c r="AG69" s="212" t="s">
        <v>390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7">
        <v>27</v>
      </c>
      <c r="B70" s="238" t="s">
        <v>1066</v>
      </c>
      <c r="C70" s="246" t="s">
        <v>1067</v>
      </c>
      <c r="D70" s="239" t="s">
        <v>657</v>
      </c>
      <c r="E70" s="240">
        <v>2</v>
      </c>
      <c r="F70" s="241"/>
      <c r="G70" s="242">
        <f>ROUND(E70*F70,2)</f>
        <v>0</v>
      </c>
      <c r="H70" s="241"/>
      <c r="I70" s="242">
        <f>ROUND(E70*H70,2)</f>
        <v>0</v>
      </c>
      <c r="J70" s="241"/>
      <c r="K70" s="242">
        <f>ROUND(E70*J70,2)</f>
        <v>0</v>
      </c>
      <c r="L70" s="242">
        <v>21</v>
      </c>
      <c r="M70" s="242">
        <f>G70*(1+L70/100)</f>
        <v>0</v>
      </c>
      <c r="N70" s="240">
        <v>6.6E-3</v>
      </c>
      <c r="O70" s="240">
        <f>ROUND(E70*N70,2)</f>
        <v>0.01</v>
      </c>
      <c r="P70" s="240">
        <v>0</v>
      </c>
      <c r="Q70" s="240">
        <f>ROUND(E70*P70,2)</f>
        <v>0</v>
      </c>
      <c r="R70" s="242"/>
      <c r="S70" s="242" t="s">
        <v>384</v>
      </c>
      <c r="T70" s="243" t="s">
        <v>612</v>
      </c>
      <c r="U70" s="222">
        <v>0.84</v>
      </c>
      <c r="V70" s="222">
        <f>ROUND(E70*U70,2)</f>
        <v>1.68</v>
      </c>
      <c r="W70" s="222"/>
      <c r="X70" s="222" t="s">
        <v>385</v>
      </c>
      <c r="Y70" s="212"/>
      <c r="Z70" s="212"/>
      <c r="AA70" s="212"/>
      <c r="AB70" s="212"/>
      <c r="AC70" s="212"/>
      <c r="AD70" s="212"/>
      <c r="AE70" s="212"/>
      <c r="AF70" s="212"/>
      <c r="AG70" s="212" t="s">
        <v>386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30">
        <v>28</v>
      </c>
      <c r="B71" s="231" t="s">
        <v>1068</v>
      </c>
      <c r="C71" s="247" t="s">
        <v>1069</v>
      </c>
      <c r="D71" s="232" t="s">
        <v>382</v>
      </c>
      <c r="E71" s="233">
        <v>0.8</v>
      </c>
      <c r="F71" s="234"/>
      <c r="G71" s="235">
        <f>ROUND(E71*F71,2)</f>
        <v>0</v>
      </c>
      <c r="H71" s="234"/>
      <c r="I71" s="235">
        <f>ROUND(E71*H71,2)</f>
        <v>0</v>
      </c>
      <c r="J71" s="234"/>
      <c r="K71" s="235">
        <f>ROUND(E71*J71,2)</f>
        <v>0</v>
      </c>
      <c r="L71" s="235">
        <v>21</v>
      </c>
      <c r="M71" s="235">
        <f>G71*(1+L71/100)</f>
        <v>0</v>
      </c>
      <c r="N71" s="233">
        <v>2.5</v>
      </c>
      <c r="O71" s="233">
        <f>ROUND(E71*N71,2)</f>
        <v>2</v>
      </c>
      <c r="P71" s="233">
        <v>0</v>
      </c>
      <c r="Q71" s="233">
        <f>ROUND(E71*P71,2)</f>
        <v>0</v>
      </c>
      <c r="R71" s="235"/>
      <c r="S71" s="235" t="s">
        <v>384</v>
      </c>
      <c r="T71" s="236" t="s">
        <v>612</v>
      </c>
      <c r="U71" s="222">
        <v>1.4490000000000001</v>
      </c>
      <c r="V71" s="222">
        <f>ROUND(E71*U71,2)</f>
        <v>1.1599999999999999</v>
      </c>
      <c r="W71" s="222"/>
      <c r="X71" s="222" t="s">
        <v>385</v>
      </c>
      <c r="Y71" s="212"/>
      <c r="Z71" s="212"/>
      <c r="AA71" s="212"/>
      <c r="AB71" s="212"/>
      <c r="AC71" s="212"/>
      <c r="AD71" s="212"/>
      <c r="AE71" s="212"/>
      <c r="AF71" s="212"/>
      <c r="AG71" s="212" t="s">
        <v>386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1791</v>
      </c>
      <c r="D72" s="251"/>
      <c r="E72" s="252">
        <v>0.8</v>
      </c>
      <c r="F72" s="222"/>
      <c r="G72" s="222"/>
      <c r="H72" s="222"/>
      <c r="I72" s="222"/>
      <c r="J72" s="222"/>
      <c r="K72" s="222"/>
      <c r="L72" s="222"/>
      <c r="M72" s="222"/>
      <c r="N72" s="221"/>
      <c r="O72" s="221"/>
      <c r="P72" s="221"/>
      <c r="Q72" s="221"/>
      <c r="R72" s="222"/>
      <c r="S72" s="222"/>
      <c r="T72" s="222"/>
      <c r="U72" s="222"/>
      <c r="V72" s="222"/>
      <c r="W72" s="222"/>
      <c r="X72" s="222"/>
      <c r="Y72" s="212"/>
      <c r="Z72" s="212"/>
      <c r="AA72" s="212"/>
      <c r="AB72" s="212"/>
      <c r="AC72" s="212"/>
      <c r="AD72" s="212"/>
      <c r="AE72" s="212"/>
      <c r="AF72" s="212"/>
      <c r="AG72" s="212" t="s">
        <v>390</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7">
        <v>29</v>
      </c>
      <c r="B73" s="238" t="s">
        <v>1083</v>
      </c>
      <c r="C73" s="246" t="s">
        <v>1084</v>
      </c>
      <c r="D73" s="239" t="s">
        <v>657</v>
      </c>
      <c r="E73" s="240">
        <v>2.02</v>
      </c>
      <c r="F73" s="241"/>
      <c r="G73" s="242">
        <f>ROUND(E73*F73,2)</f>
        <v>0</v>
      </c>
      <c r="H73" s="241"/>
      <c r="I73" s="242">
        <f>ROUND(E73*H73,2)</f>
        <v>0</v>
      </c>
      <c r="J73" s="241"/>
      <c r="K73" s="242">
        <f>ROUND(E73*J73,2)</f>
        <v>0</v>
      </c>
      <c r="L73" s="242">
        <v>21</v>
      </c>
      <c r="M73" s="242">
        <f>G73*(1+L73/100)</f>
        <v>0</v>
      </c>
      <c r="N73" s="240">
        <v>8.1000000000000003E-2</v>
      </c>
      <c r="O73" s="240">
        <f>ROUND(E73*N73,2)</f>
        <v>0.16</v>
      </c>
      <c r="P73" s="240">
        <v>0</v>
      </c>
      <c r="Q73" s="240">
        <f>ROUND(E73*P73,2)</f>
        <v>0</v>
      </c>
      <c r="R73" s="242" t="s">
        <v>473</v>
      </c>
      <c r="S73" s="242" t="s">
        <v>384</v>
      </c>
      <c r="T73" s="243" t="s">
        <v>612</v>
      </c>
      <c r="U73" s="222">
        <v>0</v>
      </c>
      <c r="V73" s="222">
        <f>ROUND(E73*U73,2)</f>
        <v>0</v>
      </c>
      <c r="W73" s="222"/>
      <c r="X73" s="222" t="s">
        <v>474</v>
      </c>
      <c r="Y73" s="212"/>
      <c r="Z73" s="212"/>
      <c r="AA73" s="212"/>
      <c r="AB73" s="212"/>
      <c r="AC73" s="212"/>
      <c r="AD73" s="212"/>
      <c r="AE73" s="212"/>
      <c r="AF73" s="212"/>
      <c r="AG73" s="212" t="s">
        <v>605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4" t="s">
        <v>334</v>
      </c>
      <c r="B74" s="225" t="s">
        <v>242</v>
      </c>
      <c r="C74" s="245" t="s">
        <v>243</v>
      </c>
      <c r="D74" s="226"/>
      <c r="E74" s="227"/>
      <c r="F74" s="228"/>
      <c r="G74" s="228">
        <f>SUMIF(AG75:AG80,"&lt;&gt;NOR",G75:G80)</f>
        <v>0</v>
      </c>
      <c r="H74" s="228"/>
      <c r="I74" s="228">
        <f>SUM(I75:I80)</f>
        <v>0</v>
      </c>
      <c r="J74" s="228"/>
      <c r="K74" s="228">
        <f>SUM(K75:K80)</f>
        <v>0</v>
      </c>
      <c r="L74" s="228"/>
      <c r="M74" s="228">
        <f>SUM(M75:M80)</f>
        <v>0</v>
      </c>
      <c r="N74" s="227"/>
      <c r="O74" s="227">
        <f>SUM(O75:O80)</f>
        <v>1.29</v>
      </c>
      <c r="P74" s="227"/>
      <c r="Q74" s="227">
        <f>SUM(Q75:Q80)</f>
        <v>0</v>
      </c>
      <c r="R74" s="228"/>
      <c r="S74" s="228"/>
      <c r="T74" s="229"/>
      <c r="U74" s="223"/>
      <c r="V74" s="223">
        <f>SUM(V75:V80)</f>
        <v>1.3699999999999999</v>
      </c>
      <c r="W74" s="223"/>
      <c r="X74" s="223"/>
      <c r="AG74" t="s">
        <v>335</v>
      </c>
    </row>
    <row r="75" spans="1:60" outlineLevel="1" x14ac:dyDescent="0.2">
      <c r="A75" s="230">
        <v>30</v>
      </c>
      <c r="B75" s="231" t="s">
        <v>1792</v>
      </c>
      <c r="C75" s="247" t="s">
        <v>1793</v>
      </c>
      <c r="D75" s="232" t="s">
        <v>382</v>
      </c>
      <c r="E75" s="233">
        <v>0.51112999999999997</v>
      </c>
      <c r="F75" s="234"/>
      <c r="G75" s="235">
        <f>ROUND(E75*F75,2)</f>
        <v>0</v>
      </c>
      <c r="H75" s="234"/>
      <c r="I75" s="235">
        <f>ROUND(E75*H75,2)</f>
        <v>0</v>
      </c>
      <c r="J75" s="234"/>
      <c r="K75" s="235">
        <f>ROUND(E75*J75,2)</f>
        <v>0</v>
      </c>
      <c r="L75" s="235">
        <v>21</v>
      </c>
      <c r="M75" s="235">
        <f>G75*(1+L75/100)</f>
        <v>0</v>
      </c>
      <c r="N75" s="233">
        <v>2.5249999999999999</v>
      </c>
      <c r="O75" s="233">
        <f>ROUND(E75*N75,2)</f>
        <v>1.29</v>
      </c>
      <c r="P75" s="233">
        <v>0</v>
      </c>
      <c r="Q75" s="233">
        <f>ROUND(E75*P75,2)</f>
        <v>0</v>
      </c>
      <c r="R75" s="235"/>
      <c r="S75" s="235" t="s">
        <v>384</v>
      </c>
      <c r="T75" s="236" t="s">
        <v>612</v>
      </c>
      <c r="U75" s="222">
        <v>2.3170000000000002</v>
      </c>
      <c r="V75" s="222">
        <f>ROUND(E75*U75,2)</f>
        <v>1.18</v>
      </c>
      <c r="W75" s="222"/>
      <c r="X75" s="222" t="s">
        <v>385</v>
      </c>
      <c r="Y75" s="212"/>
      <c r="Z75" s="212"/>
      <c r="AA75" s="212"/>
      <c r="AB75" s="212"/>
      <c r="AC75" s="212"/>
      <c r="AD75" s="212"/>
      <c r="AE75" s="212"/>
      <c r="AF75" s="212"/>
      <c r="AG75" s="212" t="s">
        <v>386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4" t="s">
        <v>637</v>
      </c>
      <c r="D76" s="261"/>
      <c r="E76" s="261"/>
      <c r="F76" s="261"/>
      <c r="G76" s="261"/>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433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7" t="s">
        <v>1794</v>
      </c>
      <c r="D77" s="251"/>
      <c r="E77" s="252">
        <v>0.51</v>
      </c>
      <c r="F77" s="222"/>
      <c r="G77" s="222"/>
      <c r="H77" s="222"/>
      <c r="I77" s="222"/>
      <c r="J77" s="222"/>
      <c r="K77" s="222"/>
      <c r="L77" s="222"/>
      <c r="M77" s="222"/>
      <c r="N77" s="221"/>
      <c r="O77" s="221"/>
      <c r="P77" s="221"/>
      <c r="Q77" s="221"/>
      <c r="R77" s="222"/>
      <c r="S77" s="222"/>
      <c r="T77" s="222"/>
      <c r="U77" s="222"/>
      <c r="V77" s="222"/>
      <c r="W77" s="222"/>
      <c r="X77" s="222"/>
      <c r="Y77" s="212"/>
      <c r="Z77" s="212"/>
      <c r="AA77" s="212"/>
      <c r="AB77" s="212"/>
      <c r="AC77" s="212"/>
      <c r="AD77" s="212"/>
      <c r="AE77" s="212"/>
      <c r="AF77" s="212"/>
      <c r="AG77" s="212" t="s">
        <v>390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0">
        <v>31</v>
      </c>
      <c r="B78" s="231" t="s">
        <v>1543</v>
      </c>
      <c r="C78" s="247" t="s">
        <v>1544</v>
      </c>
      <c r="D78" s="232" t="s">
        <v>427</v>
      </c>
      <c r="E78" s="233">
        <v>0.3</v>
      </c>
      <c r="F78" s="234"/>
      <c r="G78" s="235">
        <f>ROUND(E78*F78,2)</f>
        <v>0</v>
      </c>
      <c r="H78" s="234"/>
      <c r="I78" s="235">
        <f>ROUND(E78*H78,2)</f>
        <v>0</v>
      </c>
      <c r="J78" s="234"/>
      <c r="K78" s="235">
        <f>ROUND(E78*J78,2)</f>
        <v>0</v>
      </c>
      <c r="L78" s="235">
        <v>21</v>
      </c>
      <c r="M78" s="235">
        <f>G78*(1+L78/100)</f>
        <v>0</v>
      </c>
      <c r="N78" s="233">
        <v>1.41E-2</v>
      </c>
      <c r="O78" s="233">
        <f>ROUND(E78*N78,2)</f>
        <v>0</v>
      </c>
      <c r="P78" s="233">
        <v>0</v>
      </c>
      <c r="Q78" s="233">
        <f>ROUND(E78*P78,2)</f>
        <v>0</v>
      </c>
      <c r="R78" s="235"/>
      <c r="S78" s="235" t="s">
        <v>384</v>
      </c>
      <c r="T78" s="236" t="s">
        <v>612</v>
      </c>
      <c r="U78" s="222">
        <v>0.39600000000000002</v>
      </c>
      <c r="V78" s="222">
        <f>ROUND(E78*U78,2)</f>
        <v>0.12</v>
      </c>
      <c r="W78" s="222"/>
      <c r="X78" s="222" t="s">
        <v>385</v>
      </c>
      <c r="Y78" s="212"/>
      <c r="Z78" s="212"/>
      <c r="AA78" s="212"/>
      <c r="AB78" s="212"/>
      <c r="AC78" s="212"/>
      <c r="AD78" s="212"/>
      <c r="AE78" s="212"/>
      <c r="AF78" s="212"/>
      <c r="AG78" s="212" t="s">
        <v>386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7" t="s">
        <v>1795</v>
      </c>
      <c r="D79" s="251"/>
      <c r="E79" s="252">
        <v>0.3</v>
      </c>
      <c r="F79" s="222"/>
      <c r="G79" s="222"/>
      <c r="H79" s="222"/>
      <c r="I79" s="222"/>
      <c r="J79" s="222"/>
      <c r="K79" s="222"/>
      <c r="L79" s="222"/>
      <c r="M79" s="222"/>
      <c r="N79" s="221"/>
      <c r="O79" s="221"/>
      <c r="P79" s="221"/>
      <c r="Q79" s="221"/>
      <c r="R79" s="222"/>
      <c r="S79" s="222"/>
      <c r="T79" s="222"/>
      <c r="U79" s="222"/>
      <c r="V79" s="222"/>
      <c r="W79" s="222"/>
      <c r="X79" s="222"/>
      <c r="Y79" s="212"/>
      <c r="Z79" s="212"/>
      <c r="AA79" s="212"/>
      <c r="AB79" s="212"/>
      <c r="AC79" s="212"/>
      <c r="AD79" s="212"/>
      <c r="AE79" s="212"/>
      <c r="AF79" s="212"/>
      <c r="AG79" s="212" t="s">
        <v>390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7">
        <v>32</v>
      </c>
      <c r="B80" s="238" t="s">
        <v>1547</v>
      </c>
      <c r="C80" s="246" t="s">
        <v>1548</v>
      </c>
      <c r="D80" s="239" t="s">
        <v>427</v>
      </c>
      <c r="E80" s="240">
        <v>0.3</v>
      </c>
      <c r="F80" s="241"/>
      <c r="G80" s="242">
        <f>ROUND(E80*F80,2)</f>
        <v>0</v>
      </c>
      <c r="H80" s="241"/>
      <c r="I80" s="242">
        <f>ROUND(E80*H80,2)</f>
        <v>0</v>
      </c>
      <c r="J80" s="241"/>
      <c r="K80" s="242">
        <f>ROUND(E80*J80,2)</f>
        <v>0</v>
      </c>
      <c r="L80" s="242">
        <v>21</v>
      </c>
      <c r="M80" s="242">
        <f>G80*(1+L80/100)</f>
        <v>0</v>
      </c>
      <c r="N80" s="240">
        <v>0</v>
      </c>
      <c r="O80" s="240">
        <f>ROUND(E80*N80,2)</f>
        <v>0</v>
      </c>
      <c r="P80" s="240">
        <v>0</v>
      </c>
      <c r="Q80" s="240">
        <f>ROUND(E80*P80,2)</f>
        <v>0</v>
      </c>
      <c r="R80" s="242"/>
      <c r="S80" s="242" t="s">
        <v>384</v>
      </c>
      <c r="T80" s="243" t="s">
        <v>612</v>
      </c>
      <c r="U80" s="222">
        <v>0.24</v>
      </c>
      <c r="V80" s="222">
        <f>ROUND(E80*U80,2)</f>
        <v>7.0000000000000007E-2</v>
      </c>
      <c r="W80" s="222"/>
      <c r="X80" s="222" t="s">
        <v>385</v>
      </c>
      <c r="Y80" s="212"/>
      <c r="Z80" s="212"/>
      <c r="AA80" s="212"/>
      <c r="AB80" s="212"/>
      <c r="AC80" s="212"/>
      <c r="AD80" s="212"/>
      <c r="AE80" s="212"/>
      <c r="AF80" s="212"/>
      <c r="AG80" s="212" t="s">
        <v>386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4" t="s">
        <v>334</v>
      </c>
      <c r="B81" s="225" t="s">
        <v>244</v>
      </c>
      <c r="C81" s="245" t="s">
        <v>245</v>
      </c>
      <c r="D81" s="226"/>
      <c r="E81" s="227"/>
      <c r="F81" s="228"/>
      <c r="G81" s="228">
        <f>SUMIF(AG82:AG134,"&lt;&gt;NOR",G82:G134)</f>
        <v>0</v>
      </c>
      <c r="H81" s="228"/>
      <c r="I81" s="228">
        <f>SUM(I82:I134)</f>
        <v>0</v>
      </c>
      <c r="J81" s="228"/>
      <c r="K81" s="228">
        <f>SUM(K82:K134)</f>
        <v>0</v>
      </c>
      <c r="L81" s="228"/>
      <c r="M81" s="228">
        <f>SUM(M82:M134)</f>
        <v>0</v>
      </c>
      <c r="N81" s="227"/>
      <c r="O81" s="227">
        <f>SUM(O82:O134)</f>
        <v>20.440000000000001</v>
      </c>
      <c r="P81" s="227"/>
      <c r="Q81" s="227">
        <f>SUM(Q82:Q134)</f>
        <v>0</v>
      </c>
      <c r="R81" s="228"/>
      <c r="S81" s="228"/>
      <c r="T81" s="229"/>
      <c r="U81" s="223"/>
      <c r="V81" s="223">
        <f>SUM(V82:V134)</f>
        <v>186.34</v>
      </c>
      <c r="W81" s="223"/>
      <c r="X81" s="223"/>
      <c r="AG81" t="s">
        <v>335</v>
      </c>
    </row>
    <row r="82" spans="1:60" ht="22.5" outlineLevel="1" x14ac:dyDescent="0.2">
      <c r="A82" s="237">
        <v>33</v>
      </c>
      <c r="B82" s="238" t="s">
        <v>1796</v>
      </c>
      <c r="C82" s="246" t="s">
        <v>1797</v>
      </c>
      <c r="D82" s="239" t="s">
        <v>657</v>
      </c>
      <c r="E82" s="240">
        <v>3</v>
      </c>
      <c r="F82" s="241"/>
      <c r="G82" s="242">
        <f>ROUND(E82*F82,2)</f>
        <v>0</v>
      </c>
      <c r="H82" s="241"/>
      <c r="I82" s="242">
        <f>ROUND(E82*H82,2)</f>
        <v>0</v>
      </c>
      <c r="J82" s="241"/>
      <c r="K82" s="242">
        <f>ROUND(E82*J82,2)</f>
        <v>0</v>
      </c>
      <c r="L82" s="242">
        <v>21</v>
      </c>
      <c r="M82" s="242">
        <f>G82*(1+L82/100)</f>
        <v>0</v>
      </c>
      <c r="N82" s="240">
        <v>4.0999999999999999E-4</v>
      </c>
      <c r="O82" s="240">
        <f>ROUND(E82*N82,2)</f>
        <v>0</v>
      </c>
      <c r="P82" s="240">
        <v>0</v>
      </c>
      <c r="Q82" s="240">
        <f>ROUND(E82*P82,2)</f>
        <v>0</v>
      </c>
      <c r="R82" s="242"/>
      <c r="S82" s="242" t="s">
        <v>384</v>
      </c>
      <c r="T82" s="243" t="s">
        <v>612</v>
      </c>
      <c r="U82" s="222">
        <v>0.85599999999999998</v>
      </c>
      <c r="V82" s="222">
        <f>ROUND(E82*U82,2)</f>
        <v>2.57</v>
      </c>
      <c r="W82" s="222"/>
      <c r="X82" s="222" t="s">
        <v>385</v>
      </c>
      <c r="Y82" s="212"/>
      <c r="Z82" s="212"/>
      <c r="AA82" s="212"/>
      <c r="AB82" s="212"/>
      <c r="AC82" s="212"/>
      <c r="AD82" s="212"/>
      <c r="AE82" s="212"/>
      <c r="AF82" s="212"/>
      <c r="AG82" s="212" t="s">
        <v>386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37">
        <v>34</v>
      </c>
      <c r="B83" s="238" t="s">
        <v>1798</v>
      </c>
      <c r="C83" s="246" t="s">
        <v>1799</v>
      </c>
      <c r="D83" s="239" t="s">
        <v>657</v>
      </c>
      <c r="E83" s="240">
        <v>4</v>
      </c>
      <c r="F83" s="241"/>
      <c r="G83" s="242">
        <f>ROUND(E83*F83,2)</f>
        <v>0</v>
      </c>
      <c r="H83" s="241"/>
      <c r="I83" s="242">
        <f>ROUND(E83*H83,2)</f>
        <v>0</v>
      </c>
      <c r="J83" s="241"/>
      <c r="K83" s="242">
        <f>ROUND(E83*J83,2)</f>
        <v>0</v>
      </c>
      <c r="L83" s="242">
        <v>21</v>
      </c>
      <c r="M83" s="242">
        <f>G83*(1+L83/100)</f>
        <v>0</v>
      </c>
      <c r="N83" s="240">
        <v>2.81E-3</v>
      </c>
      <c r="O83" s="240">
        <f>ROUND(E83*N83,2)</f>
        <v>0.01</v>
      </c>
      <c r="P83" s="240">
        <v>0</v>
      </c>
      <c r="Q83" s="240">
        <f>ROUND(E83*P83,2)</f>
        <v>0</v>
      </c>
      <c r="R83" s="242"/>
      <c r="S83" s="242" t="s">
        <v>384</v>
      </c>
      <c r="T83" s="243" t="s">
        <v>612</v>
      </c>
      <c r="U83" s="222">
        <v>1.04</v>
      </c>
      <c r="V83" s="222">
        <f>ROUND(E83*U83,2)</f>
        <v>4.16</v>
      </c>
      <c r="W83" s="222"/>
      <c r="X83" s="222" t="s">
        <v>385</v>
      </c>
      <c r="Y83" s="212"/>
      <c r="Z83" s="212"/>
      <c r="AA83" s="212"/>
      <c r="AB83" s="212"/>
      <c r="AC83" s="212"/>
      <c r="AD83" s="212"/>
      <c r="AE83" s="212"/>
      <c r="AF83" s="212"/>
      <c r="AG83" s="212" t="s">
        <v>386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7">
        <v>35</v>
      </c>
      <c r="B84" s="238" t="s">
        <v>1800</v>
      </c>
      <c r="C84" s="246" t="s">
        <v>1801</v>
      </c>
      <c r="D84" s="239" t="s">
        <v>657</v>
      </c>
      <c r="E84" s="240">
        <v>2</v>
      </c>
      <c r="F84" s="241"/>
      <c r="G84" s="242">
        <f>ROUND(E84*F84,2)</f>
        <v>0</v>
      </c>
      <c r="H84" s="241"/>
      <c r="I84" s="242">
        <f>ROUND(E84*H84,2)</f>
        <v>0</v>
      </c>
      <c r="J84" s="241"/>
      <c r="K84" s="242">
        <f>ROUND(E84*J84,2)</f>
        <v>0</v>
      </c>
      <c r="L84" s="242">
        <v>21</v>
      </c>
      <c r="M84" s="242">
        <f>G84*(1+L84/100)</f>
        <v>0</v>
      </c>
      <c r="N84" s="240">
        <v>4.1999999999999997E-3</v>
      </c>
      <c r="O84" s="240">
        <f>ROUND(E84*N84,2)</f>
        <v>0.01</v>
      </c>
      <c r="P84" s="240">
        <v>0</v>
      </c>
      <c r="Q84" s="240">
        <f>ROUND(E84*P84,2)</f>
        <v>0</v>
      </c>
      <c r="R84" s="242"/>
      <c r="S84" s="242" t="s">
        <v>384</v>
      </c>
      <c r="T84" s="243" t="s">
        <v>612</v>
      </c>
      <c r="U84" s="222">
        <v>1.4350000000000001</v>
      </c>
      <c r="V84" s="222">
        <f>ROUND(E84*U84,2)</f>
        <v>2.87</v>
      </c>
      <c r="W84" s="222"/>
      <c r="X84" s="222" t="s">
        <v>385</v>
      </c>
      <c r="Y84" s="212"/>
      <c r="Z84" s="212"/>
      <c r="AA84" s="212"/>
      <c r="AB84" s="212"/>
      <c r="AC84" s="212"/>
      <c r="AD84" s="212"/>
      <c r="AE84" s="212"/>
      <c r="AF84" s="212"/>
      <c r="AG84" s="212" t="s">
        <v>386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0">
        <v>36</v>
      </c>
      <c r="B85" s="231" t="s">
        <v>1802</v>
      </c>
      <c r="C85" s="247" t="s">
        <v>1803</v>
      </c>
      <c r="D85" s="232" t="s">
        <v>513</v>
      </c>
      <c r="E85" s="233">
        <v>206.7</v>
      </c>
      <c r="F85" s="234"/>
      <c r="G85" s="235">
        <f>ROUND(E85*F85,2)</f>
        <v>0</v>
      </c>
      <c r="H85" s="234"/>
      <c r="I85" s="235">
        <f>ROUND(E85*H85,2)</f>
        <v>0</v>
      </c>
      <c r="J85" s="234"/>
      <c r="K85" s="235">
        <f>ROUND(E85*J85,2)</f>
        <v>0</v>
      </c>
      <c r="L85" s="235">
        <v>21</v>
      </c>
      <c r="M85" s="235">
        <f>G85*(1+L85/100)</f>
        <v>0</v>
      </c>
      <c r="N85" s="233">
        <v>0</v>
      </c>
      <c r="O85" s="233">
        <f>ROUND(E85*N85,2)</f>
        <v>0</v>
      </c>
      <c r="P85" s="233">
        <v>0</v>
      </c>
      <c r="Q85" s="233">
        <f>ROUND(E85*P85,2)</f>
        <v>0</v>
      </c>
      <c r="R85" s="235"/>
      <c r="S85" s="235" t="s">
        <v>384</v>
      </c>
      <c r="T85" s="236" t="s">
        <v>612</v>
      </c>
      <c r="U85" s="222">
        <v>0.47199999999999998</v>
      </c>
      <c r="V85" s="222">
        <f>ROUND(E85*U85,2)</f>
        <v>97.56</v>
      </c>
      <c r="W85" s="222"/>
      <c r="X85" s="222" t="s">
        <v>385</v>
      </c>
      <c r="Y85" s="212"/>
      <c r="Z85" s="212"/>
      <c r="AA85" s="212"/>
      <c r="AB85" s="212"/>
      <c r="AC85" s="212"/>
      <c r="AD85" s="212"/>
      <c r="AE85" s="212"/>
      <c r="AF85" s="212"/>
      <c r="AG85" s="212" t="s">
        <v>386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1804</v>
      </c>
      <c r="D86" s="251"/>
      <c r="E86" s="252">
        <v>202.2</v>
      </c>
      <c r="F86" s="222"/>
      <c r="G86" s="222"/>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390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7" t="s">
        <v>1805</v>
      </c>
      <c r="D87" s="251"/>
      <c r="E87" s="252">
        <v>4.5</v>
      </c>
      <c r="F87" s="222"/>
      <c r="G87" s="222"/>
      <c r="H87" s="222"/>
      <c r="I87" s="222"/>
      <c r="J87" s="222"/>
      <c r="K87" s="222"/>
      <c r="L87" s="222"/>
      <c r="M87" s="222"/>
      <c r="N87" s="221"/>
      <c r="O87" s="221"/>
      <c r="P87" s="221"/>
      <c r="Q87" s="221"/>
      <c r="R87" s="222"/>
      <c r="S87" s="222"/>
      <c r="T87" s="222"/>
      <c r="U87" s="222"/>
      <c r="V87" s="222"/>
      <c r="W87" s="222"/>
      <c r="X87" s="222"/>
      <c r="Y87" s="212"/>
      <c r="Z87" s="212"/>
      <c r="AA87" s="212"/>
      <c r="AB87" s="212"/>
      <c r="AC87" s="212"/>
      <c r="AD87" s="212"/>
      <c r="AE87" s="212"/>
      <c r="AF87" s="212"/>
      <c r="AG87" s="212" t="s">
        <v>390</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7">
        <v>37</v>
      </c>
      <c r="B88" s="238" t="s">
        <v>1806</v>
      </c>
      <c r="C88" s="246" t="s">
        <v>1807</v>
      </c>
      <c r="D88" s="239" t="s">
        <v>657</v>
      </c>
      <c r="E88" s="240">
        <v>50</v>
      </c>
      <c r="F88" s="241"/>
      <c r="G88" s="242">
        <f>ROUND(E88*F88,2)</f>
        <v>0</v>
      </c>
      <c r="H88" s="241"/>
      <c r="I88" s="242">
        <f>ROUND(E88*H88,2)</f>
        <v>0</v>
      </c>
      <c r="J88" s="241"/>
      <c r="K88" s="242">
        <f>ROUND(E88*J88,2)</f>
        <v>0</v>
      </c>
      <c r="L88" s="242">
        <v>21</v>
      </c>
      <c r="M88" s="242">
        <f>G88*(1+L88/100)</f>
        <v>0</v>
      </c>
      <c r="N88" s="240">
        <v>0</v>
      </c>
      <c r="O88" s="240">
        <f>ROUND(E88*N88,2)</f>
        <v>0</v>
      </c>
      <c r="P88" s="240">
        <v>0</v>
      </c>
      <c r="Q88" s="240">
        <f>ROUND(E88*P88,2)</f>
        <v>0</v>
      </c>
      <c r="R88" s="242"/>
      <c r="S88" s="242" t="s">
        <v>384</v>
      </c>
      <c r="T88" s="243" t="s">
        <v>612</v>
      </c>
      <c r="U88" s="222">
        <v>0.67271999999999998</v>
      </c>
      <c r="V88" s="222">
        <f>ROUND(E88*U88,2)</f>
        <v>33.64</v>
      </c>
      <c r="W88" s="222"/>
      <c r="X88" s="222" t="s">
        <v>385</v>
      </c>
      <c r="Y88" s="212"/>
      <c r="Z88" s="212"/>
      <c r="AA88" s="212"/>
      <c r="AB88" s="212"/>
      <c r="AC88" s="212"/>
      <c r="AD88" s="212"/>
      <c r="AE88" s="212"/>
      <c r="AF88" s="212"/>
      <c r="AG88" s="212" t="s">
        <v>386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7">
        <v>38</v>
      </c>
      <c r="B89" s="238" t="s">
        <v>1808</v>
      </c>
      <c r="C89" s="246" t="s">
        <v>1809</v>
      </c>
      <c r="D89" s="239" t="s">
        <v>657</v>
      </c>
      <c r="E89" s="240">
        <v>1</v>
      </c>
      <c r="F89" s="241"/>
      <c r="G89" s="242">
        <f>ROUND(E89*F89,2)</f>
        <v>0</v>
      </c>
      <c r="H89" s="241"/>
      <c r="I89" s="242">
        <f>ROUND(E89*H89,2)</f>
        <v>0</v>
      </c>
      <c r="J89" s="241"/>
      <c r="K89" s="242">
        <f>ROUND(E89*J89,2)</f>
        <v>0</v>
      </c>
      <c r="L89" s="242">
        <v>21</v>
      </c>
      <c r="M89" s="242">
        <f>G89*(1+L89/100)</f>
        <v>0</v>
      </c>
      <c r="N89" s="240">
        <v>2.1000000000000001E-4</v>
      </c>
      <c r="O89" s="240">
        <f>ROUND(E89*N89,2)</f>
        <v>0</v>
      </c>
      <c r="P89" s="240">
        <v>0</v>
      </c>
      <c r="Q89" s="240">
        <f>ROUND(E89*P89,2)</f>
        <v>0</v>
      </c>
      <c r="R89" s="242"/>
      <c r="S89" s="242" t="s">
        <v>384</v>
      </c>
      <c r="T89" s="243" t="s">
        <v>612</v>
      </c>
      <c r="U89" s="222">
        <v>0.66</v>
      </c>
      <c r="V89" s="222">
        <f>ROUND(E89*U89,2)</f>
        <v>0.66</v>
      </c>
      <c r="W89" s="222"/>
      <c r="X89" s="222" t="s">
        <v>385</v>
      </c>
      <c r="Y89" s="212"/>
      <c r="Z89" s="212"/>
      <c r="AA89" s="212"/>
      <c r="AB89" s="212"/>
      <c r="AC89" s="212"/>
      <c r="AD89" s="212"/>
      <c r="AE89" s="212"/>
      <c r="AF89" s="212"/>
      <c r="AG89" s="212" t="s">
        <v>386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33.75" outlineLevel="1" x14ac:dyDescent="0.2">
      <c r="A90" s="237">
        <v>39</v>
      </c>
      <c r="B90" s="238" t="s">
        <v>1810</v>
      </c>
      <c r="C90" s="246" t="s">
        <v>1811</v>
      </c>
      <c r="D90" s="239" t="s">
        <v>657</v>
      </c>
      <c r="E90" s="240">
        <v>1</v>
      </c>
      <c r="F90" s="241"/>
      <c r="G90" s="242">
        <f>ROUND(E90*F90,2)</f>
        <v>0</v>
      </c>
      <c r="H90" s="241"/>
      <c r="I90" s="242">
        <f>ROUND(E90*H90,2)</f>
        <v>0</v>
      </c>
      <c r="J90" s="241"/>
      <c r="K90" s="242">
        <f>ROUND(E90*J90,2)</f>
        <v>0</v>
      </c>
      <c r="L90" s="242">
        <v>21</v>
      </c>
      <c r="M90" s="242">
        <f>G90*(1+L90/100)</f>
        <v>0</v>
      </c>
      <c r="N90" s="240">
        <v>2.1000000000000001E-4</v>
      </c>
      <c r="O90" s="240">
        <f>ROUND(E90*N90,2)</f>
        <v>0</v>
      </c>
      <c r="P90" s="240">
        <v>0</v>
      </c>
      <c r="Q90" s="240">
        <f>ROUND(E90*P90,2)</f>
        <v>0</v>
      </c>
      <c r="R90" s="242"/>
      <c r="S90" s="242" t="s">
        <v>384</v>
      </c>
      <c r="T90" s="243" t="s">
        <v>612</v>
      </c>
      <c r="U90" s="222">
        <v>0.63</v>
      </c>
      <c r="V90" s="222">
        <f>ROUND(E90*U90,2)</f>
        <v>0.63</v>
      </c>
      <c r="W90" s="222"/>
      <c r="X90" s="222" t="s">
        <v>385</v>
      </c>
      <c r="Y90" s="212"/>
      <c r="Z90" s="212"/>
      <c r="AA90" s="212"/>
      <c r="AB90" s="212"/>
      <c r="AC90" s="212"/>
      <c r="AD90" s="212"/>
      <c r="AE90" s="212"/>
      <c r="AF90" s="212"/>
      <c r="AG90" s="212" t="s">
        <v>386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7">
        <v>40</v>
      </c>
      <c r="B91" s="238" t="s">
        <v>1812</v>
      </c>
      <c r="C91" s="246" t="s">
        <v>1813</v>
      </c>
      <c r="D91" s="239" t="s">
        <v>657</v>
      </c>
      <c r="E91" s="240">
        <v>1</v>
      </c>
      <c r="F91" s="241"/>
      <c r="G91" s="242">
        <f>ROUND(E91*F91,2)</f>
        <v>0</v>
      </c>
      <c r="H91" s="241"/>
      <c r="I91" s="242">
        <f>ROUND(E91*H91,2)</f>
        <v>0</v>
      </c>
      <c r="J91" s="241"/>
      <c r="K91" s="242">
        <f>ROUND(E91*J91,2)</f>
        <v>0</v>
      </c>
      <c r="L91" s="242">
        <v>21</v>
      </c>
      <c r="M91" s="242">
        <f>G91*(1+L91/100)</f>
        <v>0</v>
      </c>
      <c r="N91" s="240">
        <v>4.0999999999999999E-4</v>
      </c>
      <c r="O91" s="240">
        <f>ROUND(E91*N91,2)</f>
        <v>0</v>
      </c>
      <c r="P91" s="240">
        <v>0</v>
      </c>
      <c r="Q91" s="240">
        <f>ROUND(E91*P91,2)</f>
        <v>0</v>
      </c>
      <c r="R91" s="242"/>
      <c r="S91" s="242" t="s">
        <v>384</v>
      </c>
      <c r="T91" s="243" t="s">
        <v>612</v>
      </c>
      <c r="U91" s="222">
        <v>1.32</v>
      </c>
      <c r="V91" s="222">
        <f>ROUND(E91*U91,2)</f>
        <v>1.32</v>
      </c>
      <c r="W91" s="222"/>
      <c r="X91" s="222" t="s">
        <v>385</v>
      </c>
      <c r="Y91" s="212"/>
      <c r="Z91" s="212"/>
      <c r="AA91" s="212"/>
      <c r="AB91" s="212"/>
      <c r="AC91" s="212"/>
      <c r="AD91" s="212"/>
      <c r="AE91" s="212"/>
      <c r="AF91" s="212"/>
      <c r="AG91" s="212" t="s">
        <v>386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37">
        <v>41</v>
      </c>
      <c r="B92" s="238" t="s">
        <v>1814</v>
      </c>
      <c r="C92" s="246" t="s">
        <v>1815</v>
      </c>
      <c r="D92" s="239" t="s">
        <v>657</v>
      </c>
      <c r="E92" s="240">
        <v>4</v>
      </c>
      <c r="F92" s="241"/>
      <c r="G92" s="242">
        <f>ROUND(E92*F92,2)</f>
        <v>0</v>
      </c>
      <c r="H92" s="241"/>
      <c r="I92" s="242">
        <f>ROUND(E92*H92,2)</f>
        <v>0</v>
      </c>
      <c r="J92" s="241"/>
      <c r="K92" s="242">
        <f>ROUND(E92*J92,2)</f>
        <v>0</v>
      </c>
      <c r="L92" s="242">
        <v>21</v>
      </c>
      <c r="M92" s="242">
        <f>G92*(1+L92/100)</f>
        <v>0</v>
      </c>
      <c r="N92" s="240">
        <v>2.81E-3</v>
      </c>
      <c r="O92" s="240">
        <f>ROUND(E92*N92,2)</f>
        <v>0.01</v>
      </c>
      <c r="P92" s="240">
        <v>0</v>
      </c>
      <c r="Q92" s="240">
        <f>ROUND(E92*P92,2)</f>
        <v>0</v>
      </c>
      <c r="R92" s="242"/>
      <c r="S92" s="242" t="s">
        <v>384</v>
      </c>
      <c r="T92" s="243" t="s">
        <v>612</v>
      </c>
      <c r="U92" s="222">
        <v>2.09</v>
      </c>
      <c r="V92" s="222">
        <f>ROUND(E92*U92,2)</f>
        <v>8.36</v>
      </c>
      <c r="W92" s="222"/>
      <c r="X92" s="222" t="s">
        <v>385</v>
      </c>
      <c r="Y92" s="212"/>
      <c r="Z92" s="212"/>
      <c r="AA92" s="212"/>
      <c r="AB92" s="212"/>
      <c r="AC92" s="212"/>
      <c r="AD92" s="212"/>
      <c r="AE92" s="212"/>
      <c r="AF92" s="212"/>
      <c r="AG92" s="212" t="s">
        <v>386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37">
        <v>42</v>
      </c>
      <c r="B93" s="238" t="s">
        <v>1816</v>
      </c>
      <c r="C93" s="246" t="s">
        <v>1817</v>
      </c>
      <c r="D93" s="239" t="s">
        <v>657</v>
      </c>
      <c r="E93" s="240">
        <v>2</v>
      </c>
      <c r="F93" s="241"/>
      <c r="G93" s="242">
        <f>ROUND(E93*F93,2)</f>
        <v>0</v>
      </c>
      <c r="H93" s="241"/>
      <c r="I93" s="242">
        <f>ROUND(E93*H93,2)</f>
        <v>0</v>
      </c>
      <c r="J93" s="241"/>
      <c r="K93" s="242">
        <f>ROUND(E93*J93,2)</f>
        <v>0</v>
      </c>
      <c r="L93" s="242">
        <v>21</v>
      </c>
      <c r="M93" s="242">
        <f>G93*(1+L93/100)</f>
        <v>0</v>
      </c>
      <c r="N93" s="240">
        <v>2.81E-3</v>
      </c>
      <c r="O93" s="240">
        <f>ROUND(E93*N93,2)</f>
        <v>0.01</v>
      </c>
      <c r="P93" s="240">
        <v>0</v>
      </c>
      <c r="Q93" s="240">
        <f>ROUND(E93*P93,2)</f>
        <v>0</v>
      </c>
      <c r="R93" s="242"/>
      <c r="S93" s="242" t="s">
        <v>384</v>
      </c>
      <c r="T93" s="243" t="s">
        <v>612</v>
      </c>
      <c r="U93" s="222">
        <v>2.0299999999999998</v>
      </c>
      <c r="V93" s="222">
        <f>ROUND(E93*U93,2)</f>
        <v>4.0599999999999996</v>
      </c>
      <c r="W93" s="222"/>
      <c r="X93" s="222" t="s">
        <v>385</v>
      </c>
      <c r="Y93" s="212"/>
      <c r="Z93" s="212"/>
      <c r="AA93" s="212"/>
      <c r="AB93" s="212"/>
      <c r="AC93" s="212"/>
      <c r="AD93" s="212"/>
      <c r="AE93" s="212"/>
      <c r="AF93" s="212"/>
      <c r="AG93" s="212" t="s">
        <v>386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7">
        <v>43</v>
      </c>
      <c r="B94" s="238" t="s">
        <v>1110</v>
      </c>
      <c r="C94" s="246" t="s">
        <v>1111</v>
      </c>
      <c r="D94" s="239" t="s">
        <v>657</v>
      </c>
      <c r="E94" s="240">
        <v>5</v>
      </c>
      <c r="F94" s="241"/>
      <c r="G94" s="242">
        <f>ROUND(E94*F94,2)</f>
        <v>0</v>
      </c>
      <c r="H94" s="241"/>
      <c r="I94" s="242">
        <f>ROUND(E94*H94,2)</f>
        <v>0</v>
      </c>
      <c r="J94" s="241"/>
      <c r="K94" s="242">
        <f>ROUND(E94*J94,2)</f>
        <v>0</v>
      </c>
      <c r="L94" s="242">
        <v>21</v>
      </c>
      <c r="M94" s="242">
        <f>G94*(1+L94/100)</f>
        <v>0</v>
      </c>
      <c r="N94" s="240">
        <v>0</v>
      </c>
      <c r="O94" s="240">
        <f>ROUND(E94*N94,2)</f>
        <v>0</v>
      </c>
      <c r="P94" s="240">
        <v>0</v>
      </c>
      <c r="Q94" s="240">
        <f>ROUND(E94*P94,2)</f>
        <v>0</v>
      </c>
      <c r="R94" s="242"/>
      <c r="S94" s="242" t="s">
        <v>384</v>
      </c>
      <c r="T94" s="243" t="s">
        <v>612</v>
      </c>
      <c r="U94" s="222">
        <v>0.94599999999999995</v>
      </c>
      <c r="V94" s="222">
        <f>ROUND(E94*U94,2)</f>
        <v>4.7300000000000004</v>
      </c>
      <c r="W94" s="222"/>
      <c r="X94" s="222" t="s">
        <v>385</v>
      </c>
      <c r="Y94" s="212"/>
      <c r="Z94" s="212"/>
      <c r="AA94" s="212"/>
      <c r="AB94" s="212"/>
      <c r="AC94" s="212"/>
      <c r="AD94" s="212"/>
      <c r="AE94" s="212"/>
      <c r="AF94" s="212"/>
      <c r="AG94" s="212" t="s">
        <v>386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37">
        <v>44</v>
      </c>
      <c r="B95" s="238" t="s">
        <v>1112</v>
      </c>
      <c r="C95" s="246" t="s">
        <v>1113</v>
      </c>
      <c r="D95" s="239" t="s">
        <v>657</v>
      </c>
      <c r="E95" s="240">
        <v>2</v>
      </c>
      <c r="F95" s="241"/>
      <c r="G95" s="242">
        <f>ROUND(E95*F95,2)</f>
        <v>0</v>
      </c>
      <c r="H95" s="241"/>
      <c r="I95" s="242">
        <f>ROUND(E95*H95,2)</f>
        <v>0</v>
      </c>
      <c r="J95" s="241"/>
      <c r="K95" s="242">
        <f>ROUND(E95*J95,2)</f>
        <v>0</v>
      </c>
      <c r="L95" s="242">
        <v>21</v>
      </c>
      <c r="M95" s="242">
        <f>G95*(1+L95/100)</f>
        <v>0</v>
      </c>
      <c r="N95" s="240">
        <v>0</v>
      </c>
      <c r="O95" s="240">
        <f>ROUND(E95*N95,2)</f>
        <v>0</v>
      </c>
      <c r="P95" s="240">
        <v>0</v>
      </c>
      <c r="Q95" s="240">
        <f>ROUND(E95*P95,2)</f>
        <v>0</v>
      </c>
      <c r="R95" s="242"/>
      <c r="S95" s="242" t="s">
        <v>384</v>
      </c>
      <c r="T95" s="243" t="s">
        <v>612</v>
      </c>
      <c r="U95" s="222">
        <v>0.9</v>
      </c>
      <c r="V95" s="222">
        <f>ROUND(E95*U95,2)</f>
        <v>1.8</v>
      </c>
      <c r="W95" s="222"/>
      <c r="X95" s="222" t="s">
        <v>385</v>
      </c>
      <c r="Y95" s="212"/>
      <c r="Z95" s="212"/>
      <c r="AA95" s="212"/>
      <c r="AB95" s="212"/>
      <c r="AC95" s="212"/>
      <c r="AD95" s="212"/>
      <c r="AE95" s="212"/>
      <c r="AF95" s="212"/>
      <c r="AG95" s="212" t="s">
        <v>386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7">
        <v>45</v>
      </c>
      <c r="B96" s="238" t="s">
        <v>1818</v>
      </c>
      <c r="C96" s="246" t="s">
        <v>1819</v>
      </c>
      <c r="D96" s="239" t="s">
        <v>657</v>
      </c>
      <c r="E96" s="240">
        <v>2</v>
      </c>
      <c r="F96" s="241"/>
      <c r="G96" s="242">
        <f>ROUND(E96*F96,2)</f>
        <v>0</v>
      </c>
      <c r="H96" s="241"/>
      <c r="I96" s="242">
        <f>ROUND(E96*H96,2)</f>
        <v>0</v>
      </c>
      <c r="J96" s="241"/>
      <c r="K96" s="242">
        <f>ROUND(E96*J96,2)</f>
        <v>0</v>
      </c>
      <c r="L96" s="242">
        <v>21</v>
      </c>
      <c r="M96" s="242">
        <f>G96*(1+L96/100)</f>
        <v>0</v>
      </c>
      <c r="N96" s="240">
        <v>0</v>
      </c>
      <c r="O96" s="240">
        <f>ROUND(E96*N96,2)</f>
        <v>0</v>
      </c>
      <c r="P96" s="240">
        <v>0</v>
      </c>
      <c r="Q96" s="240">
        <f>ROUND(E96*P96,2)</f>
        <v>0</v>
      </c>
      <c r="R96" s="242"/>
      <c r="S96" s="242" t="s">
        <v>384</v>
      </c>
      <c r="T96" s="243" t="s">
        <v>612</v>
      </c>
      <c r="U96" s="222">
        <v>4.2519999999999998</v>
      </c>
      <c r="V96" s="222">
        <f>ROUND(E96*U96,2)</f>
        <v>8.5</v>
      </c>
      <c r="W96" s="222"/>
      <c r="X96" s="222" t="s">
        <v>385</v>
      </c>
      <c r="Y96" s="212"/>
      <c r="Z96" s="212"/>
      <c r="AA96" s="212"/>
      <c r="AB96" s="212"/>
      <c r="AC96" s="212"/>
      <c r="AD96" s="212"/>
      <c r="AE96" s="212"/>
      <c r="AF96" s="212"/>
      <c r="AG96" s="212" t="s">
        <v>386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7">
        <v>46</v>
      </c>
      <c r="B97" s="238" t="s">
        <v>1820</v>
      </c>
      <c r="C97" s="246" t="s">
        <v>1821</v>
      </c>
      <c r="D97" s="239" t="s">
        <v>657</v>
      </c>
      <c r="E97" s="240">
        <v>2</v>
      </c>
      <c r="F97" s="241"/>
      <c r="G97" s="242">
        <f>ROUND(E97*F97,2)</f>
        <v>0</v>
      </c>
      <c r="H97" s="241"/>
      <c r="I97" s="242">
        <f>ROUND(E97*H97,2)</f>
        <v>0</v>
      </c>
      <c r="J97" s="241"/>
      <c r="K97" s="242">
        <f>ROUND(E97*J97,2)</f>
        <v>0</v>
      </c>
      <c r="L97" s="242">
        <v>21</v>
      </c>
      <c r="M97" s="242">
        <f>G97*(1+L97/100)</f>
        <v>0</v>
      </c>
      <c r="N97" s="240">
        <v>7.0200000000000002E-3</v>
      </c>
      <c r="O97" s="240">
        <f>ROUND(E97*N97,2)</f>
        <v>0.01</v>
      </c>
      <c r="P97" s="240">
        <v>0</v>
      </c>
      <c r="Q97" s="240">
        <f>ROUND(E97*P97,2)</f>
        <v>0</v>
      </c>
      <c r="R97" s="242"/>
      <c r="S97" s="242" t="s">
        <v>384</v>
      </c>
      <c r="T97" s="243" t="s">
        <v>612</v>
      </c>
      <c r="U97" s="222">
        <v>1.0940000000000001</v>
      </c>
      <c r="V97" s="222">
        <f>ROUND(E97*U97,2)</f>
        <v>2.19</v>
      </c>
      <c r="W97" s="222"/>
      <c r="X97" s="222" t="s">
        <v>385</v>
      </c>
      <c r="Y97" s="212"/>
      <c r="Z97" s="212"/>
      <c r="AA97" s="212"/>
      <c r="AB97" s="212"/>
      <c r="AC97" s="212"/>
      <c r="AD97" s="212"/>
      <c r="AE97" s="212"/>
      <c r="AF97" s="212"/>
      <c r="AG97" s="212" t="s">
        <v>386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0">
        <v>47</v>
      </c>
      <c r="B98" s="231" t="s">
        <v>1120</v>
      </c>
      <c r="C98" s="247" t="s">
        <v>1121</v>
      </c>
      <c r="D98" s="232" t="s">
        <v>513</v>
      </c>
      <c r="E98" s="233">
        <v>205.04</v>
      </c>
      <c r="F98" s="234"/>
      <c r="G98" s="235">
        <f>ROUND(E98*F98,2)</f>
        <v>0</v>
      </c>
      <c r="H98" s="234"/>
      <c r="I98" s="235">
        <f>ROUND(E98*H98,2)</f>
        <v>0</v>
      </c>
      <c r="J98" s="234"/>
      <c r="K98" s="235">
        <f>ROUND(E98*J98,2)</f>
        <v>0</v>
      </c>
      <c r="L98" s="235">
        <v>21</v>
      </c>
      <c r="M98" s="235">
        <f>G98*(1+L98/100)</f>
        <v>0</v>
      </c>
      <c r="N98" s="233">
        <v>0</v>
      </c>
      <c r="O98" s="233">
        <f>ROUND(E98*N98,2)</f>
        <v>0</v>
      </c>
      <c r="P98" s="233">
        <v>0</v>
      </c>
      <c r="Q98" s="233">
        <f>ROUND(E98*P98,2)</f>
        <v>0</v>
      </c>
      <c r="R98" s="235"/>
      <c r="S98" s="235" t="s">
        <v>384</v>
      </c>
      <c r="T98" s="236" t="s">
        <v>612</v>
      </c>
      <c r="U98" s="222">
        <v>2.5999999999999999E-2</v>
      </c>
      <c r="V98" s="222">
        <f>ROUND(E98*U98,2)</f>
        <v>5.33</v>
      </c>
      <c r="W98" s="222"/>
      <c r="X98" s="222" t="s">
        <v>385</v>
      </c>
      <c r="Y98" s="212"/>
      <c r="Z98" s="212"/>
      <c r="AA98" s="212"/>
      <c r="AB98" s="212"/>
      <c r="AC98" s="212"/>
      <c r="AD98" s="212"/>
      <c r="AE98" s="212"/>
      <c r="AF98" s="212"/>
      <c r="AG98" s="212" t="s">
        <v>386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7" t="s">
        <v>1822</v>
      </c>
      <c r="D99" s="251"/>
      <c r="E99" s="252">
        <v>205.04</v>
      </c>
      <c r="F99" s="222"/>
      <c r="G99" s="222"/>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390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0">
        <v>48</v>
      </c>
      <c r="B100" s="231" t="s">
        <v>1122</v>
      </c>
      <c r="C100" s="247" t="s">
        <v>1123</v>
      </c>
      <c r="D100" s="232" t="s">
        <v>513</v>
      </c>
      <c r="E100" s="233">
        <v>234.255</v>
      </c>
      <c r="F100" s="234"/>
      <c r="G100" s="235">
        <f>ROUND(E100*F100,2)</f>
        <v>0</v>
      </c>
      <c r="H100" s="234"/>
      <c r="I100" s="235">
        <f>ROUND(E100*H100,2)</f>
        <v>0</v>
      </c>
      <c r="J100" s="234"/>
      <c r="K100" s="235">
        <f>ROUND(E100*J100,2)</f>
        <v>0</v>
      </c>
      <c r="L100" s="235">
        <v>21</v>
      </c>
      <c r="M100" s="235">
        <f>G100*(1+L100/100)</f>
        <v>0</v>
      </c>
      <c r="N100" s="233">
        <v>8.0000000000000007E-5</v>
      </c>
      <c r="O100" s="233">
        <f>ROUND(E100*N100,2)</f>
        <v>0.02</v>
      </c>
      <c r="P100" s="233">
        <v>0</v>
      </c>
      <c r="Q100" s="233">
        <f>ROUND(E100*P100,2)</f>
        <v>0</v>
      </c>
      <c r="R100" s="235"/>
      <c r="S100" s="235" t="s">
        <v>384</v>
      </c>
      <c r="T100" s="236" t="s">
        <v>612</v>
      </c>
      <c r="U100" s="222">
        <v>3.4000000000000002E-2</v>
      </c>
      <c r="V100" s="222">
        <f>ROUND(E100*U100,2)</f>
        <v>7.96</v>
      </c>
      <c r="W100" s="222"/>
      <c r="X100" s="222" t="s">
        <v>385</v>
      </c>
      <c r="Y100" s="212"/>
      <c r="Z100" s="212"/>
      <c r="AA100" s="212"/>
      <c r="AB100" s="212"/>
      <c r="AC100" s="212"/>
      <c r="AD100" s="212"/>
      <c r="AE100" s="212"/>
      <c r="AF100" s="212"/>
      <c r="AG100" s="212" t="s">
        <v>386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7" t="s">
        <v>1823</v>
      </c>
      <c r="D101" s="251"/>
      <c r="E101" s="252">
        <v>234.25</v>
      </c>
      <c r="F101" s="222"/>
      <c r="G101" s="222"/>
      <c r="H101" s="222"/>
      <c r="I101" s="222"/>
      <c r="J101" s="222"/>
      <c r="K101" s="222"/>
      <c r="L101" s="222"/>
      <c r="M101" s="222"/>
      <c r="N101" s="221"/>
      <c r="O101" s="221"/>
      <c r="P101" s="221"/>
      <c r="Q101" s="221"/>
      <c r="R101" s="222"/>
      <c r="S101" s="222"/>
      <c r="T101" s="222"/>
      <c r="U101" s="222"/>
      <c r="V101" s="222"/>
      <c r="W101" s="222"/>
      <c r="X101" s="222"/>
      <c r="Y101" s="212"/>
      <c r="Z101" s="212"/>
      <c r="AA101" s="212"/>
      <c r="AB101" s="212"/>
      <c r="AC101" s="212"/>
      <c r="AD101" s="212"/>
      <c r="AE101" s="212"/>
      <c r="AF101" s="212"/>
      <c r="AG101" s="212" t="s">
        <v>390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0">
        <v>49</v>
      </c>
      <c r="B102" s="231" t="s">
        <v>1824</v>
      </c>
      <c r="C102" s="247" t="s">
        <v>1825</v>
      </c>
      <c r="D102" s="232" t="s">
        <v>513</v>
      </c>
      <c r="E102" s="233">
        <v>205.233</v>
      </c>
      <c r="F102" s="234"/>
      <c r="G102" s="235">
        <f>ROUND(E102*F102,2)</f>
        <v>0</v>
      </c>
      <c r="H102" s="234"/>
      <c r="I102" s="235">
        <f>ROUND(E102*H102,2)</f>
        <v>0</v>
      </c>
      <c r="J102" s="234"/>
      <c r="K102" s="235">
        <f>ROUND(E102*J102,2)</f>
        <v>0</v>
      </c>
      <c r="L102" s="235">
        <v>21</v>
      </c>
      <c r="M102" s="235">
        <f>G102*(1+L102/100)</f>
        <v>0</v>
      </c>
      <c r="N102" s="233">
        <v>7.1199999999999996E-3</v>
      </c>
      <c r="O102" s="233">
        <f>ROUND(E102*N102,2)</f>
        <v>1.46</v>
      </c>
      <c r="P102" s="233">
        <v>0</v>
      </c>
      <c r="Q102" s="233">
        <f>ROUND(E102*P102,2)</f>
        <v>0</v>
      </c>
      <c r="R102" s="235" t="s">
        <v>473</v>
      </c>
      <c r="S102" s="235" t="s">
        <v>384</v>
      </c>
      <c r="T102" s="236" t="s">
        <v>1826</v>
      </c>
      <c r="U102" s="222">
        <v>0</v>
      </c>
      <c r="V102" s="222">
        <f>ROUND(E102*U102,2)</f>
        <v>0</v>
      </c>
      <c r="W102" s="222"/>
      <c r="X102" s="222" t="s">
        <v>474</v>
      </c>
      <c r="Y102" s="212"/>
      <c r="Z102" s="212"/>
      <c r="AA102" s="212"/>
      <c r="AB102" s="212"/>
      <c r="AC102" s="212"/>
      <c r="AD102" s="212"/>
      <c r="AE102" s="212"/>
      <c r="AF102" s="212"/>
      <c r="AG102" s="212" t="s">
        <v>605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7" t="s">
        <v>1827</v>
      </c>
      <c r="D103" s="251"/>
      <c r="E103" s="252">
        <v>205.23</v>
      </c>
      <c r="F103" s="222"/>
      <c r="G103" s="222"/>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390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0">
        <v>50</v>
      </c>
      <c r="B104" s="231" t="s">
        <v>1828</v>
      </c>
      <c r="C104" s="247" t="s">
        <v>1829</v>
      </c>
      <c r="D104" s="232" t="s">
        <v>513</v>
      </c>
      <c r="E104" s="233">
        <v>4.5674999999999999</v>
      </c>
      <c r="F104" s="234"/>
      <c r="G104" s="235">
        <f>ROUND(E104*F104,2)</f>
        <v>0</v>
      </c>
      <c r="H104" s="234"/>
      <c r="I104" s="235">
        <f>ROUND(E104*H104,2)</f>
        <v>0</v>
      </c>
      <c r="J104" s="234"/>
      <c r="K104" s="235">
        <f>ROUND(E104*J104,2)</f>
        <v>0</v>
      </c>
      <c r="L104" s="235">
        <v>21</v>
      </c>
      <c r="M104" s="235">
        <f>G104*(1+L104/100)</f>
        <v>0</v>
      </c>
      <c r="N104" s="233">
        <v>1.464E-2</v>
      </c>
      <c r="O104" s="233">
        <f>ROUND(E104*N104,2)</f>
        <v>7.0000000000000007E-2</v>
      </c>
      <c r="P104" s="233">
        <v>0</v>
      </c>
      <c r="Q104" s="233">
        <f>ROUND(E104*P104,2)</f>
        <v>0</v>
      </c>
      <c r="R104" s="235"/>
      <c r="S104" s="235" t="s">
        <v>339</v>
      </c>
      <c r="T104" s="236" t="s">
        <v>340</v>
      </c>
      <c r="U104" s="222">
        <v>0</v>
      </c>
      <c r="V104" s="222">
        <f>ROUND(E104*U104,2)</f>
        <v>0</v>
      </c>
      <c r="W104" s="222"/>
      <c r="X104" s="222" t="s">
        <v>474</v>
      </c>
      <c r="Y104" s="212"/>
      <c r="Z104" s="212"/>
      <c r="AA104" s="212"/>
      <c r="AB104" s="212"/>
      <c r="AC104" s="212"/>
      <c r="AD104" s="212"/>
      <c r="AE104" s="212"/>
      <c r="AF104" s="212"/>
      <c r="AG104" s="212" t="s">
        <v>605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7" t="s">
        <v>1830</v>
      </c>
      <c r="D105" s="251"/>
      <c r="E105" s="252">
        <v>4.57</v>
      </c>
      <c r="F105" s="222"/>
      <c r="G105" s="222"/>
      <c r="H105" s="222"/>
      <c r="I105" s="222"/>
      <c r="J105" s="222"/>
      <c r="K105" s="222"/>
      <c r="L105" s="222"/>
      <c r="M105" s="222"/>
      <c r="N105" s="221"/>
      <c r="O105" s="221"/>
      <c r="P105" s="221"/>
      <c r="Q105" s="221"/>
      <c r="R105" s="222"/>
      <c r="S105" s="222"/>
      <c r="T105" s="222"/>
      <c r="U105" s="222"/>
      <c r="V105" s="222"/>
      <c r="W105" s="222"/>
      <c r="X105" s="222"/>
      <c r="Y105" s="212"/>
      <c r="Z105" s="212"/>
      <c r="AA105" s="212"/>
      <c r="AB105" s="212"/>
      <c r="AC105" s="212"/>
      <c r="AD105" s="212"/>
      <c r="AE105" s="212"/>
      <c r="AF105" s="212"/>
      <c r="AG105" s="212" t="s">
        <v>390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7">
        <v>51</v>
      </c>
      <c r="B106" s="238" t="s">
        <v>1831</v>
      </c>
      <c r="C106" s="246" t="s">
        <v>1832</v>
      </c>
      <c r="D106" s="239" t="s">
        <v>657</v>
      </c>
      <c r="E106" s="240">
        <v>10</v>
      </c>
      <c r="F106" s="241"/>
      <c r="G106" s="242">
        <f>ROUND(E106*F106,2)</f>
        <v>0</v>
      </c>
      <c r="H106" s="241"/>
      <c r="I106" s="242">
        <f>ROUND(E106*H106,2)</f>
        <v>0</v>
      </c>
      <c r="J106" s="241"/>
      <c r="K106" s="242">
        <f>ROUND(E106*J106,2)</f>
        <v>0</v>
      </c>
      <c r="L106" s="242">
        <v>21</v>
      </c>
      <c r="M106" s="242">
        <f>G106*(1+L106/100)</f>
        <v>0</v>
      </c>
      <c r="N106" s="240">
        <v>3.7000000000000002E-3</v>
      </c>
      <c r="O106" s="240">
        <f>ROUND(E106*N106,2)</f>
        <v>0.04</v>
      </c>
      <c r="P106" s="240">
        <v>0</v>
      </c>
      <c r="Q106" s="240">
        <f>ROUND(E106*P106,2)</f>
        <v>0</v>
      </c>
      <c r="R106" s="242" t="s">
        <v>473</v>
      </c>
      <c r="S106" s="242" t="s">
        <v>384</v>
      </c>
      <c r="T106" s="243" t="s">
        <v>612</v>
      </c>
      <c r="U106" s="222">
        <v>0</v>
      </c>
      <c r="V106" s="222">
        <f>ROUND(E106*U106,2)</f>
        <v>0</v>
      </c>
      <c r="W106" s="222"/>
      <c r="X106" s="222" t="s">
        <v>474</v>
      </c>
      <c r="Y106" s="212"/>
      <c r="Z106" s="212"/>
      <c r="AA106" s="212"/>
      <c r="AB106" s="212"/>
      <c r="AC106" s="212"/>
      <c r="AD106" s="212"/>
      <c r="AE106" s="212"/>
      <c r="AF106" s="212"/>
      <c r="AG106" s="212" t="s">
        <v>605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37">
        <v>52</v>
      </c>
      <c r="B107" s="238" t="s">
        <v>1833</v>
      </c>
      <c r="C107" s="246" t="s">
        <v>1834</v>
      </c>
      <c r="D107" s="239" t="s">
        <v>657</v>
      </c>
      <c r="E107" s="240">
        <v>4</v>
      </c>
      <c r="F107" s="241"/>
      <c r="G107" s="242">
        <f>ROUND(E107*F107,2)</f>
        <v>0</v>
      </c>
      <c r="H107" s="241"/>
      <c r="I107" s="242">
        <f>ROUND(E107*H107,2)</f>
        <v>0</v>
      </c>
      <c r="J107" s="241"/>
      <c r="K107" s="242">
        <f>ROUND(E107*J107,2)</f>
        <v>0</v>
      </c>
      <c r="L107" s="242">
        <v>21</v>
      </c>
      <c r="M107" s="242">
        <f>G107*(1+L107/100)</f>
        <v>0</v>
      </c>
      <c r="N107" s="240">
        <v>3.2000000000000002E-3</v>
      </c>
      <c r="O107" s="240">
        <f>ROUND(E107*N107,2)</f>
        <v>0.01</v>
      </c>
      <c r="P107" s="240">
        <v>0</v>
      </c>
      <c r="Q107" s="240">
        <f>ROUND(E107*P107,2)</f>
        <v>0</v>
      </c>
      <c r="R107" s="242" t="s">
        <v>473</v>
      </c>
      <c r="S107" s="242" t="s">
        <v>384</v>
      </c>
      <c r="T107" s="243" t="s">
        <v>612</v>
      </c>
      <c r="U107" s="222">
        <v>0</v>
      </c>
      <c r="V107" s="222">
        <f>ROUND(E107*U107,2)</f>
        <v>0</v>
      </c>
      <c r="W107" s="222"/>
      <c r="X107" s="222" t="s">
        <v>474</v>
      </c>
      <c r="Y107" s="212"/>
      <c r="Z107" s="212"/>
      <c r="AA107" s="212"/>
      <c r="AB107" s="212"/>
      <c r="AC107" s="212"/>
      <c r="AD107" s="212"/>
      <c r="AE107" s="212"/>
      <c r="AF107" s="212"/>
      <c r="AG107" s="212" t="s">
        <v>605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1" x14ac:dyDescent="0.2">
      <c r="A108" s="237">
        <v>53</v>
      </c>
      <c r="B108" s="238" t="s">
        <v>1835</v>
      </c>
      <c r="C108" s="246" t="s">
        <v>1836</v>
      </c>
      <c r="D108" s="239" t="s">
        <v>657</v>
      </c>
      <c r="E108" s="240">
        <v>2</v>
      </c>
      <c r="F108" s="241"/>
      <c r="G108" s="242">
        <f>ROUND(E108*F108,2)</f>
        <v>0</v>
      </c>
      <c r="H108" s="241"/>
      <c r="I108" s="242">
        <f>ROUND(E108*H108,2)</f>
        <v>0</v>
      </c>
      <c r="J108" s="241"/>
      <c r="K108" s="242">
        <f>ROUND(E108*J108,2)</f>
        <v>0</v>
      </c>
      <c r="L108" s="242">
        <v>21</v>
      </c>
      <c r="M108" s="242">
        <f>G108*(1+L108/100)</f>
        <v>0</v>
      </c>
      <c r="N108" s="240">
        <v>3.2000000000000002E-3</v>
      </c>
      <c r="O108" s="240">
        <f>ROUND(E108*N108,2)</f>
        <v>0.01</v>
      </c>
      <c r="P108" s="240">
        <v>0</v>
      </c>
      <c r="Q108" s="240">
        <f>ROUND(E108*P108,2)</f>
        <v>0</v>
      </c>
      <c r="R108" s="242" t="s">
        <v>473</v>
      </c>
      <c r="S108" s="242" t="s">
        <v>384</v>
      </c>
      <c r="T108" s="243" t="s">
        <v>612</v>
      </c>
      <c r="U108" s="222">
        <v>0</v>
      </c>
      <c r="V108" s="222">
        <f>ROUND(E108*U108,2)</f>
        <v>0</v>
      </c>
      <c r="W108" s="222"/>
      <c r="X108" s="222" t="s">
        <v>474</v>
      </c>
      <c r="Y108" s="212"/>
      <c r="Z108" s="212"/>
      <c r="AA108" s="212"/>
      <c r="AB108" s="212"/>
      <c r="AC108" s="212"/>
      <c r="AD108" s="212"/>
      <c r="AE108" s="212"/>
      <c r="AF108" s="212"/>
      <c r="AG108" s="212" t="s">
        <v>605</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30">
        <v>54</v>
      </c>
      <c r="B109" s="231" t="s">
        <v>1837</v>
      </c>
      <c r="C109" s="247" t="s">
        <v>1838</v>
      </c>
      <c r="D109" s="232" t="s">
        <v>657</v>
      </c>
      <c r="E109" s="233">
        <v>49</v>
      </c>
      <c r="F109" s="234"/>
      <c r="G109" s="235">
        <f>ROUND(E109*F109,2)</f>
        <v>0</v>
      </c>
      <c r="H109" s="234"/>
      <c r="I109" s="235">
        <f>ROUND(E109*H109,2)</f>
        <v>0</v>
      </c>
      <c r="J109" s="234"/>
      <c r="K109" s="235">
        <f>ROUND(E109*J109,2)</f>
        <v>0</v>
      </c>
      <c r="L109" s="235">
        <v>21</v>
      </c>
      <c r="M109" s="235">
        <f>G109*(1+L109/100)</f>
        <v>0</v>
      </c>
      <c r="N109" s="233">
        <v>2.8999999999999998E-3</v>
      </c>
      <c r="O109" s="233">
        <f>ROUND(E109*N109,2)</f>
        <v>0.14000000000000001</v>
      </c>
      <c r="P109" s="233">
        <v>0</v>
      </c>
      <c r="Q109" s="233">
        <f>ROUND(E109*P109,2)</f>
        <v>0</v>
      </c>
      <c r="R109" s="235" t="s">
        <v>473</v>
      </c>
      <c r="S109" s="235" t="s">
        <v>384</v>
      </c>
      <c r="T109" s="236" t="s">
        <v>612</v>
      </c>
      <c r="U109" s="222">
        <v>0</v>
      </c>
      <c r="V109" s="222">
        <f>ROUND(E109*U109,2)</f>
        <v>0</v>
      </c>
      <c r="W109" s="222"/>
      <c r="X109" s="222" t="s">
        <v>474</v>
      </c>
      <c r="Y109" s="212"/>
      <c r="Z109" s="212"/>
      <c r="AA109" s="212"/>
      <c r="AB109" s="212"/>
      <c r="AC109" s="212"/>
      <c r="AD109" s="212"/>
      <c r="AE109" s="212"/>
      <c r="AF109" s="212"/>
      <c r="AG109" s="212" t="s">
        <v>605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1839</v>
      </c>
      <c r="D110" s="251"/>
      <c r="E110" s="252">
        <v>32</v>
      </c>
      <c r="F110" s="222"/>
      <c r="G110" s="222"/>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390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7" t="s">
        <v>1840</v>
      </c>
      <c r="D111" s="251"/>
      <c r="E111" s="252">
        <v>17</v>
      </c>
      <c r="F111" s="222"/>
      <c r="G111" s="222"/>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390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7">
        <v>55</v>
      </c>
      <c r="B112" s="238" t="s">
        <v>1841</v>
      </c>
      <c r="C112" s="246" t="s">
        <v>1842</v>
      </c>
      <c r="D112" s="239" t="s">
        <v>657</v>
      </c>
      <c r="E112" s="240">
        <v>1</v>
      </c>
      <c r="F112" s="241"/>
      <c r="G112" s="242">
        <f>ROUND(E112*F112,2)</f>
        <v>0</v>
      </c>
      <c r="H112" s="241"/>
      <c r="I112" s="242">
        <f>ROUND(E112*H112,2)</f>
        <v>0</v>
      </c>
      <c r="J112" s="241"/>
      <c r="K112" s="242">
        <f>ROUND(E112*J112,2)</f>
        <v>0</v>
      </c>
      <c r="L112" s="242">
        <v>21</v>
      </c>
      <c r="M112" s="242">
        <f>G112*(1+L112/100)</f>
        <v>0</v>
      </c>
      <c r="N112" s="240">
        <v>5.7999999999999996E-3</v>
      </c>
      <c r="O112" s="240">
        <f>ROUND(E112*N112,2)</f>
        <v>0.01</v>
      </c>
      <c r="P112" s="240">
        <v>0</v>
      </c>
      <c r="Q112" s="240">
        <f>ROUND(E112*P112,2)</f>
        <v>0</v>
      </c>
      <c r="R112" s="242" t="s">
        <v>473</v>
      </c>
      <c r="S112" s="242" t="s">
        <v>384</v>
      </c>
      <c r="T112" s="243" t="s">
        <v>612</v>
      </c>
      <c r="U112" s="222">
        <v>0</v>
      </c>
      <c r="V112" s="222">
        <f>ROUND(E112*U112,2)</f>
        <v>0</v>
      </c>
      <c r="W112" s="222"/>
      <c r="X112" s="222" t="s">
        <v>474</v>
      </c>
      <c r="Y112" s="212"/>
      <c r="Z112" s="212"/>
      <c r="AA112" s="212"/>
      <c r="AB112" s="212"/>
      <c r="AC112" s="212"/>
      <c r="AD112" s="212"/>
      <c r="AE112" s="212"/>
      <c r="AF112" s="212"/>
      <c r="AG112" s="212" t="s">
        <v>605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7">
        <v>56</v>
      </c>
      <c r="B113" s="238" t="s">
        <v>1843</v>
      </c>
      <c r="C113" s="246" t="s">
        <v>1844</v>
      </c>
      <c r="D113" s="239" t="s">
        <v>657</v>
      </c>
      <c r="E113" s="240">
        <v>1</v>
      </c>
      <c r="F113" s="241"/>
      <c r="G113" s="242">
        <f>ROUND(E113*F113,2)</f>
        <v>0</v>
      </c>
      <c r="H113" s="241"/>
      <c r="I113" s="242">
        <f>ROUND(E113*H113,2)</f>
        <v>0</v>
      </c>
      <c r="J113" s="241"/>
      <c r="K113" s="242">
        <f>ROUND(E113*J113,2)</f>
        <v>0</v>
      </c>
      <c r="L113" s="242">
        <v>21</v>
      </c>
      <c r="M113" s="242">
        <f>G113*(1+L113/100)</f>
        <v>0</v>
      </c>
      <c r="N113" s="240">
        <v>0</v>
      </c>
      <c r="O113" s="240">
        <f>ROUND(E113*N113,2)</f>
        <v>0</v>
      </c>
      <c r="P113" s="240">
        <v>0</v>
      </c>
      <c r="Q113" s="240">
        <f>ROUND(E113*P113,2)</f>
        <v>0</v>
      </c>
      <c r="R113" s="242"/>
      <c r="S113" s="242" t="s">
        <v>339</v>
      </c>
      <c r="T113" s="243" t="s">
        <v>340</v>
      </c>
      <c r="U113" s="222">
        <v>0</v>
      </c>
      <c r="V113" s="222">
        <f>ROUND(E113*U113,2)</f>
        <v>0</v>
      </c>
      <c r="W113" s="222"/>
      <c r="X113" s="222" t="s">
        <v>474</v>
      </c>
      <c r="Y113" s="212"/>
      <c r="Z113" s="212"/>
      <c r="AA113" s="212"/>
      <c r="AB113" s="212"/>
      <c r="AC113" s="212"/>
      <c r="AD113" s="212"/>
      <c r="AE113" s="212"/>
      <c r="AF113" s="212"/>
      <c r="AG113" s="212" t="s">
        <v>605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7">
        <v>57</v>
      </c>
      <c r="B114" s="238" t="s">
        <v>1845</v>
      </c>
      <c r="C114" s="246" t="s">
        <v>1846</v>
      </c>
      <c r="D114" s="239" t="s">
        <v>657</v>
      </c>
      <c r="E114" s="240">
        <v>1</v>
      </c>
      <c r="F114" s="241"/>
      <c r="G114" s="242">
        <f>ROUND(E114*F114,2)</f>
        <v>0</v>
      </c>
      <c r="H114" s="241"/>
      <c r="I114" s="242">
        <f>ROUND(E114*H114,2)</f>
        <v>0</v>
      </c>
      <c r="J114" s="241"/>
      <c r="K114" s="242">
        <f>ROUND(E114*J114,2)</f>
        <v>0</v>
      </c>
      <c r="L114" s="242">
        <v>21</v>
      </c>
      <c r="M114" s="242">
        <f>G114*(1+L114/100)</f>
        <v>0</v>
      </c>
      <c r="N114" s="240">
        <v>0</v>
      </c>
      <c r="O114" s="240">
        <f>ROUND(E114*N114,2)</f>
        <v>0</v>
      </c>
      <c r="P114" s="240">
        <v>0</v>
      </c>
      <c r="Q114" s="240">
        <f>ROUND(E114*P114,2)</f>
        <v>0</v>
      </c>
      <c r="R114" s="242" t="s">
        <v>473</v>
      </c>
      <c r="S114" s="242" t="s">
        <v>384</v>
      </c>
      <c r="T114" s="243" t="s">
        <v>612</v>
      </c>
      <c r="U114" s="222">
        <v>0</v>
      </c>
      <c r="V114" s="222">
        <f>ROUND(E114*U114,2)</f>
        <v>0</v>
      </c>
      <c r="W114" s="222"/>
      <c r="X114" s="222" t="s">
        <v>474</v>
      </c>
      <c r="Y114" s="212"/>
      <c r="Z114" s="212"/>
      <c r="AA114" s="212"/>
      <c r="AB114" s="212"/>
      <c r="AC114" s="212"/>
      <c r="AD114" s="212"/>
      <c r="AE114" s="212"/>
      <c r="AF114" s="212"/>
      <c r="AG114" s="212" t="s">
        <v>605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33.75" outlineLevel="1" x14ac:dyDescent="0.2">
      <c r="A115" s="237">
        <v>58</v>
      </c>
      <c r="B115" s="238" t="s">
        <v>1847</v>
      </c>
      <c r="C115" s="246" t="s">
        <v>1848</v>
      </c>
      <c r="D115" s="239" t="s">
        <v>657</v>
      </c>
      <c r="E115" s="240">
        <v>1</v>
      </c>
      <c r="F115" s="241"/>
      <c r="G115" s="242">
        <f>ROUND(E115*F115,2)</f>
        <v>0</v>
      </c>
      <c r="H115" s="241"/>
      <c r="I115" s="242">
        <f>ROUND(E115*H115,2)</f>
        <v>0</v>
      </c>
      <c r="J115" s="241"/>
      <c r="K115" s="242">
        <f>ROUND(E115*J115,2)</f>
        <v>0</v>
      </c>
      <c r="L115" s="242">
        <v>21</v>
      </c>
      <c r="M115" s="242">
        <f>G115*(1+L115/100)</f>
        <v>0</v>
      </c>
      <c r="N115" s="240">
        <v>1.0999999999999999E-2</v>
      </c>
      <c r="O115" s="240">
        <f>ROUND(E115*N115,2)</f>
        <v>0.01</v>
      </c>
      <c r="P115" s="240">
        <v>0</v>
      </c>
      <c r="Q115" s="240">
        <f>ROUND(E115*P115,2)</f>
        <v>0</v>
      </c>
      <c r="R115" s="242" t="s">
        <v>473</v>
      </c>
      <c r="S115" s="242" t="s">
        <v>384</v>
      </c>
      <c r="T115" s="243" t="s">
        <v>612</v>
      </c>
      <c r="U115" s="222">
        <v>0</v>
      </c>
      <c r="V115" s="222">
        <f>ROUND(E115*U115,2)</f>
        <v>0</v>
      </c>
      <c r="W115" s="222"/>
      <c r="X115" s="222" t="s">
        <v>474</v>
      </c>
      <c r="Y115" s="212"/>
      <c r="Z115" s="212"/>
      <c r="AA115" s="212"/>
      <c r="AB115" s="212"/>
      <c r="AC115" s="212"/>
      <c r="AD115" s="212"/>
      <c r="AE115" s="212"/>
      <c r="AF115" s="212"/>
      <c r="AG115" s="212" t="s">
        <v>605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33.75" outlineLevel="1" x14ac:dyDescent="0.2">
      <c r="A116" s="237">
        <v>59</v>
      </c>
      <c r="B116" s="238" t="s">
        <v>1849</v>
      </c>
      <c r="C116" s="246" t="s">
        <v>1850</v>
      </c>
      <c r="D116" s="239" t="s">
        <v>657</v>
      </c>
      <c r="E116" s="240">
        <v>1</v>
      </c>
      <c r="F116" s="241"/>
      <c r="G116" s="242">
        <f>ROUND(E116*F116,2)</f>
        <v>0</v>
      </c>
      <c r="H116" s="241"/>
      <c r="I116" s="242">
        <f>ROUND(E116*H116,2)</f>
        <v>0</v>
      </c>
      <c r="J116" s="241"/>
      <c r="K116" s="242">
        <f>ROUND(E116*J116,2)</f>
        <v>0</v>
      </c>
      <c r="L116" s="242">
        <v>21</v>
      </c>
      <c r="M116" s="242">
        <f>G116*(1+L116/100)</f>
        <v>0</v>
      </c>
      <c r="N116" s="240">
        <v>1.7000000000000001E-2</v>
      </c>
      <c r="O116" s="240">
        <f>ROUND(E116*N116,2)</f>
        <v>0.02</v>
      </c>
      <c r="P116" s="240">
        <v>0</v>
      </c>
      <c r="Q116" s="240">
        <f>ROUND(E116*P116,2)</f>
        <v>0</v>
      </c>
      <c r="R116" s="242" t="s">
        <v>473</v>
      </c>
      <c r="S116" s="242" t="s">
        <v>384</v>
      </c>
      <c r="T116" s="243" t="s">
        <v>612</v>
      </c>
      <c r="U116" s="222">
        <v>0</v>
      </c>
      <c r="V116" s="222">
        <f>ROUND(E116*U116,2)</f>
        <v>0</v>
      </c>
      <c r="W116" s="222"/>
      <c r="X116" s="222" t="s">
        <v>474</v>
      </c>
      <c r="Y116" s="212"/>
      <c r="Z116" s="212"/>
      <c r="AA116" s="212"/>
      <c r="AB116" s="212"/>
      <c r="AC116" s="212"/>
      <c r="AD116" s="212"/>
      <c r="AE116" s="212"/>
      <c r="AF116" s="212"/>
      <c r="AG116" s="212" t="s">
        <v>605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33.75" outlineLevel="1" x14ac:dyDescent="0.2">
      <c r="A117" s="237">
        <v>60</v>
      </c>
      <c r="B117" s="238" t="s">
        <v>1851</v>
      </c>
      <c r="C117" s="246" t="s">
        <v>1852</v>
      </c>
      <c r="D117" s="239" t="s">
        <v>657</v>
      </c>
      <c r="E117" s="240">
        <v>4</v>
      </c>
      <c r="F117" s="241"/>
      <c r="G117" s="242">
        <f>ROUND(E117*F117,2)</f>
        <v>0</v>
      </c>
      <c r="H117" s="241"/>
      <c r="I117" s="242">
        <f>ROUND(E117*H117,2)</f>
        <v>0</v>
      </c>
      <c r="J117" s="241"/>
      <c r="K117" s="242">
        <f>ROUND(E117*J117,2)</f>
        <v>0</v>
      </c>
      <c r="L117" s="242">
        <v>21</v>
      </c>
      <c r="M117" s="242">
        <f>G117*(1+L117/100)</f>
        <v>0</v>
      </c>
      <c r="N117" s="240">
        <v>4.8000000000000001E-2</v>
      </c>
      <c r="O117" s="240">
        <f>ROUND(E117*N117,2)</f>
        <v>0.19</v>
      </c>
      <c r="P117" s="240">
        <v>0</v>
      </c>
      <c r="Q117" s="240">
        <f>ROUND(E117*P117,2)</f>
        <v>0</v>
      </c>
      <c r="R117" s="242" t="s">
        <v>473</v>
      </c>
      <c r="S117" s="242" t="s">
        <v>384</v>
      </c>
      <c r="T117" s="243" t="s">
        <v>612</v>
      </c>
      <c r="U117" s="222">
        <v>0</v>
      </c>
      <c r="V117" s="222">
        <f>ROUND(E117*U117,2)</f>
        <v>0</v>
      </c>
      <c r="W117" s="222"/>
      <c r="X117" s="222" t="s">
        <v>474</v>
      </c>
      <c r="Y117" s="212"/>
      <c r="Z117" s="212"/>
      <c r="AA117" s="212"/>
      <c r="AB117" s="212"/>
      <c r="AC117" s="212"/>
      <c r="AD117" s="212"/>
      <c r="AE117" s="212"/>
      <c r="AF117" s="212"/>
      <c r="AG117" s="212" t="s">
        <v>605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7">
        <v>61</v>
      </c>
      <c r="B118" s="238" t="s">
        <v>1853</v>
      </c>
      <c r="C118" s="246" t="s">
        <v>1854</v>
      </c>
      <c r="D118" s="239" t="s">
        <v>657</v>
      </c>
      <c r="E118" s="240">
        <v>2</v>
      </c>
      <c r="F118" s="241"/>
      <c r="G118" s="242">
        <f>ROUND(E118*F118,2)</f>
        <v>0</v>
      </c>
      <c r="H118" s="241"/>
      <c r="I118" s="242">
        <f>ROUND(E118*H118,2)</f>
        <v>0</v>
      </c>
      <c r="J118" s="241"/>
      <c r="K118" s="242">
        <f>ROUND(E118*J118,2)</f>
        <v>0</v>
      </c>
      <c r="L118" s="242">
        <v>21</v>
      </c>
      <c r="M118" s="242">
        <f>G118*(1+L118/100)</f>
        <v>0</v>
      </c>
      <c r="N118" s="240">
        <v>9.2999999999999999E-2</v>
      </c>
      <c r="O118" s="240">
        <f>ROUND(E118*N118,2)</f>
        <v>0.19</v>
      </c>
      <c r="P118" s="240">
        <v>0</v>
      </c>
      <c r="Q118" s="240">
        <f>ROUND(E118*P118,2)</f>
        <v>0</v>
      </c>
      <c r="R118" s="242"/>
      <c r="S118" s="242" t="s">
        <v>339</v>
      </c>
      <c r="T118" s="243" t="s">
        <v>612</v>
      </c>
      <c r="U118" s="222">
        <v>0</v>
      </c>
      <c r="V118" s="222">
        <f>ROUND(E118*U118,2)</f>
        <v>0</v>
      </c>
      <c r="W118" s="222"/>
      <c r="X118" s="222" t="s">
        <v>474</v>
      </c>
      <c r="Y118" s="212"/>
      <c r="Z118" s="212"/>
      <c r="AA118" s="212"/>
      <c r="AB118" s="212"/>
      <c r="AC118" s="212"/>
      <c r="AD118" s="212"/>
      <c r="AE118" s="212"/>
      <c r="AF118" s="212"/>
      <c r="AG118" s="212" t="s">
        <v>605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33.75" outlineLevel="1" x14ac:dyDescent="0.2">
      <c r="A119" s="237">
        <v>62</v>
      </c>
      <c r="B119" s="238" t="s">
        <v>1855</v>
      </c>
      <c r="C119" s="246" t="s">
        <v>1856</v>
      </c>
      <c r="D119" s="239" t="s">
        <v>657</v>
      </c>
      <c r="E119" s="240">
        <v>4</v>
      </c>
      <c r="F119" s="241"/>
      <c r="G119" s="242">
        <f>ROUND(E119*F119,2)</f>
        <v>0</v>
      </c>
      <c r="H119" s="241"/>
      <c r="I119" s="242">
        <f>ROUND(E119*H119,2)</f>
        <v>0</v>
      </c>
      <c r="J119" s="241"/>
      <c r="K119" s="242">
        <f>ROUND(E119*J119,2)</f>
        <v>0</v>
      </c>
      <c r="L119" s="242">
        <v>21</v>
      </c>
      <c r="M119" s="242">
        <f>G119*(1+L119/100)</f>
        <v>0</v>
      </c>
      <c r="N119" s="240">
        <v>1.6799999999999999E-2</v>
      </c>
      <c r="O119" s="240">
        <f>ROUND(E119*N119,2)</f>
        <v>7.0000000000000007E-2</v>
      </c>
      <c r="P119" s="240">
        <v>0</v>
      </c>
      <c r="Q119" s="240">
        <f>ROUND(E119*P119,2)</f>
        <v>0</v>
      </c>
      <c r="R119" s="242" t="s">
        <v>473</v>
      </c>
      <c r="S119" s="242" t="s">
        <v>384</v>
      </c>
      <c r="T119" s="243" t="s">
        <v>1826</v>
      </c>
      <c r="U119" s="222">
        <v>0</v>
      </c>
      <c r="V119" s="222">
        <f>ROUND(E119*U119,2)</f>
        <v>0</v>
      </c>
      <c r="W119" s="222"/>
      <c r="X119" s="222" t="s">
        <v>474</v>
      </c>
      <c r="Y119" s="212"/>
      <c r="Z119" s="212"/>
      <c r="AA119" s="212"/>
      <c r="AB119" s="212"/>
      <c r="AC119" s="212"/>
      <c r="AD119" s="212"/>
      <c r="AE119" s="212"/>
      <c r="AF119" s="212"/>
      <c r="AG119" s="212" t="s">
        <v>605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7">
        <v>63</v>
      </c>
      <c r="B120" s="238" t="s">
        <v>1857</v>
      </c>
      <c r="C120" s="246" t="s">
        <v>1858</v>
      </c>
      <c r="D120" s="239" t="s">
        <v>657</v>
      </c>
      <c r="E120" s="240">
        <v>1</v>
      </c>
      <c r="F120" s="241"/>
      <c r="G120" s="242">
        <f>ROUND(E120*F120,2)</f>
        <v>0</v>
      </c>
      <c r="H120" s="241"/>
      <c r="I120" s="242">
        <f>ROUND(E120*H120,2)</f>
        <v>0</v>
      </c>
      <c r="J120" s="241"/>
      <c r="K120" s="242">
        <f>ROUND(E120*J120,2)</f>
        <v>0</v>
      </c>
      <c r="L120" s="242">
        <v>21</v>
      </c>
      <c r="M120" s="242">
        <f>G120*(1+L120/100)</f>
        <v>0</v>
      </c>
      <c r="N120" s="240">
        <v>1.6799999999999999E-2</v>
      </c>
      <c r="O120" s="240">
        <f>ROUND(E120*N120,2)</f>
        <v>0.02</v>
      </c>
      <c r="P120" s="240">
        <v>0</v>
      </c>
      <c r="Q120" s="240">
        <f>ROUND(E120*P120,2)</f>
        <v>0</v>
      </c>
      <c r="R120" s="242"/>
      <c r="S120" s="242" t="s">
        <v>339</v>
      </c>
      <c r="T120" s="243" t="s">
        <v>1826</v>
      </c>
      <c r="U120" s="222">
        <v>0</v>
      </c>
      <c r="V120" s="222">
        <f>ROUND(E120*U120,2)</f>
        <v>0</v>
      </c>
      <c r="W120" s="222"/>
      <c r="X120" s="222" t="s">
        <v>474</v>
      </c>
      <c r="Y120" s="212"/>
      <c r="Z120" s="212"/>
      <c r="AA120" s="212"/>
      <c r="AB120" s="212"/>
      <c r="AC120" s="212"/>
      <c r="AD120" s="212"/>
      <c r="AE120" s="212"/>
      <c r="AF120" s="212"/>
      <c r="AG120" s="212" t="s">
        <v>605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7">
        <v>64</v>
      </c>
      <c r="B121" s="238" t="s">
        <v>1859</v>
      </c>
      <c r="C121" s="246" t="s">
        <v>1860</v>
      </c>
      <c r="D121" s="239" t="s">
        <v>657</v>
      </c>
      <c r="E121" s="240">
        <v>1</v>
      </c>
      <c r="F121" s="241"/>
      <c r="G121" s="242">
        <f>ROUND(E121*F121,2)</f>
        <v>0</v>
      </c>
      <c r="H121" s="241"/>
      <c r="I121" s="242">
        <f>ROUND(E121*H121,2)</f>
        <v>0</v>
      </c>
      <c r="J121" s="241"/>
      <c r="K121" s="242">
        <f>ROUND(E121*J121,2)</f>
        <v>0</v>
      </c>
      <c r="L121" s="242">
        <v>21</v>
      </c>
      <c r="M121" s="242">
        <f>G121*(1+L121/100)</f>
        <v>0</v>
      </c>
      <c r="N121" s="240">
        <v>0</v>
      </c>
      <c r="O121" s="240">
        <f>ROUND(E121*N121,2)</f>
        <v>0</v>
      </c>
      <c r="P121" s="240">
        <v>0</v>
      </c>
      <c r="Q121" s="240">
        <f>ROUND(E121*P121,2)</f>
        <v>0</v>
      </c>
      <c r="R121" s="242"/>
      <c r="S121" s="242" t="s">
        <v>339</v>
      </c>
      <c r="T121" s="243" t="s">
        <v>340</v>
      </c>
      <c r="U121" s="222">
        <v>0</v>
      </c>
      <c r="V121" s="222">
        <f>ROUND(E121*U121,2)</f>
        <v>0</v>
      </c>
      <c r="W121" s="222"/>
      <c r="X121" s="222" t="s">
        <v>474</v>
      </c>
      <c r="Y121" s="212"/>
      <c r="Z121" s="212"/>
      <c r="AA121" s="212"/>
      <c r="AB121" s="212"/>
      <c r="AC121" s="212"/>
      <c r="AD121" s="212"/>
      <c r="AE121" s="212"/>
      <c r="AF121" s="212"/>
      <c r="AG121" s="212" t="s">
        <v>605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7">
        <v>65</v>
      </c>
      <c r="B122" s="238" t="s">
        <v>1861</v>
      </c>
      <c r="C122" s="246" t="s">
        <v>1862</v>
      </c>
      <c r="D122" s="239" t="s">
        <v>657</v>
      </c>
      <c r="E122" s="240">
        <v>1</v>
      </c>
      <c r="F122" s="241"/>
      <c r="G122" s="242">
        <f>ROUND(E122*F122,2)</f>
        <v>0</v>
      </c>
      <c r="H122" s="241"/>
      <c r="I122" s="242">
        <f>ROUND(E122*H122,2)</f>
        <v>0</v>
      </c>
      <c r="J122" s="241"/>
      <c r="K122" s="242">
        <f>ROUND(E122*J122,2)</f>
        <v>0</v>
      </c>
      <c r="L122" s="242">
        <v>21</v>
      </c>
      <c r="M122" s="242">
        <f>G122*(1+L122/100)</f>
        <v>0</v>
      </c>
      <c r="N122" s="240">
        <v>0</v>
      </c>
      <c r="O122" s="240">
        <f>ROUND(E122*N122,2)</f>
        <v>0</v>
      </c>
      <c r="P122" s="240">
        <v>0</v>
      </c>
      <c r="Q122" s="240">
        <f>ROUND(E122*P122,2)</f>
        <v>0</v>
      </c>
      <c r="R122" s="242"/>
      <c r="S122" s="242" t="s">
        <v>339</v>
      </c>
      <c r="T122" s="243" t="s">
        <v>340</v>
      </c>
      <c r="U122" s="222">
        <v>0</v>
      </c>
      <c r="V122" s="222">
        <f>ROUND(E122*U122,2)</f>
        <v>0</v>
      </c>
      <c r="W122" s="222"/>
      <c r="X122" s="222" t="s">
        <v>474</v>
      </c>
      <c r="Y122" s="212"/>
      <c r="Z122" s="212"/>
      <c r="AA122" s="212"/>
      <c r="AB122" s="212"/>
      <c r="AC122" s="212"/>
      <c r="AD122" s="212"/>
      <c r="AE122" s="212"/>
      <c r="AF122" s="212"/>
      <c r="AG122" s="212" t="s">
        <v>605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7">
        <v>66</v>
      </c>
      <c r="B123" s="238" t="s">
        <v>1863</v>
      </c>
      <c r="C123" s="246" t="s">
        <v>1864</v>
      </c>
      <c r="D123" s="239" t="s">
        <v>657</v>
      </c>
      <c r="E123" s="240">
        <v>4</v>
      </c>
      <c r="F123" s="241"/>
      <c r="G123" s="242">
        <f>ROUND(E123*F123,2)</f>
        <v>0</v>
      </c>
      <c r="H123" s="241"/>
      <c r="I123" s="242">
        <f>ROUND(E123*H123,2)</f>
        <v>0</v>
      </c>
      <c r="J123" s="241"/>
      <c r="K123" s="242">
        <f>ROUND(E123*J123,2)</f>
        <v>0</v>
      </c>
      <c r="L123" s="242">
        <v>21</v>
      </c>
      <c r="M123" s="242">
        <f>G123*(1+L123/100)</f>
        <v>0</v>
      </c>
      <c r="N123" s="240">
        <v>0</v>
      </c>
      <c r="O123" s="240">
        <f>ROUND(E123*N123,2)</f>
        <v>0</v>
      </c>
      <c r="P123" s="240">
        <v>0</v>
      </c>
      <c r="Q123" s="240">
        <f>ROUND(E123*P123,2)</f>
        <v>0</v>
      </c>
      <c r="R123" s="242"/>
      <c r="S123" s="242" t="s">
        <v>339</v>
      </c>
      <c r="T123" s="243" t="s">
        <v>340</v>
      </c>
      <c r="U123" s="222">
        <v>0</v>
      </c>
      <c r="V123" s="222">
        <f>ROUND(E123*U123,2)</f>
        <v>0</v>
      </c>
      <c r="W123" s="222"/>
      <c r="X123" s="222" t="s">
        <v>474</v>
      </c>
      <c r="Y123" s="212"/>
      <c r="Z123" s="212"/>
      <c r="AA123" s="212"/>
      <c r="AB123" s="212"/>
      <c r="AC123" s="212"/>
      <c r="AD123" s="212"/>
      <c r="AE123" s="212"/>
      <c r="AF123" s="212"/>
      <c r="AG123" s="212" t="s">
        <v>605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7">
        <v>67</v>
      </c>
      <c r="B124" s="238" t="s">
        <v>1865</v>
      </c>
      <c r="C124" s="246" t="s">
        <v>1866</v>
      </c>
      <c r="D124" s="239" t="s">
        <v>657</v>
      </c>
      <c r="E124" s="240">
        <v>2</v>
      </c>
      <c r="F124" s="241"/>
      <c r="G124" s="242">
        <f>ROUND(E124*F124,2)</f>
        <v>0</v>
      </c>
      <c r="H124" s="241"/>
      <c r="I124" s="242">
        <f>ROUND(E124*H124,2)</f>
        <v>0</v>
      </c>
      <c r="J124" s="241"/>
      <c r="K124" s="242">
        <f>ROUND(E124*J124,2)</f>
        <v>0</v>
      </c>
      <c r="L124" s="242">
        <v>21</v>
      </c>
      <c r="M124" s="242">
        <f>G124*(1+L124/100)</f>
        <v>0</v>
      </c>
      <c r="N124" s="240">
        <v>9.7000000000000003E-2</v>
      </c>
      <c r="O124" s="240">
        <f>ROUND(E124*N124,2)</f>
        <v>0.19</v>
      </c>
      <c r="P124" s="240">
        <v>0</v>
      </c>
      <c r="Q124" s="240">
        <f>ROUND(E124*P124,2)</f>
        <v>0</v>
      </c>
      <c r="R124" s="242"/>
      <c r="S124" s="242" t="s">
        <v>339</v>
      </c>
      <c r="T124" s="243" t="s">
        <v>612</v>
      </c>
      <c r="U124" s="222">
        <v>0</v>
      </c>
      <c r="V124" s="222">
        <f>ROUND(E124*U124,2)</f>
        <v>0</v>
      </c>
      <c r="W124" s="222"/>
      <c r="X124" s="222" t="s">
        <v>474</v>
      </c>
      <c r="Y124" s="212"/>
      <c r="Z124" s="212"/>
      <c r="AA124" s="212"/>
      <c r="AB124" s="212"/>
      <c r="AC124" s="212"/>
      <c r="AD124" s="212"/>
      <c r="AE124" s="212"/>
      <c r="AF124" s="212"/>
      <c r="AG124" s="212" t="s">
        <v>605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7">
        <v>68</v>
      </c>
      <c r="B125" s="238" t="s">
        <v>1867</v>
      </c>
      <c r="C125" s="246" t="s">
        <v>1868</v>
      </c>
      <c r="D125" s="239" t="s">
        <v>657</v>
      </c>
      <c r="E125" s="240">
        <v>2</v>
      </c>
      <c r="F125" s="241"/>
      <c r="G125" s="242">
        <f>ROUND(E125*F125,2)</f>
        <v>0</v>
      </c>
      <c r="H125" s="241"/>
      <c r="I125" s="242">
        <f>ROUND(E125*H125,2)</f>
        <v>0</v>
      </c>
      <c r="J125" s="241"/>
      <c r="K125" s="242">
        <f>ROUND(E125*J125,2)</f>
        <v>0</v>
      </c>
      <c r="L125" s="242">
        <v>21</v>
      </c>
      <c r="M125" s="242">
        <f>G125*(1+L125/100)</f>
        <v>0</v>
      </c>
      <c r="N125" s="240">
        <v>4.2999999999999997E-2</v>
      </c>
      <c r="O125" s="240">
        <f>ROUND(E125*N125,2)</f>
        <v>0.09</v>
      </c>
      <c r="P125" s="240">
        <v>0</v>
      </c>
      <c r="Q125" s="240">
        <f>ROUND(E125*P125,2)</f>
        <v>0</v>
      </c>
      <c r="R125" s="242" t="s">
        <v>473</v>
      </c>
      <c r="S125" s="242" t="s">
        <v>384</v>
      </c>
      <c r="T125" s="243" t="s">
        <v>612</v>
      </c>
      <c r="U125" s="222">
        <v>0</v>
      </c>
      <c r="V125" s="222">
        <f>ROUND(E125*U125,2)</f>
        <v>0</v>
      </c>
      <c r="W125" s="222"/>
      <c r="X125" s="222" t="s">
        <v>474</v>
      </c>
      <c r="Y125" s="212"/>
      <c r="Z125" s="212"/>
      <c r="AA125" s="212"/>
      <c r="AB125" s="212"/>
      <c r="AC125" s="212"/>
      <c r="AD125" s="212"/>
      <c r="AE125" s="212"/>
      <c r="AF125" s="212"/>
      <c r="AG125" s="212" t="s">
        <v>605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37">
        <v>69</v>
      </c>
      <c r="B126" s="238" t="s">
        <v>1869</v>
      </c>
      <c r="C126" s="246" t="s">
        <v>1870</v>
      </c>
      <c r="D126" s="239" t="s">
        <v>657</v>
      </c>
      <c r="E126" s="240">
        <v>1</v>
      </c>
      <c r="F126" s="241"/>
      <c r="G126" s="242">
        <f>ROUND(E126*F126,2)</f>
        <v>0</v>
      </c>
      <c r="H126" s="241"/>
      <c r="I126" s="242">
        <f>ROUND(E126*H126,2)</f>
        <v>0</v>
      </c>
      <c r="J126" s="241"/>
      <c r="K126" s="242">
        <f>ROUND(E126*J126,2)</f>
        <v>0</v>
      </c>
      <c r="L126" s="242">
        <v>21</v>
      </c>
      <c r="M126" s="242">
        <f>G126*(1+L126/100)</f>
        <v>0</v>
      </c>
      <c r="N126" s="240">
        <v>8.6E-3</v>
      </c>
      <c r="O126" s="240">
        <f>ROUND(E126*N126,2)</f>
        <v>0.01</v>
      </c>
      <c r="P126" s="240">
        <v>0</v>
      </c>
      <c r="Q126" s="240">
        <f>ROUND(E126*P126,2)</f>
        <v>0</v>
      </c>
      <c r="R126" s="242" t="s">
        <v>473</v>
      </c>
      <c r="S126" s="242" t="s">
        <v>384</v>
      </c>
      <c r="T126" s="243" t="s">
        <v>612</v>
      </c>
      <c r="U126" s="222">
        <v>0</v>
      </c>
      <c r="V126" s="222">
        <f>ROUND(E126*U126,2)</f>
        <v>0</v>
      </c>
      <c r="W126" s="222"/>
      <c r="X126" s="222" t="s">
        <v>474</v>
      </c>
      <c r="Y126" s="212"/>
      <c r="Z126" s="212"/>
      <c r="AA126" s="212"/>
      <c r="AB126" s="212"/>
      <c r="AC126" s="212"/>
      <c r="AD126" s="212"/>
      <c r="AE126" s="212"/>
      <c r="AF126" s="212"/>
      <c r="AG126" s="212" t="s">
        <v>605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37">
        <v>70</v>
      </c>
      <c r="B127" s="238" t="s">
        <v>1871</v>
      </c>
      <c r="C127" s="246" t="s">
        <v>1872</v>
      </c>
      <c r="D127" s="239" t="s">
        <v>657</v>
      </c>
      <c r="E127" s="240">
        <v>1</v>
      </c>
      <c r="F127" s="241"/>
      <c r="G127" s="242">
        <f>ROUND(E127*F127,2)</f>
        <v>0</v>
      </c>
      <c r="H127" s="241"/>
      <c r="I127" s="242">
        <f>ROUND(E127*H127,2)</f>
        <v>0</v>
      </c>
      <c r="J127" s="241"/>
      <c r="K127" s="242">
        <f>ROUND(E127*J127,2)</f>
        <v>0</v>
      </c>
      <c r="L127" s="242">
        <v>21</v>
      </c>
      <c r="M127" s="242">
        <f>G127*(1+L127/100)</f>
        <v>0</v>
      </c>
      <c r="N127" s="240">
        <v>1.4999999999999999E-2</v>
      </c>
      <c r="O127" s="240">
        <f>ROUND(E127*N127,2)</f>
        <v>0.02</v>
      </c>
      <c r="P127" s="240">
        <v>0</v>
      </c>
      <c r="Q127" s="240">
        <f>ROUND(E127*P127,2)</f>
        <v>0</v>
      </c>
      <c r="R127" s="242" t="s">
        <v>473</v>
      </c>
      <c r="S127" s="242" t="s">
        <v>384</v>
      </c>
      <c r="T127" s="243" t="s">
        <v>612</v>
      </c>
      <c r="U127" s="222">
        <v>0</v>
      </c>
      <c r="V127" s="222">
        <f>ROUND(E127*U127,2)</f>
        <v>0</v>
      </c>
      <c r="W127" s="222"/>
      <c r="X127" s="222" t="s">
        <v>474</v>
      </c>
      <c r="Y127" s="212"/>
      <c r="Z127" s="212"/>
      <c r="AA127" s="212"/>
      <c r="AB127" s="212"/>
      <c r="AC127" s="212"/>
      <c r="AD127" s="212"/>
      <c r="AE127" s="212"/>
      <c r="AF127" s="212"/>
      <c r="AG127" s="212" t="s">
        <v>605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7">
        <v>71</v>
      </c>
      <c r="B128" s="238" t="s">
        <v>1873</v>
      </c>
      <c r="C128" s="246" t="s">
        <v>1874</v>
      </c>
      <c r="D128" s="239" t="s">
        <v>657</v>
      </c>
      <c r="E128" s="240">
        <v>1</v>
      </c>
      <c r="F128" s="241"/>
      <c r="G128" s="242">
        <f>ROUND(E128*F128,2)</f>
        <v>0</v>
      </c>
      <c r="H128" s="241"/>
      <c r="I128" s="242">
        <f>ROUND(E128*H128,2)</f>
        <v>0</v>
      </c>
      <c r="J128" s="241"/>
      <c r="K128" s="242">
        <f>ROUND(E128*J128,2)</f>
        <v>0</v>
      </c>
      <c r="L128" s="242">
        <v>21</v>
      </c>
      <c r="M128" s="242">
        <f>G128*(1+L128/100)</f>
        <v>0</v>
      </c>
      <c r="N128" s="240">
        <v>0</v>
      </c>
      <c r="O128" s="240">
        <f>ROUND(E128*N128,2)</f>
        <v>0</v>
      </c>
      <c r="P128" s="240">
        <v>0</v>
      </c>
      <c r="Q128" s="240">
        <f>ROUND(E128*P128,2)</f>
        <v>0</v>
      </c>
      <c r="R128" s="242"/>
      <c r="S128" s="242" t="s">
        <v>339</v>
      </c>
      <c r="T128" s="243" t="s">
        <v>340</v>
      </c>
      <c r="U128" s="222">
        <v>0</v>
      </c>
      <c r="V128" s="222">
        <f>ROUND(E128*U128,2)</f>
        <v>0</v>
      </c>
      <c r="W128" s="222"/>
      <c r="X128" s="222" t="s">
        <v>474</v>
      </c>
      <c r="Y128" s="212"/>
      <c r="Z128" s="212"/>
      <c r="AA128" s="212"/>
      <c r="AB128" s="212"/>
      <c r="AC128" s="212"/>
      <c r="AD128" s="212"/>
      <c r="AE128" s="212"/>
      <c r="AF128" s="212"/>
      <c r="AG128" s="212" t="s">
        <v>605</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2.5" outlineLevel="1" x14ac:dyDescent="0.2">
      <c r="A129" s="237">
        <v>72</v>
      </c>
      <c r="B129" s="238" t="s">
        <v>1875</v>
      </c>
      <c r="C129" s="246" t="s">
        <v>1876</v>
      </c>
      <c r="D129" s="239" t="s">
        <v>657</v>
      </c>
      <c r="E129" s="240">
        <v>2.02</v>
      </c>
      <c r="F129" s="241"/>
      <c r="G129" s="242">
        <f>ROUND(E129*F129,2)</f>
        <v>0</v>
      </c>
      <c r="H129" s="241"/>
      <c r="I129" s="242">
        <f>ROUND(E129*H129,2)</f>
        <v>0</v>
      </c>
      <c r="J129" s="241"/>
      <c r="K129" s="242">
        <f>ROUND(E129*J129,2)</f>
        <v>0</v>
      </c>
      <c r="L129" s="242">
        <v>21</v>
      </c>
      <c r="M129" s="242">
        <f>G129*(1+L129/100)</f>
        <v>0</v>
      </c>
      <c r="N129" s="240">
        <v>0.92</v>
      </c>
      <c r="O129" s="240">
        <f>ROUND(E129*N129,2)</f>
        <v>1.86</v>
      </c>
      <c r="P129" s="240">
        <v>0</v>
      </c>
      <c r="Q129" s="240">
        <f>ROUND(E129*P129,2)</f>
        <v>0</v>
      </c>
      <c r="R129" s="242" t="s">
        <v>473</v>
      </c>
      <c r="S129" s="242" t="s">
        <v>384</v>
      </c>
      <c r="T129" s="243" t="s">
        <v>612</v>
      </c>
      <c r="U129" s="222">
        <v>0</v>
      </c>
      <c r="V129" s="222">
        <f>ROUND(E129*U129,2)</f>
        <v>0</v>
      </c>
      <c r="W129" s="222"/>
      <c r="X129" s="222" t="s">
        <v>474</v>
      </c>
      <c r="Y129" s="212"/>
      <c r="Z129" s="212"/>
      <c r="AA129" s="212"/>
      <c r="AB129" s="212"/>
      <c r="AC129" s="212"/>
      <c r="AD129" s="212"/>
      <c r="AE129" s="212"/>
      <c r="AF129" s="212"/>
      <c r="AG129" s="212" t="s">
        <v>605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7">
        <v>73</v>
      </c>
      <c r="B130" s="238" t="s">
        <v>1148</v>
      </c>
      <c r="C130" s="246" t="s">
        <v>1149</v>
      </c>
      <c r="D130" s="239" t="s">
        <v>657</v>
      </c>
      <c r="E130" s="240">
        <v>2.02</v>
      </c>
      <c r="F130" s="241"/>
      <c r="G130" s="242">
        <f>ROUND(E130*F130,2)</f>
        <v>0</v>
      </c>
      <c r="H130" s="241"/>
      <c r="I130" s="242">
        <f>ROUND(E130*H130,2)</f>
        <v>0</v>
      </c>
      <c r="J130" s="241"/>
      <c r="K130" s="242">
        <f>ROUND(E130*J130,2)</f>
        <v>0</v>
      </c>
      <c r="L130" s="242">
        <v>21</v>
      </c>
      <c r="M130" s="242">
        <f>G130*(1+L130/100)</f>
        <v>0</v>
      </c>
      <c r="N130" s="240">
        <v>0.58499999999999996</v>
      </c>
      <c r="O130" s="240">
        <f>ROUND(E130*N130,2)</f>
        <v>1.18</v>
      </c>
      <c r="P130" s="240">
        <v>0</v>
      </c>
      <c r="Q130" s="240">
        <f>ROUND(E130*P130,2)</f>
        <v>0</v>
      </c>
      <c r="R130" s="242" t="s">
        <v>473</v>
      </c>
      <c r="S130" s="242" t="s">
        <v>384</v>
      </c>
      <c r="T130" s="243" t="s">
        <v>612</v>
      </c>
      <c r="U130" s="222">
        <v>0</v>
      </c>
      <c r="V130" s="222">
        <f>ROUND(E130*U130,2)</f>
        <v>0</v>
      </c>
      <c r="W130" s="222"/>
      <c r="X130" s="222" t="s">
        <v>474</v>
      </c>
      <c r="Y130" s="212"/>
      <c r="Z130" s="212"/>
      <c r="AA130" s="212"/>
      <c r="AB130" s="212"/>
      <c r="AC130" s="212"/>
      <c r="AD130" s="212"/>
      <c r="AE130" s="212"/>
      <c r="AF130" s="212"/>
      <c r="AG130" s="212" t="s">
        <v>605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37">
        <v>74</v>
      </c>
      <c r="B131" s="238" t="s">
        <v>1877</v>
      </c>
      <c r="C131" s="246" t="s">
        <v>1878</v>
      </c>
      <c r="D131" s="239" t="s">
        <v>657</v>
      </c>
      <c r="E131" s="240">
        <v>1.01</v>
      </c>
      <c r="F131" s="241"/>
      <c r="G131" s="242">
        <f>ROUND(E131*F131,2)</f>
        <v>0</v>
      </c>
      <c r="H131" s="241"/>
      <c r="I131" s="242">
        <f>ROUND(E131*H131,2)</f>
        <v>0</v>
      </c>
      <c r="J131" s="241"/>
      <c r="K131" s="242">
        <f>ROUND(E131*J131,2)</f>
        <v>0</v>
      </c>
      <c r="L131" s="242">
        <v>21</v>
      </c>
      <c r="M131" s="242">
        <f>G131*(1+L131/100)</f>
        <v>0</v>
      </c>
      <c r="N131" s="240">
        <v>0.5</v>
      </c>
      <c r="O131" s="240">
        <f>ROUND(E131*N131,2)</f>
        <v>0.51</v>
      </c>
      <c r="P131" s="240">
        <v>0</v>
      </c>
      <c r="Q131" s="240">
        <f>ROUND(E131*P131,2)</f>
        <v>0</v>
      </c>
      <c r="R131" s="242" t="s">
        <v>473</v>
      </c>
      <c r="S131" s="242" t="s">
        <v>384</v>
      </c>
      <c r="T131" s="243" t="s">
        <v>612</v>
      </c>
      <c r="U131" s="222">
        <v>0</v>
      </c>
      <c r="V131" s="222">
        <f>ROUND(E131*U131,2)</f>
        <v>0</v>
      </c>
      <c r="W131" s="222"/>
      <c r="X131" s="222" t="s">
        <v>474</v>
      </c>
      <c r="Y131" s="212"/>
      <c r="Z131" s="212"/>
      <c r="AA131" s="212"/>
      <c r="AB131" s="212"/>
      <c r="AC131" s="212"/>
      <c r="AD131" s="212"/>
      <c r="AE131" s="212"/>
      <c r="AF131" s="212"/>
      <c r="AG131" s="212" t="s">
        <v>605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37">
        <v>75</v>
      </c>
      <c r="B132" s="238" t="s">
        <v>1154</v>
      </c>
      <c r="C132" s="246" t="s">
        <v>1155</v>
      </c>
      <c r="D132" s="239" t="s">
        <v>657</v>
      </c>
      <c r="E132" s="240">
        <v>1.01</v>
      </c>
      <c r="F132" s="241"/>
      <c r="G132" s="242">
        <f>ROUND(E132*F132,2)</f>
        <v>0</v>
      </c>
      <c r="H132" s="241"/>
      <c r="I132" s="242">
        <f>ROUND(E132*H132,2)</f>
        <v>0</v>
      </c>
      <c r="J132" s="241"/>
      <c r="K132" s="242">
        <f>ROUND(E132*J132,2)</f>
        <v>0</v>
      </c>
      <c r="L132" s="242">
        <v>21</v>
      </c>
      <c r="M132" s="242">
        <f>G132*(1+L132/100)</f>
        <v>0</v>
      </c>
      <c r="N132" s="240">
        <v>1</v>
      </c>
      <c r="O132" s="240">
        <f>ROUND(E132*N132,2)</f>
        <v>1.01</v>
      </c>
      <c r="P132" s="240">
        <v>0</v>
      </c>
      <c r="Q132" s="240">
        <f>ROUND(E132*P132,2)</f>
        <v>0</v>
      </c>
      <c r="R132" s="242" t="s">
        <v>473</v>
      </c>
      <c r="S132" s="242" t="s">
        <v>384</v>
      </c>
      <c r="T132" s="243" t="s">
        <v>612</v>
      </c>
      <c r="U132" s="222">
        <v>0</v>
      </c>
      <c r="V132" s="222">
        <f>ROUND(E132*U132,2)</f>
        <v>0</v>
      </c>
      <c r="W132" s="222"/>
      <c r="X132" s="222" t="s">
        <v>474</v>
      </c>
      <c r="Y132" s="212"/>
      <c r="Z132" s="212"/>
      <c r="AA132" s="212"/>
      <c r="AB132" s="212"/>
      <c r="AC132" s="212"/>
      <c r="AD132" s="212"/>
      <c r="AE132" s="212"/>
      <c r="AF132" s="212"/>
      <c r="AG132" s="212" t="s">
        <v>605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7">
        <v>76</v>
      </c>
      <c r="B133" s="238" t="s">
        <v>1879</v>
      </c>
      <c r="C133" s="246" t="s">
        <v>1880</v>
      </c>
      <c r="D133" s="239" t="s">
        <v>657</v>
      </c>
      <c r="E133" s="240">
        <v>2</v>
      </c>
      <c r="F133" s="241"/>
      <c r="G133" s="242">
        <f>ROUND(E133*F133,2)</f>
        <v>0</v>
      </c>
      <c r="H133" s="241"/>
      <c r="I133" s="242">
        <f>ROUND(E133*H133,2)</f>
        <v>0</v>
      </c>
      <c r="J133" s="241"/>
      <c r="K133" s="242">
        <f>ROUND(E133*J133,2)</f>
        <v>0</v>
      </c>
      <c r="L133" s="242">
        <v>21</v>
      </c>
      <c r="M133" s="242">
        <f>G133*(1+L133/100)</f>
        <v>0</v>
      </c>
      <c r="N133" s="240">
        <v>5.75</v>
      </c>
      <c r="O133" s="240">
        <f>ROUND(E133*N133,2)</f>
        <v>11.5</v>
      </c>
      <c r="P133" s="240">
        <v>0</v>
      </c>
      <c r="Q133" s="240">
        <f>ROUND(E133*P133,2)</f>
        <v>0</v>
      </c>
      <c r="R133" s="242" t="s">
        <v>473</v>
      </c>
      <c r="S133" s="242" t="s">
        <v>384</v>
      </c>
      <c r="T133" s="243" t="s">
        <v>612</v>
      </c>
      <c r="U133" s="222">
        <v>0</v>
      </c>
      <c r="V133" s="222">
        <f>ROUND(E133*U133,2)</f>
        <v>0</v>
      </c>
      <c r="W133" s="222"/>
      <c r="X133" s="222" t="s">
        <v>474</v>
      </c>
      <c r="Y133" s="212"/>
      <c r="Z133" s="212"/>
      <c r="AA133" s="212"/>
      <c r="AB133" s="212"/>
      <c r="AC133" s="212"/>
      <c r="AD133" s="212"/>
      <c r="AE133" s="212"/>
      <c r="AF133" s="212"/>
      <c r="AG133" s="212" t="s">
        <v>605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7">
        <v>77</v>
      </c>
      <c r="B134" s="238" t="s">
        <v>1881</v>
      </c>
      <c r="C134" s="246" t="s">
        <v>1882</v>
      </c>
      <c r="D134" s="239" t="s">
        <v>657</v>
      </c>
      <c r="E134" s="240">
        <v>2.02</v>
      </c>
      <c r="F134" s="241"/>
      <c r="G134" s="242">
        <f>ROUND(E134*F134,2)</f>
        <v>0</v>
      </c>
      <c r="H134" s="241"/>
      <c r="I134" s="242">
        <f>ROUND(E134*H134,2)</f>
        <v>0</v>
      </c>
      <c r="J134" s="241"/>
      <c r="K134" s="242">
        <f>ROUND(E134*J134,2)</f>
        <v>0</v>
      </c>
      <c r="L134" s="242">
        <v>21</v>
      </c>
      <c r="M134" s="242">
        <f>G134*(1+L134/100)</f>
        <v>0</v>
      </c>
      <c r="N134" s="240">
        <v>0.87</v>
      </c>
      <c r="O134" s="240">
        <f>ROUND(E134*N134,2)</f>
        <v>1.76</v>
      </c>
      <c r="P134" s="240">
        <v>0</v>
      </c>
      <c r="Q134" s="240">
        <f>ROUND(E134*P134,2)</f>
        <v>0</v>
      </c>
      <c r="R134" s="242" t="s">
        <v>473</v>
      </c>
      <c r="S134" s="242" t="s">
        <v>384</v>
      </c>
      <c r="T134" s="243" t="s">
        <v>612</v>
      </c>
      <c r="U134" s="222">
        <v>0</v>
      </c>
      <c r="V134" s="222">
        <f>ROUND(E134*U134,2)</f>
        <v>0</v>
      </c>
      <c r="W134" s="222"/>
      <c r="X134" s="222" t="s">
        <v>474</v>
      </c>
      <c r="Y134" s="212"/>
      <c r="Z134" s="212"/>
      <c r="AA134" s="212"/>
      <c r="AB134" s="212"/>
      <c r="AC134" s="212"/>
      <c r="AD134" s="212"/>
      <c r="AE134" s="212"/>
      <c r="AF134" s="212"/>
      <c r="AG134" s="212" t="s">
        <v>605</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x14ac:dyDescent="0.2">
      <c r="A135" s="224" t="s">
        <v>334</v>
      </c>
      <c r="B135" s="225" t="s">
        <v>252</v>
      </c>
      <c r="C135" s="245" t="s">
        <v>253</v>
      </c>
      <c r="D135" s="226"/>
      <c r="E135" s="227"/>
      <c r="F135" s="228"/>
      <c r="G135" s="228">
        <f>SUMIF(AG136:AG140,"&lt;&gt;NOR",G136:G140)</f>
        <v>0</v>
      </c>
      <c r="H135" s="228"/>
      <c r="I135" s="228">
        <f>SUM(I136:I140)</f>
        <v>0</v>
      </c>
      <c r="J135" s="228"/>
      <c r="K135" s="228">
        <f>SUM(K136:K140)</f>
        <v>0</v>
      </c>
      <c r="L135" s="228"/>
      <c r="M135" s="228">
        <f>SUM(M136:M140)</f>
        <v>0</v>
      </c>
      <c r="N135" s="227"/>
      <c r="O135" s="227">
        <f>SUM(O136:O140)</f>
        <v>0</v>
      </c>
      <c r="P135" s="227"/>
      <c r="Q135" s="227">
        <f>SUM(Q136:Q140)</f>
        <v>0</v>
      </c>
      <c r="R135" s="228"/>
      <c r="S135" s="228"/>
      <c r="T135" s="229"/>
      <c r="U135" s="223"/>
      <c r="V135" s="223">
        <f>SUM(V136:V140)</f>
        <v>0</v>
      </c>
      <c r="W135" s="223"/>
      <c r="X135" s="223"/>
      <c r="AG135" t="s">
        <v>335</v>
      </c>
    </row>
    <row r="136" spans="1:60" ht="22.5" outlineLevel="1" x14ac:dyDescent="0.2">
      <c r="A136" s="237">
        <v>78</v>
      </c>
      <c r="B136" s="238" t="s">
        <v>1883</v>
      </c>
      <c r="C136" s="246" t="s">
        <v>1884</v>
      </c>
      <c r="D136" s="239" t="s">
        <v>657</v>
      </c>
      <c r="E136" s="240">
        <v>4</v>
      </c>
      <c r="F136" s="241"/>
      <c r="G136" s="242">
        <f>ROUND(E136*F136,2)</f>
        <v>0</v>
      </c>
      <c r="H136" s="241"/>
      <c r="I136" s="242">
        <f>ROUND(E136*H136,2)</f>
        <v>0</v>
      </c>
      <c r="J136" s="241"/>
      <c r="K136" s="242">
        <f>ROUND(E136*J136,2)</f>
        <v>0</v>
      </c>
      <c r="L136" s="242">
        <v>21</v>
      </c>
      <c r="M136" s="242">
        <f>G136*(1+L136/100)</f>
        <v>0</v>
      </c>
      <c r="N136" s="240">
        <v>0</v>
      </c>
      <c r="O136" s="240">
        <f>ROUND(E136*N136,2)</f>
        <v>0</v>
      </c>
      <c r="P136" s="240">
        <v>0</v>
      </c>
      <c r="Q136" s="240">
        <f>ROUND(E136*P136,2)</f>
        <v>0</v>
      </c>
      <c r="R136" s="242"/>
      <c r="S136" s="242" t="s">
        <v>339</v>
      </c>
      <c r="T136" s="243" t="s">
        <v>340</v>
      </c>
      <c r="U136" s="222">
        <v>0</v>
      </c>
      <c r="V136" s="222">
        <f>ROUND(E136*U136,2)</f>
        <v>0</v>
      </c>
      <c r="W136" s="222"/>
      <c r="X136" s="222" t="s">
        <v>385</v>
      </c>
      <c r="Y136" s="212"/>
      <c r="Z136" s="212"/>
      <c r="AA136" s="212"/>
      <c r="AB136" s="212"/>
      <c r="AC136" s="212"/>
      <c r="AD136" s="212"/>
      <c r="AE136" s="212"/>
      <c r="AF136" s="212"/>
      <c r="AG136" s="212" t="s">
        <v>386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7">
        <v>79</v>
      </c>
      <c r="B137" s="238" t="s">
        <v>1885</v>
      </c>
      <c r="C137" s="246" t="s">
        <v>1886</v>
      </c>
      <c r="D137" s="239" t="s">
        <v>338</v>
      </c>
      <c r="E137" s="240">
        <v>1</v>
      </c>
      <c r="F137" s="241"/>
      <c r="G137" s="242">
        <f>ROUND(E137*F137,2)</f>
        <v>0</v>
      </c>
      <c r="H137" s="241"/>
      <c r="I137" s="242">
        <f>ROUND(E137*H137,2)</f>
        <v>0</v>
      </c>
      <c r="J137" s="241"/>
      <c r="K137" s="242">
        <f>ROUND(E137*J137,2)</f>
        <v>0</v>
      </c>
      <c r="L137" s="242">
        <v>21</v>
      </c>
      <c r="M137" s="242">
        <f>G137*(1+L137/100)</f>
        <v>0</v>
      </c>
      <c r="N137" s="240">
        <v>0</v>
      </c>
      <c r="O137" s="240">
        <f>ROUND(E137*N137,2)</f>
        <v>0</v>
      </c>
      <c r="P137" s="240">
        <v>0</v>
      </c>
      <c r="Q137" s="240">
        <f>ROUND(E137*P137,2)</f>
        <v>0</v>
      </c>
      <c r="R137" s="242"/>
      <c r="S137" s="242" t="s">
        <v>339</v>
      </c>
      <c r="T137" s="243" t="s">
        <v>340</v>
      </c>
      <c r="U137" s="222">
        <v>0</v>
      </c>
      <c r="V137" s="222">
        <f>ROUND(E137*U137,2)</f>
        <v>0</v>
      </c>
      <c r="W137" s="222"/>
      <c r="X137" s="222" t="s">
        <v>385</v>
      </c>
      <c r="Y137" s="212"/>
      <c r="Z137" s="212"/>
      <c r="AA137" s="212"/>
      <c r="AB137" s="212"/>
      <c r="AC137" s="212"/>
      <c r="AD137" s="212"/>
      <c r="AE137" s="212"/>
      <c r="AF137" s="212"/>
      <c r="AG137" s="212" t="s">
        <v>386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7">
        <v>80</v>
      </c>
      <c r="B138" s="238" t="s">
        <v>1887</v>
      </c>
      <c r="C138" s="246" t="s">
        <v>1888</v>
      </c>
      <c r="D138" s="239" t="s">
        <v>657</v>
      </c>
      <c r="E138" s="240">
        <v>2</v>
      </c>
      <c r="F138" s="241"/>
      <c r="G138" s="242">
        <f>ROUND(E138*F138,2)</f>
        <v>0</v>
      </c>
      <c r="H138" s="241"/>
      <c r="I138" s="242">
        <f>ROUND(E138*H138,2)</f>
        <v>0</v>
      </c>
      <c r="J138" s="241"/>
      <c r="K138" s="242">
        <f>ROUND(E138*J138,2)</f>
        <v>0</v>
      </c>
      <c r="L138" s="242">
        <v>21</v>
      </c>
      <c r="M138" s="242">
        <f>G138*(1+L138/100)</f>
        <v>0</v>
      </c>
      <c r="N138" s="240">
        <v>0</v>
      </c>
      <c r="O138" s="240">
        <f>ROUND(E138*N138,2)</f>
        <v>0</v>
      </c>
      <c r="P138" s="240">
        <v>0</v>
      </c>
      <c r="Q138" s="240">
        <f>ROUND(E138*P138,2)</f>
        <v>0</v>
      </c>
      <c r="R138" s="242"/>
      <c r="S138" s="242" t="s">
        <v>339</v>
      </c>
      <c r="T138" s="243" t="s">
        <v>340</v>
      </c>
      <c r="U138" s="222">
        <v>0</v>
      </c>
      <c r="V138" s="222">
        <f>ROUND(E138*U138,2)</f>
        <v>0</v>
      </c>
      <c r="W138" s="222"/>
      <c r="X138" s="222" t="s">
        <v>385</v>
      </c>
      <c r="Y138" s="212"/>
      <c r="Z138" s="212"/>
      <c r="AA138" s="212"/>
      <c r="AB138" s="212"/>
      <c r="AC138" s="212"/>
      <c r="AD138" s="212"/>
      <c r="AE138" s="212"/>
      <c r="AF138" s="212"/>
      <c r="AG138" s="212" t="s">
        <v>386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7">
        <v>81</v>
      </c>
      <c r="B139" s="238" t="s">
        <v>1889</v>
      </c>
      <c r="C139" s="246" t="s">
        <v>1890</v>
      </c>
      <c r="D139" s="239" t="s">
        <v>657</v>
      </c>
      <c r="E139" s="240">
        <v>2</v>
      </c>
      <c r="F139" s="241"/>
      <c r="G139" s="242">
        <f>ROUND(E139*F139,2)</f>
        <v>0</v>
      </c>
      <c r="H139" s="241"/>
      <c r="I139" s="242">
        <f>ROUND(E139*H139,2)</f>
        <v>0</v>
      </c>
      <c r="J139" s="241"/>
      <c r="K139" s="242">
        <f>ROUND(E139*J139,2)</f>
        <v>0</v>
      </c>
      <c r="L139" s="242">
        <v>21</v>
      </c>
      <c r="M139" s="242">
        <f>G139*(1+L139/100)</f>
        <v>0</v>
      </c>
      <c r="N139" s="240">
        <v>0</v>
      </c>
      <c r="O139" s="240">
        <f>ROUND(E139*N139,2)</f>
        <v>0</v>
      </c>
      <c r="P139" s="240">
        <v>0</v>
      </c>
      <c r="Q139" s="240">
        <f>ROUND(E139*P139,2)</f>
        <v>0</v>
      </c>
      <c r="R139" s="242"/>
      <c r="S139" s="242" t="s">
        <v>339</v>
      </c>
      <c r="T139" s="243" t="s">
        <v>340</v>
      </c>
      <c r="U139" s="222">
        <v>0</v>
      </c>
      <c r="V139" s="222">
        <f>ROUND(E139*U139,2)</f>
        <v>0</v>
      </c>
      <c r="W139" s="222"/>
      <c r="X139" s="222" t="s">
        <v>385</v>
      </c>
      <c r="Y139" s="212"/>
      <c r="Z139" s="212"/>
      <c r="AA139" s="212"/>
      <c r="AB139" s="212"/>
      <c r="AC139" s="212"/>
      <c r="AD139" s="212"/>
      <c r="AE139" s="212"/>
      <c r="AF139" s="212"/>
      <c r="AG139" s="212" t="s">
        <v>386</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7">
        <v>82</v>
      </c>
      <c r="B140" s="238" t="s">
        <v>1891</v>
      </c>
      <c r="C140" s="246" t="s">
        <v>1892</v>
      </c>
      <c r="D140" s="239" t="s">
        <v>338</v>
      </c>
      <c r="E140" s="240">
        <v>1</v>
      </c>
      <c r="F140" s="241"/>
      <c r="G140" s="242">
        <f>ROUND(E140*F140,2)</f>
        <v>0</v>
      </c>
      <c r="H140" s="241"/>
      <c r="I140" s="242">
        <f>ROUND(E140*H140,2)</f>
        <v>0</v>
      </c>
      <c r="J140" s="241"/>
      <c r="K140" s="242">
        <f>ROUND(E140*J140,2)</f>
        <v>0</v>
      </c>
      <c r="L140" s="242">
        <v>21</v>
      </c>
      <c r="M140" s="242">
        <f>G140*(1+L140/100)</f>
        <v>0</v>
      </c>
      <c r="N140" s="240">
        <v>0</v>
      </c>
      <c r="O140" s="240">
        <f>ROUND(E140*N140,2)</f>
        <v>0</v>
      </c>
      <c r="P140" s="240">
        <v>0</v>
      </c>
      <c r="Q140" s="240">
        <f>ROUND(E140*P140,2)</f>
        <v>0</v>
      </c>
      <c r="R140" s="242"/>
      <c r="S140" s="242" t="s">
        <v>339</v>
      </c>
      <c r="T140" s="243" t="s">
        <v>340</v>
      </c>
      <c r="U140" s="222">
        <v>0</v>
      </c>
      <c r="V140" s="222">
        <f>ROUND(E140*U140,2)</f>
        <v>0</v>
      </c>
      <c r="W140" s="222"/>
      <c r="X140" s="222" t="s">
        <v>385</v>
      </c>
      <c r="Y140" s="212"/>
      <c r="Z140" s="212"/>
      <c r="AA140" s="212"/>
      <c r="AB140" s="212"/>
      <c r="AC140" s="212"/>
      <c r="AD140" s="212"/>
      <c r="AE140" s="212"/>
      <c r="AF140" s="212"/>
      <c r="AG140" s="212" t="s">
        <v>386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24" t="s">
        <v>334</v>
      </c>
      <c r="B141" s="225" t="s">
        <v>256</v>
      </c>
      <c r="C141" s="245" t="s">
        <v>257</v>
      </c>
      <c r="D141" s="226"/>
      <c r="E141" s="227"/>
      <c r="F141" s="228"/>
      <c r="G141" s="228">
        <f>SUMIF(AG142:AG147,"&lt;&gt;NOR",G142:G147)</f>
        <v>0</v>
      </c>
      <c r="H141" s="228"/>
      <c r="I141" s="228">
        <f>SUM(I142:I147)</f>
        <v>0</v>
      </c>
      <c r="J141" s="228"/>
      <c r="K141" s="228">
        <f>SUM(K142:K147)</f>
        <v>0</v>
      </c>
      <c r="L141" s="228"/>
      <c r="M141" s="228">
        <f>SUM(M142:M147)</f>
        <v>0</v>
      </c>
      <c r="N141" s="227"/>
      <c r="O141" s="227">
        <f>SUM(O142:O147)</f>
        <v>0</v>
      </c>
      <c r="P141" s="227"/>
      <c r="Q141" s="227">
        <f>SUM(Q142:Q147)</f>
        <v>0</v>
      </c>
      <c r="R141" s="228"/>
      <c r="S141" s="228"/>
      <c r="T141" s="229"/>
      <c r="U141" s="223"/>
      <c r="V141" s="223">
        <f>SUM(V142:V147)</f>
        <v>34.56</v>
      </c>
      <c r="W141" s="223"/>
      <c r="X141" s="223"/>
      <c r="AG141" t="s">
        <v>335</v>
      </c>
    </row>
    <row r="142" spans="1:60" ht="22.5" outlineLevel="1" x14ac:dyDescent="0.2">
      <c r="A142" s="230">
        <v>83</v>
      </c>
      <c r="B142" s="231" t="s">
        <v>1168</v>
      </c>
      <c r="C142" s="247" t="s">
        <v>1169</v>
      </c>
      <c r="D142" s="232" t="s">
        <v>464</v>
      </c>
      <c r="E142" s="233">
        <v>163.4237</v>
      </c>
      <c r="F142" s="234"/>
      <c r="G142" s="235">
        <f>ROUND(E142*F142,2)</f>
        <v>0</v>
      </c>
      <c r="H142" s="234"/>
      <c r="I142" s="235">
        <f>ROUND(E142*H142,2)</f>
        <v>0</v>
      </c>
      <c r="J142" s="234"/>
      <c r="K142" s="235">
        <f>ROUND(E142*J142,2)</f>
        <v>0</v>
      </c>
      <c r="L142" s="235">
        <v>21</v>
      </c>
      <c r="M142" s="235">
        <f>G142*(1+L142/100)</f>
        <v>0</v>
      </c>
      <c r="N142" s="233">
        <v>0</v>
      </c>
      <c r="O142" s="233">
        <f>ROUND(E142*N142,2)</f>
        <v>0</v>
      </c>
      <c r="P142" s="233">
        <v>0</v>
      </c>
      <c r="Q142" s="233">
        <f>ROUND(E142*P142,2)</f>
        <v>0</v>
      </c>
      <c r="R142" s="235"/>
      <c r="S142" s="235" t="s">
        <v>384</v>
      </c>
      <c r="T142" s="236" t="s">
        <v>612</v>
      </c>
      <c r="U142" s="222">
        <v>0.21149999999999999</v>
      </c>
      <c r="V142" s="222">
        <f>ROUND(E142*U142,2)</f>
        <v>34.56</v>
      </c>
      <c r="W142" s="222"/>
      <c r="X142" s="222" t="s">
        <v>524</v>
      </c>
      <c r="Y142" s="212"/>
      <c r="Z142" s="212"/>
      <c r="AA142" s="212"/>
      <c r="AB142" s="212"/>
      <c r="AC142" s="212"/>
      <c r="AD142" s="212"/>
      <c r="AE142" s="212"/>
      <c r="AF142" s="212"/>
      <c r="AG142" s="212" t="s">
        <v>525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4" t="s">
        <v>1170</v>
      </c>
      <c r="D143" s="261"/>
      <c r="E143" s="261"/>
      <c r="F143" s="261"/>
      <c r="G143" s="261"/>
      <c r="H143" s="222"/>
      <c r="I143" s="222"/>
      <c r="J143" s="222"/>
      <c r="K143" s="222"/>
      <c r="L143" s="222"/>
      <c r="M143" s="222"/>
      <c r="N143" s="221"/>
      <c r="O143" s="221"/>
      <c r="P143" s="221"/>
      <c r="Q143" s="221"/>
      <c r="R143" s="222"/>
      <c r="S143" s="222"/>
      <c r="T143" s="222"/>
      <c r="U143" s="222"/>
      <c r="V143" s="222"/>
      <c r="W143" s="222"/>
      <c r="X143" s="222"/>
      <c r="Y143" s="212"/>
      <c r="Z143" s="212"/>
      <c r="AA143" s="212"/>
      <c r="AB143" s="212"/>
      <c r="AC143" s="212"/>
      <c r="AD143" s="212"/>
      <c r="AE143" s="212"/>
      <c r="AF143" s="212"/>
      <c r="AG143" s="212" t="s">
        <v>433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7" t="s">
        <v>526</v>
      </c>
      <c r="D144" s="251"/>
      <c r="E144" s="252"/>
      <c r="F144" s="222"/>
      <c r="G144" s="222"/>
      <c r="H144" s="222"/>
      <c r="I144" s="222"/>
      <c r="J144" s="222"/>
      <c r="K144" s="222"/>
      <c r="L144" s="222"/>
      <c r="M144" s="222"/>
      <c r="N144" s="221"/>
      <c r="O144" s="221"/>
      <c r="P144" s="221"/>
      <c r="Q144" s="221"/>
      <c r="R144" s="222"/>
      <c r="S144" s="222"/>
      <c r="T144" s="222"/>
      <c r="U144" s="222"/>
      <c r="V144" s="222"/>
      <c r="W144" s="222"/>
      <c r="X144" s="222"/>
      <c r="Y144" s="212"/>
      <c r="Z144" s="212"/>
      <c r="AA144" s="212"/>
      <c r="AB144" s="212"/>
      <c r="AC144" s="212"/>
      <c r="AD144" s="212"/>
      <c r="AE144" s="212"/>
      <c r="AF144" s="212"/>
      <c r="AG144" s="212" t="s">
        <v>390</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19"/>
      <c r="B145" s="220"/>
      <c r="C145" s="257" t="s">
        <v>1893</v>
      </c>
      <c r="D145" s="251"/>
      <c r="E145" s="252"/>
      <c r="F145" s="222"/>
      <c r="G145" s="222"/>
      <c r="H145" s="222"/>
      <c r="I145" s="222"/>
      <c r="J145" s="222"/>
      <c r="K145" s="222"/>
      <c r="L145" s="222"/>
      <c r="M145" s="222"/>
      <c r="N145" s="221"/>
      <c r="O145" s="221"/>
      <c r="P145" s="221"/>
      <c r="Q145" s="221"/>
      <c r="R145" s="222"/>
      <c r="S145" s="222"/>
      <c r="T145" s="222"/>
      <c r="U145" s="222"/>
      <c r="V145" s="222"/>
      <c r="W145" s="222"/>
      <c r="X145" s="222"/>
      <c r="Y145" s="212"/>
      <c r="Z145" s="212"/>
      <c r="AA145" s="212"/>
      <c r="AB145" s="212"/>
      <c r="AC145" s="212"/>
      <c r="AD145" s="212"/>
      <c r="AE145" s="212"/>
      <c r="AF145" s="212"/>
      <c r="AG145" s="212" t="s">
        <v>390</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7" t="s">
        <v>1894</v>
      </c>
      <c r="D146" s="251"/>
      <c r="E146" s="252"/>
      <c r="F146" s="222"/>
      <c r="G146" s="222"/>
      <c r="H146" s="222"/>
      <c r="I146" s="222"/>
      <c r="J146" s="222"/>
      <c r="K146" s="222"/>
      <c r="L146" s="222"/>
      <c r="M146" s="222"/>
      <c r="N146" s="221"/>
      <c r="O146" s="221"/>
      <c r="P146" s="221"/>
      <c r="Q146" s="221"/>
      <c r="R146" s="222"/>
      <c r="S146" s="222"/>
      <c r="T146" s="222"/>
      <c r="U146" s="222"/>
      <c r="V146" s="222"/>
      <c r="W146" s="222"/>
      <c r="X146" s="222"/>
      <c r="Y146" s="212"/>
      <c r="Z146" s="212"/>
      <c r="AA146" s="212"/>
      <c r="AB146" s="212"/>
      <c r="AC146" s="212"/>
      <c r="AD146" s="212"/>
      <c r="AE146" s="212"/>
      <c r="AF146" s="212"/>
      <c r="AG146" s="212" t="s">
        <v>390</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7" t="s">
        <v>1895</v>
      </c>
      <c r="D147" s="251"/>
      <c r="E147" s="252">
        <v>163.4237</v>
      </c>
      <c r="F147" s="222"/>
      <c r="G147" s="222"/>
      <c r="H147" s="222"/>
      <c r="I147" s="222"/>
      <c r="J147" s="222"/>
      <c r="K147" s="222"/>
      <c r="L147" s="222"/>
      <c r="M147" s="222"/>
      <c r="N147" s="221"/>
      <c r="O147" s="221"/>
      <c r="P147" s="221"/>
      <c r="Q147" s="221"/>
      <c r="R147" s="222"/>
      <c r="S147" s="222"/>
      <c r="T147" s="222"/>
      <c r="U147" s="222"/>
      <c r="V147" s="222"/>
      <c r="W147" s="222"/>
      <c r="X147" s="222"/>
      <c r="Y147" s="212"/>
      <c r="Z147" s="212"/>
      <c r="AA147" s="212"/>
      <c r="AB147" s="212"/>
      <c r="AC147" s="212"/>
      <c r="AD147" s="212"/>
      <c r="AE147" s="212"/>
      <c r="AF147" s="212"/>
      <c r="AG147" s="212" t="s">
        <v>390</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x14ac:dyDescent="0.2">
      <c r="A148" s="224" t="s">
        <v>334</v>
      </c>
      <c r="B148" s="225" t="s">
        <v>275</v>
      </c>
      <c r="C148" s="245" t="s">
        <v>276</v>
      </c>
      <c r="D148" s="226"/>
      <c r="E148" s="227"/>
      <c r="F148" s="228"/>
      <c r="G148" s="228">
        <f>SUMIF(AG149:AG151,"&lt;&gt;NOR",G149:G151)</f>
        <v>0</v>
      </c>
      <c r="H148" s="228"/>
      <c r="I148" s="228">
        <f>SUM(I149:I151)</f>
        <v>0</v>
      </c>
      <c r="J148" s="228"/>
      <c r="K148" s="228">
        <f>SUM(K149:K151)</f>
        <v>0</v>
      </c>
      <c r="L148" s="228"/>
      <c r="M148" s="228">
        <f>SUM(M149:M151)</f>
        <v>0</v>
      </c>
      <c r="N148" s="227"/>
      <c r="O148" s="227">
        <f>SUM(O149:O151)</f>
        <v>0.01</v>
      </c>
      <c r="P148" s="227"/>
      <c r="Q148" s="227">
        <f>SUM(Q149:Q151)</f>
        <v>0</v>
      </c>
      <c r="R148" s="228"/>
      <c r="S148" s="228"/>
      <c r="T148" s="229"/>
      <c r="U148" s="223"/>
      <c r="V148" s="223">
        <f>SUM(V149:V151)</f>
        <v>3.05</v>
      </c>
      <c r="W148" s="223"/>
      <c r="X148" s="223"/>
      <c r="AG148" t="s">
        <v>335</v>
      </c>
    </row>
    <row r="149" spans="1:60" ht="22.5" outlineLevel="1" x14ac:dyDescent="0.2">
      <c r="A149" s="230">
        <v>84</v>
      </c>
      <c r="B149" s="231" t="s">
        <v>1896</v>
      </c>
      <c r="C149" s="247" t="s">
        <v>1897</v>
      </c>
      <c r="D149" s="232" t="s">
        <v>427</v>
      </c>
      <c r="E149" s="233">
        <v>33.911999999999999</v>
      </c>
      <c r="F149" s="234"/>
      <c r="G149" s="235">
        <f>ROUND(E149*F149,2)</f>
        <v>0</v>
      </c>
      <c r="H149" s="234"/>
      <c r="I149" s="235">
        <f>ROUND(E149*H149,2)</f>
        <v>0</v>
      </c>
      <c r="J149" s="234"/>
      <c r="K149" s="235">
        <f>ROUND(E149*J149,2)</f>
        <v>0</v>
      </c>
      <c r="L149" s="235">
        <v>21</v>
      </c>
      <c r="M149" s="235">
        <f>G149*(1+L149/100)</f>
        <v>0</v>
      </c>
      <c r="N149" s="233">
        <v>1.6000000000000001E-4</v>
      </c>
      <c r="O149" s="233">
        <f>ROUND(E149*N149,2)</f>
        <v>0.01</v>
      </c>
      <c r="P149" s="233">
        <v>0</v>
      </c>
      <c r="Q149" s="233">
        <f>ROUND(E149*P149,2)</f>
        <v>0</v>
      </c>
      <c r="R149" s="235"/>
      <c r="S149" s="235" t="s">
        <v>384</v>
      </c>
      <c r="T149" s="236" t="s">
        <v>612</v>
      </c>
      <c r="U149" s="222">
        <v>0.09</v>
      </c>
      <c r="V149" s="222">
        <f>ROUND(E149*U149,2)</f>
        <v>3.05</v>
      </c>
      <c r="W149" s="222"/>
      <c r="X149" s="222" t="s">
        <v>385</v>
      </c>
      <c r="Y149" s="212"/>
      <c r="Z149" s="212"/>
      <c r="AA149" s="212"/>
      <c r="AB149" s="212"/>
      <c r="AC149" s="212"/>
      <c r="AD149" s="212"/>
      <c r="AE149" s="212"/>
      <c r="AF149" s="212"/>
      <c r="AG149" s="212" t="s">
        <v>386</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7" t="s">
        <v>1898</v>
      </c>
      <c r="D150" s="251"/>
      <c r="E150" s="252">
        <v>14.6</v>
      </c>
      <c r="F150" s="222"/>
      <c r="G150" s="222"/>
      <c r="H150" s="222"/>
      <c r="I150" s="222"/>
      <c r="J150" s="222"/>
      <c r="K150" s="222"/>
      <c r="L150" s="222"/>
      <c r="M150" s="222"/>
      <c r="N150" s="221"/>
      <c r="O150" s="221"/>
      <c r="P150" s="221"/>
      <c r="Q150" s="221"/>
      <c r="R150" s="222"/>
      <c r="S150" s="222"/>
      <c r="T150" s="222"/>
      <c r="U150" s="222"/>
      <c r="V150" s="222"/>
      <c r="W150" s="222"/>
      <c r="X150" s="222"/>
      <c r="Y150" s="212"/>
      <c r="Z150" s="212"/>
      <c r="AA150" s="212"/>
      <c r="AB150" s="212"/>
      <c r="AC150" s="212"/>
      <c r="AD150" s="212"/>
      <c r="AE150" s="212"/>
      <c r="AF150" s="212"/>
      <c r="AG150" s="212" t="s">
        <v>390</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7" t="s">
        <v>1899</v>
      </c>
      <c r="D151" s="251"/>
      <c r="E151" s="252">
        <v>19.309999999999999</v>
      </c>
      <c r="F151" s="222"/>
      <c r="G151" s="222"/>
      <c r="H151" s="222"/>
      <c r="I151" s="222"/>
      <c r="J151" s="222"/>
      <c r="K151" s="222"/>
      <c r="L151" s="222"/>
      <c r="M151" s="222"/>
      <c r="N151" s="221"/>
      <c r="O151" s="221"/>
      <c r="P151" s="221"/>
      <c r="Q151" s="221"/>
      <c r="R151" s="222"/>
      <c r="S151" s="222"/>
      <c r="T151" s="222"/>
      <c r="U151" s="222"/>
      <c r="V151" s="222"/>
      <c r="W151" s="222"/>
      <c r="X151" s="222"/>
      <c r="Y151" s="212"/>
      <c r="Z151" s="212"/>
      <c r="AA151" s="212"/>
      <c r="AB151" s="212"/>
      <c r="AC151" s="212"/>
      <c r="AD151" s="212"/>
      <c r="AE151" s="212"/>
      <c r="AF151" s="212"/>
      <c r="AG151" s="212" t="s">
        <v>390</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x14ac:dyDescent="0.2">
      <c r="A152" s="224" t="s">
        <v>334</v>
      </c>
      <c r="B152" s="225" t="s">
        <v>296</v>
      </c>
      <c r="C152" s="245" t="s">
        <v>297</v>
      </c>
      <c r="D152" s="226"/>
      <c r="E152" s="227"/>
      <c r="F152" s="228"/>
      <c r="G152" s="228">
        <f>SUMIF(AG153:AG161,"&lt;&gt;NOR",G153:G161)</f>
        <v>0</v>
      </c>
      <c r="H152" s="228"/>
      <c r="I152" s="228">
        <f>SUM(I153:I161)</f>
        <v>0</v>
      </c>
      <c r="J152" s="228"/>
      <c r="K152" s="228">
        <f>SUM(K153:K161)</f>
        <v>0</v>
      </c>
      <c r="L152" s="228"/>
      <c r="M152" s="228">
        <f>SUM(M153:M161)</f>
        <v>0</v>
      </c>
      <c r="N152" s="227"/>
      <c r="O152" s="227">
        <f>SUM(O153:O161)</f>
        <v>0</v>
      </c>
      <c r="P152" s="227"/>
      <c r="Q152" s="227">
        <f>SUM(Q153:Q161)</f>
        <v>0</v>
      </c>
      <c r="R152" s="228"/>
      <c r="S152" s="228"/>
      <c r="T152" s="229"/>
      <c r="U152" s="223"/>
      <c r="V152" s="223">
        <f>SUM(V153:V161)</f>
        <v>3.42</v>
      </c>
      <c r="W152" s="223"/>
      <c r="X152" s="223"/>
      <c r="AG152" t="s">
        <v>335</v>
      </c>
    </row>
    <row r="153" spans="1:60" outlineLevel="1" x14ac:dyDescent="0.2">
      <c r="A153" s="237">
        <v>85</v>
      </c>
      <c r="B153" s="238" t="s">
        <v>1900</v>
      </c>
      <c r="C153" s="246" t="s">
        <v>1901</v>
      </c>
      <c r="D153" s="239" t="s">
        <v>657</v>
      </c>
      <c r="E153" s="240">
        <v>2</v>
      </c>
      <c r="F153" s="241"/>
      <c r="G153" s="242">
        <f>ROUND(E153*F153,2)</f>
        <v>0</v>
      </c>
      <c r="H153" s="241"/>
      <c r="I153" s="242">
        <f>ROUND(E153*H153,2)</f>
        <v>0</v>
      </c>
      <c r="J153" s="241"/>
      <c r="K153" s="242">
        <f>ROUND(E153*J153,2)</f>
        <v>0</v>
      </c>
      <c r="L153" s="242">
        <v>21</v>
      </c>
      <c r="M153" s="242">
        <f>G153*(1+L153/100)</f>
        <v>0</v>
      </c>
      <c r="N153" s="240">
        <v>0</v>
      </c>
      <c r="O153" s="240">
        <f>ROUND(E153*N153,2)</f>
        <v>0</v>
      </c>
      <c r="P153" s="240">
        <v>0</v>
      </c>
      <c r="Q153" s="240">
        <f>ROUND(E153*P153,2)</f>
        <v>0</v>
      </c>
      <c r="R153" s="242"/>
      <c r="S153" s="242" t="s">
        <v>384</v>
      </c>
      <c r="T153" s="243" t="s">
        <v>612</v>
      </c>
      <c r="U153" s="222">
        <v>0.26</v>
      </c>
      <c r="V153" s="222">
        <f>ROUND(E153*U153,2)</f>
        <v>0.52</v>
      </c>
      <c r="W153" s="222"/>
      <c r="X153" s="222" t="s">
        <v>385</v>
      </c>
      <c r="Y153" s="212"/>
      <c r="Z153" s="212"/>
      <c r="AA153" s="212"/>
      <c r="AB153" s="212"/>
      <c r="AC153" s="212"/>
      <c r="AD153" s="212"/>
      <c r="AE153" s="212"/>
      <c r="AF153" s="212"/>
      <c r="AG153" s="212" t="s">
        <v>386</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0">
        <v>86</v>
      </c>
      <c r="B154" s="231" t="s">
        <v>1902</v>
      </c>
      <c r="C154" s="247" t="s">
        <v>1903</v>
      </c>
      <c r="D154" s="232" t="s">
        <v>657</v>
      </c>
      <c r="E154" s="233">
        <v>12</v>
      </c>
      <c r="F154" s="234"/>
      <c r="G154" s="235">
        <f>ROUND(E154*F154,2)</f>
        <v>0</v>
      </c>
      <c r="H154" s="234"/>
      <c r="I154" s="235">
        <f>ROUND(E154*H154,2)</f>
        <v>0</v>
      </c>
      <c r="J154" s="234"/>
      <c r="K154" s="235">
        <f>ROUND(E154*J154,2)</f>
        <v>0</v>
      </c>
      <c r="L154" s="235">
        <v>21</v>
      </c>
      <c r="M154" s="235">
        <f>G154*(1+L154/100)</f>
        <v>0</v>
      </c>
      <c r="N154" s="233">
        <v>0</v>
      </c>
      <c r="O154" s="233">
        <f>ROUND(E154*N154,2)</f>
        <v>0</v>
      </c>
      <c r="P154" s="233">
        <v>0</v>
      </c>
      <c r="Q154" s="233">
        <f>ROUND(E154*P154,2)</f>
        <v>0</v>
      </c>
      <c r="R154" s="235"/>
      <c r="S154" s="235" t="s">
        <v>384</v>
      </c>
      <c r="T154" s="236" t="s">
        <v>612</v>
      </c>
      <c r="U154" s="222">
        <v>0.24199999999999999</v>
      </c>
      <c r="V154" s="222">
        <f>ROUND(E154*U154,2)</f>
        <v>2.9</v>
      </c>
      <c r="W154" s="222"/>
      <c r="X154" s="222" t="s">
        <v>385</v>
      </c>
      <c r="Y154" s="212"/>
      <c r="Z154" s="212"/>
      <c r="AA154" s="212"/>
      <c r="AB154" s="212"/>
      <c r="AC154" s="212"/>
      <c r="AD154" s="212"/>
      <c r="AE154" s="212"/>
      <c r="AF154" s="212"/>
      <c r="AG154" s="212" t="s">
        <v>386</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7" t="s">
        <v>1904</v>
      </c>
      <c r="D155" s="251"/>
      <c r="E155" s="252">
        <v>12</v>
      </c>
      <c r="F155" s="222"/>
      <c r="G155" s="222"/>
      <c r="H155" s="222"/>
      <c r="I155" s="222"/>
      <c r="J155" s="222"/>
      <c r="K155" s="222"/>
      <c r="L155" s="222"/>
      <c r="M155" s="222"/>
      <c r="N155" s="221"/>
      <c r="O155" s="221"/>
      <c r="P155" s="221"/>
      <c r="Q155" s="221"/>
      <c r="R155" s="222"/>
      <c r="S155" s="222"/>
      <c r="T155" s="222"/>
      <c r="U155" s="222"/>
      <c r="V155" s="222"/>
      <c r="W155" s="222"/>
      <c r="X155" s="222"/>
      <c r="Y155" s="212"/>
      <c r="Z155" s="212"/>
      <c r="AA155" s="212"/>
      <c r="AB155" s="212"/>
      <c r="AC155" s="212"/>
      <c r="AD155" s="212"/>
      <c r="AE155" s="212"/>
      <c r="AF155" s="212"/>
      <c r="AG155" s="212" t="s">
        <v>390</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0">
        <v>87</v>
      </c>
      <c r="B156" s="231" t="s">
        <v>1905</v>
      </c>
      <c r="C156" s="247" t="s">
        <v>1906</v>
      </c>
      <c r="D156" s="232" t="s">
        <v>657</v>
      </c>
      <c r="E156" s="233">
        <v>24</v>
      </c>
      <c r="F156" s="234"/>
      <c r="G156" s="235">
        <f>ROUND(E156*F156,2)</f>
        <v>0</v>
      </c>
      <c r="H156" s="234"/>
      <c r="I156" s="235">
        <f>ROUND(E156*H156,2)</f>
        <v>0</v>
      </c>
      <c r="J156" s="234"/>
      <c r="K156" s="235">
        <f>ROUND(E156*J156,2)</f>
        <v>0</v>
      </c>
      <c r="L156" s="235">
        <v>21</v>
      </c>
      <c r="M156" s="235">
        <f>G156*(1+L156/100)</f>
        <v>0</v>
      </c>
      <c r="N156" s="233">
        <v>0</v>
      </c>
      <c r="O156" s="233">
        <f>ROUND(E156*N156,2)</f>
        <v>0</v>
      </c>
      <c r="P156" s="233">
        <v>0</v>
      </c>
      <c r="Q156" s="233">
        <f>ROUND(E156*P156,2)</f>
        <v>0</v>
      </c>
      <c r="R156" s="235"/>
      <c r="S156" s="235" t="s">
        <v>339</v>
      </c>
      <c r="T156" s="236" t="s">
        <v>340</v>
      </c>
      <c r="U156" s="222">
        <v>0</v>
      </c>
      <c r="V156" s="222">
        <f>ROUND(E156*U156,2)</f>
        <v>0</v>
      </c>
      <c r="W156" s="222"/>
      <c r="X156" s="222" t="s">
        <v>474</v>
      </c>
      <c r="Y156" s="212"/>
      <c r="Z156" s="212"/>
      <c r="AA156" s="212"/>
      <c r="AB156" s="212"/>
      <c r="AC156" s="212"/>
      <c r="AD156" s="212"/>
      <c r="AE156" s="212"/>
      <c r="AF156" s="212"/>
      <c r="AG156" s="212" t="s">
        <v>605</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7" t="s">
        <v>1907</v>
      </c>
      <c r="D157" s="251"/>
      <c r="E157" s="252">
        <v>24</v>
      </c>
      <c r="F157" s="222"/>
      <c r="G157" s="222"/>
      <c r="H157" s="222"/>
      <c r="I157" s="222"/>
      <c r="J157" s="222"/>
      <c r="K157" s="222"/>
      <c r="L157" s="222"/>
      <c r="M157" s="222"/>
      <c r="N157" s="221"/>
      <c r="O157" s="221"/>
      <c r="P157" s="221"/>
      <c r="Q157" s="221"/>
      <c r="R157" s="222"/>
      <c r="S157" s="222"/>
      <c r="T157" s="222"/>
      <c r="U157" s="222"/>
      <c r="V157" s="222"/>
      <c r="W157" s="222"/>
      <c r="X157" s="222"/>
      <c r="Y157" s="212"/>
      <c r="Z157" s="212"/>
      <c r="AA157" s="212"/>
      <c r="AB157" s="212"/>
      <c r="AC157" s="212"/>
      <c r="AD157" s="212"/>
      <c r="AE157" s="212"/>
      <c r="AF157" s="212"/>
      <c r="AG157" s="212" t="s">
        <v>390</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0">
        <v>88</v>
      </c>
      <c r="B158" s="231" t="s">
        <v>1908</v>
      </c>
      <c r="C158" s="247" t="s">
        <v>1909</v>
      </c>
      <c r="D158" s="232" t="s">
        <v>657</v>
      </c>
      <c r="E158" s="233">
        <v>24</v>
      </c>
      <c r="F158" s="234"/>
      <c r="G158" s="235">
        <f>ROUND(E158*F158,2)</f>
        <v>0</v>
      </c>
      <c r="H158" s="234"/>
      <c r="I158" s="235">
        <f>ROUND(E158*H158,2)</f>
        <v>0</v>
      </c>
      <c r="J158" s="234"/>
      <c r="K158" s="235">
        <f>ROUND(E158*J158,2)</f>
        <v>0</v>
      </c>
      <c r="L158" s="235">
        <v>21</v>
      </c>
      <c r="M158" s="235">
        <f>G158*(1+L158/100)</f>
        <v>0</v>
      </c>
      <c r="N158" s="233">
        <v>0</v>
      </c>
      <c r="O158" s="233">
        <f>ROUND(E158*N158,2)</f>
        <v>0</v>
      </c>
      <c r="P158" s="233">
        <v>0</v>
      </c>
      <c r="Q158" s="233">
        <f>ROUND(E158*P158,2)</f>
        <v>0</v>
      </c>
      <c r="R158" s="235"/>
      <c r="S158" s="235" t="s">
        <v>339</v>
      </c>
      <c r="T158" s="236" t="s">
        <v>340</v>
      </c>
      <c r="U158" s="222">
        <v>0</v>
      </c>
      <c r="V158" s="222">
        <f>ROUND(E158*U158,2)</f>
        <v>0</v>
      </c>
      <c r="W158" s="222"/>
      <c r="X158" s="222" t="s">
        <v>474</v>
      </c>
      <c r="Y158" s="212"/>
      <c r="Z158" s="212"/>
      <c r="AA158" s="212"/>
      <c r="AB158" s="212"/>
      <c r="AC158" s="212"/>
      <c r="AD158" s="212"/>
      <c r="AE158" s="212"/>
      <c r="AF158" s="212"/>
      <c r="AG158" s="212" t="s">
        <v>605</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7" t="s">
        <v>1907</v>
      </c>
      <c r="D159" s="251"/>
      <c r="E159" s="252">
        <v>24</v>
      </c>
      <c r="F159" s="222"/>
      <c r="G159" s="222"/>
      <c r="H159" s="222"/>
      <c r="I159" s="222"/>
      <c r="J159" s="222"/>
      <c r="K159" s="222"/>
      <c r="L159" s="222"/>
      <c r="M159" s="222"/>
      <c r="N159" s="221"/>
      <c r="O159" s="221"/>
      <c r="P159" s="221"/>
      <c r="Q159" s="221"/>
      <c r="R159" s="222"/>
      <c r="S159" s="222"/>
      <c r="T159" s="222"/>
      <c r="U159" s="222"/>
      <c r="V159" s="222"/>
      <c r="W159" s="222"/>
      <c r="X159" s="222"/>
      <c r="Y159" s="212"/>
      <c r="Z159" s="212"/>
      <c r="AA159" s="212"/>
      <c r="AB159" s="212"/>
      <c r="AC159" s="212"/>
      <c r="AD159" s="212"/>
      <c r="AE159" s="212"/>
      <c r="AF159" s="212"/>
      <c r="AG159" s="212" t="s">
        <v>390</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7">
        <v>89</v>
      </c>
      <c r="B160" s="238" t="s">
        <v>1910</v>
      </c>
      <c r="C160" s="246" t="s">
        <v>1911</v>
      </c>
      <c r="D160" s="239" t="s">
        <v>657</v>
      </c>
      <c r="E160" s="240">
        <v>2</v>
      </c>
      <c r="F160" s="241"/>
      <c r="G160" s="242">
        <f>ROUND(E160*F160,2)</f>
        <v>0</v>
      </c>
      <c r="H160" s="241"/>
      <c r="I160" s="242">
        <f>ROUND(E160*H160,2)</f>
        <v>0</v>
      </c>
      <c r="J160" s="241"/>
      <c r="K160" s="242">
        <f>ROUND(E160*J160,2)</f>
        <v>0</v>
      </c>
      <c r="L160" s="242">
        <v>21</v>
      </c>
      <c r="M160" s="242">
        <f>G160*(1+L160/100)</f>
        <v>0</v>
      </c>
      <c r="N160" s="240">
        <v>1.5E-3</v>
      </c>
      <c r="O160" s="240">
        <f>ROUND(E160*N160,2)</f>
        <v>0</v>
      </c>
      <c r="P160" s="240">
        <v>0</v>
      </c>
      <c r="Q160" s="240">
        <f>ROUND(E160*P160,2)</f>
        <v>0</v>
      </c>
      <c r="R160" s="242"/>
      <c r="S160" s="242" t="s">
        <v>339</v>
      </c>
      <c r="T160" s="243" t="s">
        <v>340</v>
      </c>
      <c r="U160" s="222">
        <v>0</v>
      </c>
      <c r="V160" s="222">
        <f>ROUND(E160*U160,2)</f>
        <v>0</v>
      </c>
      <c r="W160" s="222"/>
      <c r="X160" s="222" t="s">
        <v>474</v>
      </c>
      <c r="Y160" s="212"/>
      <c r="Z160" s="212"/>
      <c r="AA160" s="212"/>
      <c r="AB160" s="212"/>
      <c r="AC160" s="212"/>
      <c r="AD160" s="212"/>
      <c r="AE160" s="212"/>
      <c r="AF160" s="212"/>
      <c r="AG160" s="212" t="s">
        <v>605</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0">
        <v>90</v>
      </c>
      <c r="B161" s="231" t="s">
        <v>1912</v>
      </c>
      <c r="C161" s="247" t="s">
        <v>1913</v>
      </c>
      <c r="D161" s="232" t="s">
        <v>1914</v>
      </c>
      <c r="E161" s="233">
        <v>1</v>
      </c>
      <c r="F161" s="234"/>
      <c r="G161" s="235">
        <f>ROUND(E161*F161,2)</f>
        <v>0</v>
      </c>
      <c r="H161" s="234"/>
      <c r="I161" s="235">
        <f>ROUND(E161*H161,2)</f>
        <v>0</v>
      </c>
      <c r="J161" s="234"/>
      <c r="K161" s="235">
        <f>ROUND(E161*J161,2)</f>
        <v>0</v>
      </c>
      <c r="L161" s="235">
        <v>21</v>
      </c>
      <c r="M161" s="235">
        <f>G161*(1+L161/100)</f>
        <v>0</v>
      </c>
      <c r="N161" s="233">
        <v>0</v>
      </c>
      <c r="O161" s="233">
        <f>ROUND(E161*N161,2)</f>
        <v>0</v>
      </c>
      <c r="P161" s="233">
        <v>0</v>
      </c>
      <c r="Q161" s="233">
        <f>ROUND(E161*P161,2)</f>
        <v>0</v>
      </c>
      <c r="R161" s="235"/>
      <c r="S161" s="235" t="s">
        <v>339</v>
      </c>
      <c r="T161" s="236" t="s">
        <v>340</v>
      </c>
      <c r="U161" s="222">
        <v>0</v>
      </c>
      <c r="V161" s="222">
        <f>ROUND(E161*U161,2)</f>
        <v>0</v>
      </c>
      <c r="W161" s="222"/>
      <c r="X161" s="222" t="s">
        <v>474</v>
      </c>
      <c r="Y161" s="212"/>
      <c r="Z161" s="212"/>
      <c r="AA161" s="212"/>
      <c r="AB161" s="212"/>
      <c r="AC161" s="212"/>
      <c r="AD161" s="212"/>
      <c r="AE161" s="212"/>
      <c r="AF161" s="212"/>
      <c r="AG161" s="212" t="s">
        <v>605</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x14ac:dyDescent="0.2">
      <c r="A162" s="3"/>
      <c r="B162" s="4"/>
      <c r="C162" s="248"/>
      <c r="D162" s="6"/>
      <c r="E162" s="3"/>
      <c r="F162" s="3"/>
      <c r="G162" s="3"/>
      <c r="H162" s="3"/>
      <c r="I162" s="3"/>
      <c r="J162" s="3"/>
      <c r="K162" s="3"/>
      <c r="L162" s="3"/>
      <c r="M162" s="3"/>
      <c r="N162" s="3"/>
      <c r="O162" s="3"/>
      <c r="P162" s="3"/>
      <c r="Q162" s="3"/>
      <c r="R162" s="3"/>
      <c r="S162" s="3"/>
      <c r="T162" s="3"/>
      <c r="U162" s="3"/>
      <c r="V162" s="3"/>
      <c r="W162" s="3"/>
      <c r="X162" s="3"/>
      <c r="AE162">
        <v>15</v>
      </c>
      <c r="AF162">
        <v>21</v>
      </c>
      <c r="AG162" t="s">
        <v>321</v>
      </c>
    </row>
    <row r="163" spans="1:60" x14ac:dyDescent="0.2">
      <c r="A163" s="215"/>
      <c r="B163" s="216" t="s">
        <v>29</v>
      </c>
      <c r="C163" s="249"/>
      <c r="D163" s="217"/>
      <c r="E163" s="218"/>
      <c r="F163" s="218"/>
      <c r="G163" s="244">
        <f>G8+G50+G64+G74+G81+G135+G141+G148+G152</f>
        <v>0</v>
      </c>
      <c r="H163" s="3"/>
      <c r="I163" s="3"/>
      <c r="J163" s="3"/>
      <c r="K163" s="3"/>
      <c r="L163" s="3"/>
      <c r="M163" s="3"/>
      <c r="N163" s="3"/>
      <c r="O163" s="3"/>
      <c r="P163" s="3"/>
      <c r="Q163" s="3"/>
      <c r="R163" s="3"/>
      <c r="S163" s="3"/>
      <c r="T163" s="3"/>
      <c r="U163" s="3"/>
      <c r="V163" s="3"/>
      <c r="W163" s="3"/>
      <c r="X163" s="3"/>
      <c r="AE163">
        <f>SUMIF(L7:L161,AE162,G7:G161)</f>
        <v>0</v>
      </c>
      <c r="AF163">
        <f>SUMIF(L7:L161,AF162,G7:G161)</f>
        <v>0</v>
      </c>
      <c r="AG163" t="s">
        <v>377</v>
      </c>
    </row>
    <row r="164" spans="1:60" x14ac:dyDescent="0.2">
      <c r="C164" s="250"/>
      <c r="D164" s="10"/>
      <c r="AG164" t="s">
        <v>378</v>
      </c>
    </row>
    <row r="165" spans="1:60" x14ac:dyDescent="0.2">
      <c r="D165" s="10"/>
    </row>
    <row r="166" spans="1:60" x14ac:dyDescent="0.2">
      <c r="D166" s="10"/>
    </row>
    <row r="167" spans="1:60" x14ac:dyDescent="0.2">
      <c r="D167" s="10"/>
    </row>
    <row r="168" spans="1:60" x14ac:dyDescent="0.2">
      <c r="D168" s="10"/>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WLQQ+B7MYHRHvz8wpleSsf1tIWq7PiG4s4yYTSggWIxxDacApC5y79s0VSY7dHAnzZVjj5q04y9r3CuLnUgxg==" saltValue="/K+36H9UfgBOks8hWDk2iQ==" spinCount="100000" sheet="1"/>
  <mergeCells count="8">
    <mergeCell ref="C76:G76"/>
    <mergeCell ref="C143:G143"/>
    <mergeCell ref="A1:G1"/>
    <mergeCell ref="C2:G2"/>
    <mergeCell ref="C3:G3"/>
    <mergeCell ref="C4:G4"/>
    <mergeCell ref="C40:G40"/>
    <mergeCell ref="C58:G58"/>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95</v>
      </c>
      <c r="C3" s="201" t="s">
        <v>86</v>
      </c>
      <c r="D3" s="199"/>
      <c r="E3" s="199"/>
      <c r="F3" s="199"/>
      <c r="G3" s="200"/>
      <c r="AC3" s="177" t="s">
        <v>308</v>
      </c>
      <c r="AG3" t="s">
        <v>311</v>
      </c>
    </row>
    <row r="4" spans="1:60" ht="24.95" customHeight="1" x14ac:dyDescent="0.2">
      <c r="A4" s="202" t="s">
        <v>9</v>
      </c>
      <c r="B4" s="203" t="s">
        <v>66</v>
      </c>
      <c r="C4" s="204" t="s">
        <v>86</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SUMIF(AG9:AG38,"&lt;&gt;NOR",G9:G38)</f>
        <v>0</v>
      </c>
      <c r="H8" s="228"/>
      <c r="I8" s="228">
        <f>SUM(I9:I38)</f>
        <v>0</v>
      </c>
      <c r="J8" s="228"/>
      <c r="K8" s="228">
        <f>SUM(K9:K38)</f>
        <v>0</v>
      </c>
      <c r="L8" s="228"/>
      <c r="M8" s="228">
        <f>SUM(M9:M38)</f>
        <v>0</v>
      </c>
      <c r="N8" s="227"/>
      <c r="O8" s="227">
        <f>SUM(O9:O38)</f>
        <v>95.19</v>
      </c>
      <c r="P8" s="227"/>
      <c r="Q8" s="227">
        <f>SUM(Q9:Q38)</f>
        <v>0</v>
      </c>
      <c r="R8" s="228"/>
      <c r="S8" s="228"/>
      <c r="T8" s="229"/>
      <c r="U8" s="223"/>
      <c r="V8" s="223">
        <f>SUM(V9:V38)</f>
        <v>23.56</v>
      </c>
      <c r="W8" s="223"/>
      <c r="X8" s="223"/>
      <c r="AG8" t="s">
        <v>335</v>
      </c>
    </row>
    <row r="9" spans="1:60" outlineLevel="1" x14ac:dyDescent="0.2">
      <c r="A9" s="230">
        <v>1</v>
      </c>
      <c r="B9" s="231" t="s">
        <v>1308</v>
      </c>
      <c r="C9" s="247" t="s">
        <v>1309</v>
      </c>
      <c r="D9" s="232" t="s">
        <v>382</v>
      </c>
      <c r="E9" s="233">
        <v>50.4</v>
      </c>
      <c r="F9" s="234"/>
      <c r="G9" s="235">
        <f>ROUND(E9*F9,2)</f>
        <v>0</v>
      </c>
      <c r="H9" s="234"/>
      <c r="I9" s="235">
        <f>ROUND(E9*H9,2)</f>
        <v>0</v>
      </c>
      <c r="J9" s="234"/>
      <c r="K9" s="235">
        <f>ROUND(E9*J9,2)</f>
        <v>0</v>
      </c>
      <c r="L9" s="235">
        <v>21</v>
      </c>
      <c r="M9" s="235">
        <f>G9*(1+L9/100)</f>
        <v>0</v>
      </c>
      <c r="N9" s="233">
        <v>0</v>
      </c>
      <c r="O9" s="233">
        <f>ROUND(E9*N9,2)</f>
        <v>0</v>
      </c>
      <c r="P9" s="233">
        <v>0</v>
      </c>
      <c r="Q9" s="233">
        <f>ROUND(E9*P9,2)</f>
        <v>0</v>
      </c>
      <c r="R9" s="235" t="s">
        <v>383</v>
      </c>
      <c r="S9" s="235" t="s">
        <v>384</v>
      </c>
      <c r="T9" s="236" t="s">
        <v>384</v>
      </c>
      <c r="U9" s="222">
        <v>0.22</v>
      </c>
      <c r="V9" s="222">
        <f>ROUND(E9*U9,2)</f>
        <v>11.09</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6" t="s">
        <v>395</v>
      </c>
      <c r="D10" s="254"/>
      <c r="E10" s="254"/>
      <c r="F10" s="254"/>
      <c r="G10" s="254"/>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388</v>
      </c>
      <c r="AH10" s="212"/>
      <c r="AI10" s="212"/>
      <c r="AJ10" s="212"/>
      <c r="AK10" s="212"/>
      <c r="AL10" s="212"/>
      <c r="AM10" s="212"/>
      <c r="AN10" s="212"/>
      <c r="AO10" s="212"/>
      <c r="AP10" s="212"/>
      <c r="AQ10" s="212"/>
      <c r="AR10" s="212"/>
      <c r="AS10" s="212"/>
      <c r="AT10" s="212"/>
      <c r="AU10" s="212"/>
      <c r="AV10" s="212"/>
      <c r="AW10" s="212"/>
      <c r="AX10" s="212"/>
      <c r="AY10" s="212"/>
      <c r="AZ10" s="212"/>
      <c r="BA10" s="253" t="str">
        <f>C10</f>
        <v>s přemístěním výkopku v příčných profilech na vzdálenost do 15 m nebo s naložením na dopravní prostředek.</v>
      </c>
      <c r="BB10" s="212"/>
      <c r="BC10" s="212"/>
      <c r="BD10" s="212"/>
      <c r="BE10" s="212"/>
      <c r="BF10" s="212"/>
      <c r="BG10" s="212"/>
      <c r="BH10" s="212"/>
    </row>
    <row r="11" spans="1:60" outlineLevel="1" x14ac:dyDescent="0.2">
      <c r="A11" s="219"/>
      <c r="B11" s="220"/>
      <c r="C11" s="257" t="s">
        <v>1915</v>
      </c>
      <c r="D11" s="251"/>
      <c r="E11" s="252"/>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390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1916</v>
      </c>
      <c r="D12" s="251"/>
      <c r="E12" s="252">
        <v>50.4</v>
      </c>
      <c r="F12" s="222"/>
      <c r="G12" s="222"/>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390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0">
        <v>2</v>
      </c>
      <c r="B13" s="231" t="s">
        <v>1312</v>
      </c>
      <c r="C13" s="247" t="s">
        <v>1313</v>
      </c>
      <c r="D13" s="232" t="s">
        <v>382</v>
      </c>
      <c r="E13" s="233">
        <v>4.9800000000000004</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t="s">
        <v>383</v>
      </c>
      <c r="S13" s="235" t="s">
        <v>384</v>
      </c>
      <c r="T13" s="236" t="s">
        <v>384</v>
      </c>
      <c r="U13" s="222">
        <v>0.37</v>
      </c>
      <c r="V13" s="222">
        <f>ROUND(E13*U13,2)</f>
        <v>1.84</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19"/>
      <c r="B14" s="220"/>
      <c r="C14" s="256" t="s">
        <v>1314</v>
      </c>
      <c r="D14" s="254"/>
      <c r="E14" s="254"/>
      <c r="F14" s="254"/>
      <c r="G14" s="254"/>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388</v>
      </c>
      <c r="AH14" s="212"/>
      <c r="AI14" s="212"/>
      <c r="AJ14" s="212"/>
      <c r="AK14" s="212"/>
      <c r="AL14" s="212"/>
      <c r="AM14" s="212"/>
      <c r="AN14" s="212"/>
      <c r="AO14" s="212"/>
      <c r="AP14" s="212"/>
      <c r="AQ14" s="212"/>
      <c r="AR14" s="212"/>
      <c r="AS14" s="212"/>
      <c r="AT14" s="212"/>
      <c r="AU14" s="212"/>
      <c r="AV14" s="212"/>
      <c r="AW14" s="212"/>
      <c r="AX14" s="212"/>
      <c r="AY14" s="212"/>
      <c r="AZ14" s="212"/>
      <c r="BA14" s="253" t="str">
        <f>C14</f>
        <v>zapažených i nezapažených s urovnáním dna do předepsaného profilu a spádu, s přehozením výkopku na přilehlém terénu na vzdálenost do 3 m od podélné osy rýhy nebo s naložením výkopku na dopravní prostředek.</v>
      </c>
      <c r="BB14" s="212"/>
      <c r="BC14" s="212"/>
      <c r="BD14" s="212"/>
      <c r="BE14" s="212"/>
      <c r="BF14" s="212"/>
      <c r="BG14" s="212"/>
      <c r="BH14" s="212"/>
    </row>
    <row r="15" spans="1:60" outlineLevel="1" x14ac:dyDescent="0.2">
      <c r="A15" s="219"/>
      <c r="B15" s="220"/>
      <c r="C15" s="257" t="s">
        <v>1917</v>
      </c>
      <c r="D15" s="251"/>
      <c r="E15" s="252">
        <v>4.9800000000000004</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390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0">
        <v>3</v>
      </c>
      <c r="B16" s="231" t="s">
        <v>1316</v>
      </c>
      <c r="C16" s="247" t="s">
        <v>1317</v>
      </c>
      <c r="D16" s="232" t="s">
        <v>382</v>
      </c>
      <c r="E16" s="233">
        <v>3.5474999999999999</v>
      </c>
      <c r="F16" s="234"/>
      <c r="G16" s="235">
        <f>ROUND(E16*F16,2)</f>
        <v>0</v>
      </c>
      <c r="H16" s="234"/>
      <c r="I16" s="235">
        <f>ROUND(E16*H16,2)</f>
        <v>0</v>
      </c>
      <c r="J16" s="234"/>
      <c r="K16" s="235">
        <f>ROUND(E16*J16,2)</f>
        <v>0</v>
      </c>
      <c r="L16" s="235">
        <v>21</v>
      </c>
      <c r="M16" s="235">
        <f>G16*(1+L16/100)</f>
        <v>0</v>
      </c>
      <c r="N16" s="233">
        <v>0</v>
      </c>
      <c r="O16" s="233">
        <f>ROUND(E16*N16,2)</f>
        <v>0</v>
      </c>
      <c r="P16" s="233">
        <v>0</v>
      </c>
      <c r="Q16" s="233">
        <f>ROUND(E16*P16,2)</f>
        <v>0</v>
      </c>
      <c r="R16" s="235" t="s">
        <v>383</v>
      </c>
      <c r="S16" s="235" t="s">
        <v>384</v>
      </c>
      <c r="T16" s="236" t="s">
        <v>384</v>
      </c>
      <c r="U16" s="222">
        <v>0.37</v>
      </c>
      <c r="V16" s="222">
        <f>ROUND(E16*U16,2)</f>
        <v>1.31</v>
      </c>
      <c r="W16" s="222"/>
      <c r="X16" s="222" t="s">
        <v>385</v>
      </c>
      <c r="Y16" s="212"/>
      <c r="Z16" s="212"/>
      <c r="AA16" s="212"/>
      <c r="AB16" s="212"/>
      <c r="AC16" s="212"/>
      <c r="AD16" s="212"/>
      <c r="AE16" s="212"/>
      <c r="AF16" s="212"/>
      <c r="AG16" s="212" t="s">
        <v>386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19"/>
      <c r="B17" s="220"/>
      <c r="C17" s="256" t="s">
        <v>1318</v>
      </c>
      <c r="D17" s="254"/>
      <c r="E17" s="254"/>
      <c r="F17" s="254"/>
      <c r="G17" s="254"/>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388</v>
      </c>
      <c r="AH17" s="212"/>
      <c r="AI17" s="212"/>
      <c r="AJ17" s="212"/>
      <c r="AK17" s="212"/>
      <c r="AL17" s="212"/>
      <c r="AM17" s="212"/>
      <c r="AN17" s="212"/>
      <c r="AO17" s="212"/>
      <c r="AP17" s="212"/>
      <c r="AQ17" s="212"/>
      <c r="AR17" s="212"/>
      <c r="AS17" s="212"/>
      <c r="AT17" s="212"/>
      <c r="AU17" s="212"/>
      <c r="AV17" s="212"/>
      <c r="AW17" s="212"/>
      <c r="AX17" s="212"/>
      <c r="AY17" s="212"/>
      <c r="AZ17" s="212"/>
      <c r="BA17" s="25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outlineLevel="1" x14ac:dyDescent="0.2">
      <c r="A18" s="219"/>
      <c r="B18" s="220"/>
      <c r="C18" s="257" t="s">
        <v>1918</v>
      </c>
      <c r="D18" s="251"/>
      <c r="E18" s="252">
        <v>3.5474999999999999</v>
      </c>
      <c r="F18" s="222"/>
      <c r="G18" s="222"/>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390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0">
        <v>4</v>
      </c>
      <c r="B19" s="231" t="s">
        <v>408</v>
      </c>
      <c r="C19" s="247" t="s">
        <v>409</v>
      </c>
      <c r="D19" s="232" t="s">
        <v>382</v>
      </c>
      <c r="E19" s="233">
        <v>58.927500000000002</v>
      </c>
      <c r="F19" s="234"/>
      <c r="G19" s="235">
        <f>ROUND(E19*F19,2)</f>
        <v>0</v>
      </c>
      <c r="H19" s="234"/>
      <c r="I19" s="235">
        <f>ROUND(E19*H19,2)</f>
        <v>0</v>
      </c>
      <c r="J19" s="234"/>
      <c r="K19" s="235">
        <f>ROUND(E19*J19,2)</f>
        <v>0</v>
      </c>
      <c r="L19" s="235">
        <v>21</v>
      </c>
      <c r="M19" s="235">
        <f>G19*(1+L19/100)</f>
        <v>0</v>
      </c>
      <c r="N19" s="233">
        <v>0</v>
      </c>
      <c r="O19" s="233">
        <f>ROUND(E19*N19,2)</f>
        <v>0</v>
      </c>
      <c r="P19" s="233">
        <v>0</v>
      </c>
      <c r="Q19" s="233">
        <f>ROUND(E19*P19,2)</f>
        <v>0</v>
      </c>
      <c r="R19" s="235" t="s">
        <v>383</v>
      </c>
      <c r="S19" s="235" t="s">
        <v>384</v>
      </c>
      <c r="T19" s="236" t="s">
        <v>384</v>
      </c>
      <c r="U19" s="222">
        <v>0.01</v>
      </c>
      <c r="V19" s="222">
        <f>ROUND(E19*U19,2)</f>
        <v>0.59</v>
      </c>
      <c r="W19" s="222"/>
      <c r="X19" s="222" t="s">
        <v>385</v>
      </c>
      <c r="Y19" s="212"/>
      <c r="Z19" s="212"/>
      <c r="AA19" s="212"/>
      <c r="AB19" s="212"/>
      <c r="AC19" s="212"/>
      <c r="AD19" s="212"/>
      <c r="AE19" s="212"/>
      <c r="AF19" s="212"/>
      <c r="AG19" s="212" t="s">
        <v>386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6" t="s">
        <v>403</v>
      </c>
      <c r="D20" s="254"/>
      <c r="E20" s="254"/>
      <c r="F20" s="254"/>
      <c r="G20" s="254"/>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388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410</v>
      </c>
      <c r="D21" s="251"/>
      <c r="E21" s="252"/>
      <c r="F21" s="222"/>
      <c r="G21" s="222"/>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390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1919</v>
      </c>
      <c r="D22" s="251"/>
      <c r="E22" s="252">
        <v>50.4</v>
      </c>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390</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1322</v>
      </c>
      <c r="D23" s="251"/>
      <c r="E23" s="252"/>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390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1920</v>
      </c>
      <c r="D24" s="251"/>
      <c r="E24" s="252">
        <v>4.9800000000000004</v>
      </c>
      <c r="F24" s="222"/>
      <c r="G24" s="222"/>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390</v>
      </c>
      <c r="AH24" s="212">
        <v>5</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1921</v>
      </c>
      <c r="D25" s="251"/>
      <c r="E25" s="252">
        <v>3.5474999999999999</v>
      </c>
      <c r="F25" s="222"/>
      <c r="G25" s="222"/>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390</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0">
        <v>5</v>
      </c>
      <c r="B26" s="231" t="s">
        <v>1325</v>
      </c>
      <c r="C26" s="247" t="s">
        <v>1326</v>
      </c>
      <c r="D26" s="232" t="s">
        <v>382</v>
      </c>
      <c r="E26" s="233">
        <v>50.4</v>
      </c>
      <c r="F26" s="234"/>
      <c r="G26" s="235">
        <f>ROUND(E26*F26,2)</f>
        <v>0</v>
      </c>
      <c r="H26" s="234"/>
      <c r="I26" s="235">
        <f>ROUND(E26*H26,2)</f>
        <v>0</v>
      </c>
      <c r="J26" s="234"/>
      <c r="K26" s="235">
        <f>ROUND(E26*J26,2)</f>
        <v>0</v>
      </c>
      <c r="L26" s="235">
        <v>21</v>
      </c>
      <c r="M26" s="235">
        <f>G26*(1+L26/100)</f>
        <v>0</v>
      </c>
      <c r="N26" s="233">
        <v>0</v>
      </c>
      <c r="O26" s="233">
        <f>ROUND(E26*N26,2)</f>
        <v>0</v>
      </c>
      <c r="P26" s="233">
        <v>0</v>
      </c>
      <c r="Q26" s="233">
        <f>ROUND(E26*P26,2)</f>
        <v>0</v>
      </c>
      <c r="R26" s="235" t="s">
        <v>383</v>
      </c>
      <c r="S26" s="235" t="s">
        <v>384</v>
      </c>
      <c r="T26" s="236" t="s">
        <v>384</v>
      </c>
      <c r="U26" s="222">
        <v>0.12</v>
      </c>
      <c r="V26" s="222">
        <f>ROUND(E26*U26,2)</f>
        <v>6.05</v>
      </c>
      <c r="W26" s="222"/>
      <c r="X26" s="222" t="s">
        <v>385</v>
      </c>
      <c r="Y26" s="212"/>
      <c r="Z26" s="212"/>
      <c r="AA26" s="212"/>
      <c r="AB26" s="212"/>
      <c r="AC26" s="212"/>
      <c r="AD26" s="212"/>
      <c r="AE26" s="212"/>
      <c r="AF26" s="212"/>
      <c r="AG26" s="212" t="s">
        <v>386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6" t="s">
        <v>1327</v>
      </c>
      <c r="D27" s="254"/>
      <c r="E27" s="254"/>
      <c r="F27" s="254"/>
      <c r="G27" s="254"/>
      <c r="H27" s="222"/>
      <c r="I27" s="222"/>
      <c r="J27" s="222"/>
      <c r="K27" s="222"/>
      <c r="L27" s="222"/>
      <c r="M27" s="222"/>
      <c r="N27" s="221"/>
      <c r="O27" s="221"/>
      <c r="P27" s="221"/>
      <c r="Q27" s="221"/>
      <c r="R27" s="222"/>
      <c r="S27" s="222"/>
      <c r="T27" s="222"/>
      <c r="U27" s="222"/>
      <c r="V27" s="222"/>
      <c r="W27" s="222"/>
      <c r="X27" s="222"/>
      <c r="Y27" s="212"/>
      <c r="Z27" s="212"/>
      <c r="AA27" s="212"/>
      <c r="AB27" s="212"/>
      <c r="AC27" s="212"/>
      <c r="AD27" s="212"/>
      <c r="AE27" s="212"/>
      <c r="AF27" s="212"/>
      <c r="AG27" s="212" t="s">
        <v>388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1328</v>
      </c>
      <c r="D28" s="251"/>
      <c r="E28" s="252"/>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1919</v>
      </c>
      <c r="D29" s="251"/>
      <c r="E29" s="252">
        <v>50.4</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0">
        <v>6</v>
      </c>
      <c r="B30" s="231" t="s">
        <v>1329</v>
      </c>
      <c r="C30" s="247" t="s">
        <v>1330</v>
      </c>
      <c r="D30" s="232" t="s">
        <v>427</v>
      </c>
      <c r="E30" s="233">
        <v>134</v>
      </c>
      <c r="F30" s="234"/>
      <c r="G30" s="235">
        <f>ROUND(E30*F30,2)</f>
        <v>0</v>
      </c>
      <c r="H30" s="234"/>
      <c r="I30" s="235">
        <f>ROUND(E30*H30,2)</f>
        <v>0</v>
      </c>
      <c r="J30" s="234"/>
      <c r="K30" s="235">
        <f>ROUND(E30*J30,2)</f>
        <v>0</v>
      </c>
      <c r="L30" s="235">
        <v>21</v>
      </c>
      <c r="M30" s="235">
        <f>G30*(1+L30/100)</f>
        <v>0</v>
      </c>
      <c r="N30" s="233">
        <v>0</v>
      </c>
      <c r="O30" s="233">
        <f>ROUND(E30*N30,2)</f>
        <v>0</v>
      </c>
      <c r="P30" s="233">
        <v>0</v>
      </c>
      <c r="Q30" s="233">
        <f>ROUND(E30*P30,2)</f>
        <v>0</v>
      </c>
      <c r="R30" s="235" t="s">
        <v>383</v>
      </c>
      <c r="S30" s="235" t="s">
        <v>384</v>
      </c>
      <c r="T30" s="236" t="s">
        <v>384</v>
      </c>
      <c r="U30" s="222">
        <v>0.02</v>
      </c>
      <c r="V30" s="222">
        <f>ROUND(E30*U30,2)</f>
        <v>2.68</v>
      </c>
      <c r="W30" s="222"/>
      <c r="X30" s="222" t="s">
        <v>385</v>
      </c>
      <c r="Y30" s="212"/>
      <c r="Z30" s="212"/>
      <c r="AA30" s="212"/>
      <c r="AB30" s="212"/>
      <c r="AC30" s="212"/>
      <c r="AD30" s="212"/>
      <c r="AE30" s="212"/>
      <c r="AF30" s="212"/>
      <c r="AG30" s="212" t="s">
        <v>386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6" t="s">
        <v>447</v>
      </c>
      <c r="D31" s="254"/>
      <c r="E31" s="254"/>
      <c r="F31" s="254"/>
      <c r="G31" s="254"/>
      <c r="H31" s="222"/>
      <c r="I31" s="222"/>
      <c r="J31" s="222"/>
      <c r="K31" s="222"/>
      <c r="L31" s="222"/>
      <c r="M31" s="222"/>
      <c r="N31" s="221"/>
      <c r="O31" s="221"/>
      <c r="P31" s="221"/>
      <c r="Q31" s="221"/>
      <c r="R31" s="222"/>
      <c r="S31" s="222"/>
      <c r="T31" s="222"/>
      <c r="U31" s="222"/>
      <c r="V31" s="222"/>
      <c r="W31" s="222"/>
      <c r="X31" s="222"/>
      <c r="Y31" s="212"/>
      <c r="Z31" s="212"/>
      <c r="AA31" s="212"/>
      <c r="AB31" s="212"/>
      <c r="AC31" s="212"/>
      <c r="AD31" s="212"/>
      <c r="AE31" s="212"/>
      <c r="AF31" s="212"/>
      <c r="AG31" s="212" t="s">
        <v>388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7" t="s">
        <v>1922</v>
      </c>
      <c r="D32" s="251"/>
      <c r="E32" s="252">
        <v>112</v>
      </c>
      <c r="F32" s="222"/>
      <c r="G32" s="222"/>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390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7" t="s">
        <v>1923</v>
      </c>
      <c r="D33" s="251"/>
      <c r="E33" s="252">
        <v>22</v>
      </c>
      <c r="F33" s="222"/>
      <c r="G33" s="222"/>
      <c r="H33" s="222"/>
      <c r="I33" s="222"/>
      <c r="J33" s="222"/>
      <c r="K33" s="222"/>
      <c r="L33" s="222"/>
      <c r="M33" s="222"/>
      <c r="N33" s="221"/>
      <c r="O33" s="221"/>
      <c r="P33" s="221"/>
      <c r="Q33" s="221"/>
      <c r="R33" s="222"/>
      <c r="S33" s="222"/>
      <c r="T33" s="222"/>
      <c r="U33" s="222"/>
      <c r="V33" s="222"/>
      <c r="W33" s="222"/>
      <c r="X33" s="222"/>
      <c r="Y33" s="212"/>
      <c r="Z33" s="212"/>
      <c r="AA33" s="212"/>
      <c r="AB33" s="212"/>
      <c r="AC33" s="212"/>
      <c r="AD33" s="212"/>
      <c r="AE33" s="212"/>
      <c r="AF33" s="212"/>
      <c r="AG33" s="212" t="s">
        <v>390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0">
        <v>7</v>
      </c>
      <c r="B34" s="231" t="s">
        <v>590</v>
      </c>
      <c r="C34" s="247" t="s">
        <v>591</v>
      </c>
      <c r="D34" s="232" t="s">
        <v>382</v>
      </c>
      <c r="E34" s="233">
        <v>58.927500000000002</v>
      </c>
      <c r="F34" s="234"/>
      <c r="G34" s="235">
        <f>ROUND(E34*F34,2)</f>
        <v>0</v>
      </c>
      <c r="H34" s="234"/>
      <c r="I34" s="235">
        <f>ROUND(E34*H34,2)</f>
        <v>0</v>
      </c>
      <c r="J34" s="234"/>
      <c r="K34" s="235">
        <f>ROUND(E34*J34,2)</f>
        <v>0</v>
      </c>
      <c r="L34" s="235">
        <v>21</v>
      </c>
      <c r="M34" s="235">
        <f>G34*(1+L34/100)</f>
        <v>0</v>
      </c>
      <c r="N34" s="233">
        <v>0</v>
      </c>
      <c r="O34" s="233">
        <f>ROUND(E34*N34,2)</f>
        <v>0</v>
      </c>
      <c r="P34" s="233">
        <v>0</v>
      </c>
      <c r="Q34" s="233">
        <f>ROUND(E34*P34,2)</f>
        <v>0</v>
      </c>
      <c r="R34" s="235" t="s">
        <v>383</v>
      </c>
      <c r="S34" s="235" t="s">
        <v>384</v>
      </c>
      <c r="T34" s="236" t="s">
        <v>384</v>
      </c>
      <c r="U34" s="222">
        <v>0</v>
      </c>
      <c r="V34" s="222">
        <f>ROUND(E34*U34,2)</f>
        <v>0</v>
      </c>
      <c r="W34" s="222"/>
      <c r="X34" s="222" t="s">
        <v>385</v>
      </c>
      <c r="Y34" s="212"/>
      <c r="Z34" s="212"/>
      <c r="AA34" s="212"/>
      <c r="AB34" s="212"/>
      <c r="AC34" s="212"/>
      <c r="AD34" s="212"/>
      <c r="AE34" s="212"/>
      <c r="AF34" s="212"/>
      <c r="AG34" s="212" t="s">
        <v>386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7" t="s">
        <v>1924</v>
      </c>
      <c r="D35" s="251"/>
      <c r="E35" s="252">
        <v>58.927500000000002</v>
      </c>
      <c r="F35" s="222"/>
      <c r="G35" s="222"/>
      <c r="H35" s="222"/>
      <c r="I35" s="222"/>
      <c r="J35" s="222"/>
      <c r="K35" s="222"/>
      <c r="L35" s="222"/>
      <c r="M35" s="222"/>
      <c r="N35" s="221"/>
      <c r="O35" s="221"/>
      <c r="P35" s="221"/>
      <c r="Q35" s="221"/>
      <c r="R35" s="222"/>
      <c r="S35" s="222"/>
      <c r="T35" s="222"/>
      <c r="U35" s="222"/>
      <c r="V35" s="222"/>
      <c r="W35" s="222"/>
      <c r="X35" s="222"/>
      <c r="Y35" s="212"/>
      <c r="Z35" s="212"/>
      <c r="AA35" s="212"/>
      <c r="AB35" s="212"/>
      <c r="AC35" s="212"/>
      <c r="AD35" s="212"/>
      <c r="AE35" s="212"/>
      <c r="AF35" s="212"/>
      <c r="AG35" s="212" t="s">
        <v>390</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0">
        <v>8</v>
      </c>
      <c r="B36" s="231" t="s">
        <v>1334</v>
      </c>
      <c r="C36" s="247" t="s">
        <v>1335</v>
      </c>
      <c r="D36" s="232" t="s">
        <v>1336</v>
      </c>
      <c r="E36" s="233">
        <v>55.994399999999999</v>
      </c>
      <c r="F36" s="234"/>
      <c r="G36" s="235">
        <f>ROUND(E36*F36,2)</f>
        <v>0</v>
      </c>
      <c r="H36" s="234"/>
      <c r="I36" s="235">
        <f>ROUND(E36*H36,2)</f>
        <v>0</v>
      </c>
      <c r="J36" s="234"/>
      <c r="K36" s="235">
        <f>ROUND(E36*J36,2)</f>
        <v>0</v>
      </c>
      <c r="L36" s="235">
        <v>21</v>
      </c>
      <c r="M36" s="235">
        <f>G36*(1+L36/100)</f>
        <v>0</v>
      </c>
      <c r="N36" s="233">
        <v>1.7</v>
      </c>
      <c r="O36" s="233">
        <f>ROUND(E36*N36,2)</f>
        <v>95.19</v>
      </c>
      <c r="P36" s="233">
        <v>0</v>
      </c>
      <c r="Q36" s="233">
        <f>ROUND(E36*P36,2)</f>
        <v>0</v>
      </c>
      <c r="R36" s="235"/>
      <c r="S36" s="235" t="s">
        <v>339</v>
      </c>
      <c r="T36" s="236" t="s">
        <v>495</v>
      </c>
      <c r="U36" s="222">
        <v>0</v>
      </c>
      <c r="V36" s="222">
        <f>ROUND(E36*U36,2)</f>
        <v>0</v>
      </c>
      <c r="W36" s="222"/>
      <c r="X36" s="222" t="s">
        <v>474</v>
      </c>
      <c r="Y36" s="212"/>
      <c r="Z36" s="212"/>
      <c r="AA36" s="212"/>
      <c r="AB36" s="212"/>
      <c r="AC36" s="212"/>
      <c r="AD36" s="212"/>
      <c r="AE36" s="212"/>
      <c r="AF36" s="212"/>
      <c r="AG36" s="212" t="s">
        <v>475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1328</v>
      </c>
      <c r="D37" s="251"/>
      <c r="E37" s="252"/>
      <c r="F37" s="222"/>
      <c r="G37" s="222"/>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390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1925</v>
      </c>
      <c r="D38" s="251"/>
      <c r="E38" s="252">
        <v>55.994399999999999</v>
      </c>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390</v>
      </c>
      <c r="AH38" s="212">
        <v>5</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4" t="s">
        <v>334</v>
      </c>
      <c r="B39" s="225" t="s">
        <v>229</v>
      </c>
      <c r="C39" s="245" t="s">
        <v>230</v>
      </c>
      <c r="D39" s="226"/>
      <c r="E39" s="227"/>
      <c r="F39" s="228"/>
      <c r="G39" s="228">
        <f>SUMIF(AG40:AG48,"&lt;&gt;NOR",G40:G48)</f>
        <v>0</v>
      </c>
      <c r="H39" s="228"/>
      <c r="I39" s="228">
        <f>SUM(I40:I48)</f>
        <v>0</v>
      </c>
      <c r="J39" s="228"/>
      <c r="K39" s="228">
        <f>SUM(K40:K48)</f>
        <v>0</v>
      </c>
      <c r="L39" s="228"/>
      <c r="M39" s="228">
        <f>SUM(M40:M48)</f>
        <v>0</v>
      </c>
      <c r="N39" s="227"/>
      <c r="O39" s="227">
        <f>SUM(O40:O48)</f>
        <v>9.1</v>
      </c>
      <c r="P39" s="227"/>
      <c r="Q39" s="227">
        <f>SUM(Q40:Q48)</f>
        <v>0</v>
      </c>
      <c r="R39" s="228"/>
      <c r="S39" s="228"/>
      <c r="T39" s="229"/>
      <c r="U39" s="223"/>
      <c r="V39" s="223">
        <f>SUM(V40:V48)</f>
        <v>8.8099999999999987</v>
      </c>
      <c r="W39" s="223"/>
      <c r="X39" s="223"/>
      <c r="AG39" t="s">
        <v>335</v>
      </c>
    </row>
    <row r="40" spans="1:60" outlineLevel="1" x14ac:dyDescent="0.2">
      <c r="A40" s="230">
        <v>9</v>
      </c>
      <c r="B40" s="231" t="s">
        <v>1338</v>
      </c>
      <c r="C40" s="247" t="s">
        <v>1339</v>
      </c>
      <c r="D40" s="232" t="s">
        <v>382</v>
      </c>
      <c r="E40" s="233">
        <v>5.4450000000000003</v>
      </c>
      <c r="F40" s="234"/>
      <c r="G40" s="235">
        <f>ROUND(E40*F40,2)</f>
        <v>0</v>
      </c>
      <c r="H40" s="234"/>
      <c r="I40" s="235">
        <f>ROUND(E40*H40,2)</f>
        <v>0</v>
      </c>
      <c r="J40" s="234"/>
      <c r="K40" s="235">
        <f>ROUND(E40*J40,2)</f>
        <v>0</v>
      </c>
      <c r="L40" s="235">
        <v>21</v>
      </c>
      <c r="M40" s="235">
        <f>G40*(1+L40/100)</f>
        <v>0</v>
      </c>
      <c r="N40" s="233">
        <v>1.665</v>
      </c>
      <c r="O40" s="233">
        <f>ROUND(E40*N40,2)</f>
        <v>9.07</v>
      </c>
      <c r="P40" s="233">
        <v>0</v>
      </c>
      <c r="Q40" s="233">
        <f>ROUND(E40*P40,2)</f>
        <v>0</v>
      </c>
      <c r="R40" s="235" t="s">
        <v>1340</v>
      </c>
      <c r="S40" s="235" t="s">
        <v>384</v>
      </c>
      <c r="T40" s="236" t="s">
        <v>384</v>
      </c>
      <c r="U40" s="222">
        <v>0.92</v>
      </c>
      <c r="V40" s="222">
        <f>ROUND(E40*U40,2)</f>
        <v>5.01</v>
      </c>
      <c r="W40" s="222"/>
      <c r="X40" s="222" t="s">
        <v>385</v>
      </c>
      <c r="Y40" s="212"/>
      <c r="Z40" s="212"/>
      <c r="AA40" s="212"/>
      <c r="AB40" s="212"/>
      <c r="AC40" s="212"/>
      <c r="AD40" s="212"/>
      <c r="AE40" s="212"/>
      <c r="AF40" s="212"/>
      <c r="AG40" s="212" t="s">
        <v>386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6" t="s">
        <v>1341</v>
      </c>
      <c r="D41" s="254"/>
      <c r="E41" s="254"/>
      <c r="F41" s="254"/>
      <c r="G41" s="254"/>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388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7" t="s">
        <v>1926</v>
      </c>
      <c r="D42" s="251"/>
      <c r="E42" s="252">
        <v>5.4450000000000003</v>
      </c>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390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0">
        <v>10</v>
      </c>
      <c r="B43" s="231" t="s">
        <v>1343</v>
      </c>
      <c r="C43" s="247" t="s">
        <v>1344</v>
      </c>
      <c r="D43" s="232" t="s">
        <v>427</v>
      </c>
      <c r="E43" s="233">
        <v>47.52</v>
      </c>
      <c r="F43" s="234"/>
      <c r="G43" s="235">
        <f>ROUND(E43*F43,2)</f>
        <v>0</v>
      </c>
      <c r="H43" s="234"/>
      <c r="I43" s="235">
        <f>ROUND(E43*H43,2)</f>
        <v>0</v>
      </c>
      <c r="J43" s="234"/>
      <c r="K43" s="235">
        <f>ROUND(E43*J43,2)</f>
        <v>0</v>
      </c>
      <c r="L43" s="235">
        <v>21</v>
      </c>
      <c r="M43" s="235">
        <f>G43*(1+L43/100)</f>
        <v>0</v>
      </c>
      <c r="N43" s="233">
        <v>1.8000000000000001E-4</v>
      </c>
      <c r="O43" s="233">
        <f>ROUND(E43*N43,2)</f>
        <v>0.01</v>
      </c>
      <c r="P43" s="233">
        <v>0</v>
      </c>
      <c r="Q43" s="233">
        <f>ROUND(E43*P43,2)</f>
        <v>0</v>
      </c>
      <c r="R43" s="235" t="s">
        <v>1340</v>
      </c>
      <c r="S43" s="235" t="s">
        <v>384</v>
      </c>
      <c r="T43" s="236" t="s">
        <v>384</v>
      </c>
      <c r="U43" s="222">
        <v>0.08</v>
      </c>
      <c r="V43" s="222">
        <f>ROUND(E43*U43,2)</f>
        <v>3.8</v>
      </c>
      <c r="W43" s="222"/>
      <c r="X43" s="222" t="s">
        <v>385</v>
      </c>
      <c r="Y43" s="212"/>
      <c r="Z43" s="212"/>
      <c r="AA43" s="212"/>
      <c r="AB43" s="212"/>
      <c r="AC43" s="212"/>
      <c r="AD43" s="212"/>
      <c r="AE43" s="212"/>
      <c r="AF43" s="212"/>
      <c r="AG43" s="212" t="s">
        <v>437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6" t="s">
        <v>1345</v>
      </c>
      <c r="D44" s="254"/>
      <c r="E44" s="254"/>
      <c r="F44" s="254"/>
      <c r="G44" s="254"/>
      <c r="H44" s="222"/>
      <c r="I44" s="222"/>
      <c r="J44" s="222"/>
      <c r="K44" s="222"/>
      <c r="L44" s="222"/>
      <c r="M44" s="222"/>
      <c r="N44" s="221"/>
      <c r="O44" s="221"/>
      <c r="P44" s="221"/>
      <c r="Q44" s="221"/>
      <c r="R44" s="222"/>
      <c r="S44" s="222"/>
      <c r="T44" s="222"/>
      <c r="U44" s="222"/>
      <c r="V44" s="222"/>
      <c r="W44" s="222"/>
      <c r="X44" s="222"/>
      <c r="Y44" s="212"/>
      <c r="Z44" s="212"/>
      <c r="AA44" s="212"/>
      <c r="AB44" s="212"/>
      <c r="AC44" s="212"/>
      <c r="AD44" s="212"/>
      <c r="AE44" s="212"/>
      <c r="AF44" s="212"/>
      <c r="AG44" s="212" t="s">
        <v>388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7" t="s">
        <v>1927</v>
      </c>
      <c r="D45" s="251"/>
      <c r="E45" s="252">
        <v>47.52</v>
      </c>
      <c r="F45" s="222"/>
      <c r="G45" s="222"/>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390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0">
        <v>11</v>
      </c>
      <c r="B46" s="231" t="s">
        <v>1347</v>
      </c>
      <c r="C46" s="247" t="s">
        <v>1348</v>
      </c>
      <c r="D46" s="232" t="s">
        <v>513</v>
      </c>
      <c r="E46" s="233">
        <v>48.470399999999998</v>
      </c>
      <c r="F46" s="234"/>
      <c r="G46" s="235">
        <f>ROUND(E46*F46,2)</f>
        <v>0</v>
      </c>
      <c r="H46" s="234"/>
      <c r="I46" s="235">
        <f>ROUND(E46*H46,2)</f>
        <v>0</v>
      </c>
      <c r="J46" s="234"/>
      <c r="K46" s="235">
        <f>ROUND(E46*J46,2)</f>
        <v>0</v>
      </c>
      <c r="L46" s="235">
        <v>21</v>
      </c>
      <c r="M46" s="235">
        <f>G46*(1+L46/100)</f>
        <v>0</v>
      </c>
      <c r="N46" s="233">
        <v>5.0000000000000001E-4</v>
      </c>
      <c r="O46" s="233">
        <f>ROUND(E46*N46,2)</f>
        <v>0.02</v>
      </c>
      <c r="P46" s="233">
        <v>0</v>
      </c>
      <c r="Q46" s="233">
        <f>ROUND(E46*P46,2)</f>
        <v>0</v>
      </c>
      <c r="R46" s="235" t="s">
        <v>473</v>
      </c>
      <c r="S46" s="235" t="s">
        <v>384</v>
      </c>
      <c r="T46" s="236" t="s">
        <v>1349</v>
      </c>
      <c r="U46" s="222">
        <v>0</v>
      </c>
      <c r="V46" s="222">
        <f>ROUND(E46*U46,2)</f>
        <v>0</v>
      </c>
      <c r="W46" s="222"/>
      <c r="X46" s="222" t="s">
        <v>474</v>
      </c>
      <c r="Y46" s="212"/>
      <c r="Z46" s="212"/>
      <c r="AA46" s="212"/>
      <c r="AB46" s="212"/>
      <c r="AC46" s="212"/>
      <c r="AD46" s="212"/>
      <c r="AE46" s="212"/>
      <c r="AF46" s="212"/>
      <c r="AG46" s="212" t="s">
        <v>1350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1351</v>
      </c>
      <c r="D47" s="251"/>
      <c r="E47" s="252"/>
      <c r="F47" s="222"/>
      <c r="G47" s="222"/>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390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1928</v>
      </c>
      <c r="D48" s="251"/>
      <c r="E48" s="252">
        <v>48.470399999999998</v>
      </c>
      <c r="F48" s="222"/>
      <c r="G48" s="222"/>
      <c r="H48" s="222"/>
      <c r="I48" s="222"/>
      <c r="J48" s="222"/>
      <c r="K48" s="222"/>
      <c r="L48" s="222"/>
      <c r="M48" s="222"/>
      <c r="N48" s="221"/>
      <c r="O48" s="221"/>
      <c r="P48" s="221"/>
      <c r="Q48" s="221"/>
      <c r="R48" s="222"/>
      <c r="S48" s="222"/>
      <c r="T48" s="222"/>
      <c r="U48" s="222"/>
      <c r="V48" s="222"/>
      <c r="W48" s="222"/>
      <c r="X48" s="222"/>
      <c r="Y48" s="212"/>
      <c r="Z48" s="212"/>
      <c r="AA48" s="212"/>
      <c r="AB48" s="212"/>
      <c r="AC48" s="212"/>
      <c r="AD48" s="212"/>
      <c r="AE48" s="212"/>
      <c r="AF48" s="212"/>
      <c r="AG48" s="212" t="s">
        <v>390</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4" t="s">
        <v>334</v>
      </c>
      <c r="B49" s="225" t="s">
        <v>237</v>
      </c>
      <c r="C49" s="245" t="s">
        <v>86</v>
      </c>
      <c r="D49" s="226"/>
      <c r="E49" s="227"/>
      <c r="F49" s="228"/>
      <c r="G49" s="228">
        <f>SUMIF(AG50:AG78,"&lt;&gt;NOR",G50:G78)</f>
        <v>0</v>
      </c>
      <c r="H49" s="228"/>
      <c r="I49" s="228">
        <f>SUM(I50:I78)</f>
        <v>0</v>
      </c>
      <c r="J49" s="228"/>
      <c r="K49" s="228">
        <f>SUM(K50:K78)</f>
        <v>0</v>
      </c>
      <c r="L49" s="228"/>
      <c r="M49" s="228">
        <f>SUM(M50:M78)</f>
        <v>0</v>
      </c>
      <c r="N49" s="227"/>
      <c r="O49" s="227">
        <f>SUM(O50:O78)</f>
        <v>129.29000000000002</v>
      </c>
      <c r="P49" s="227"/>
      <c r="Q49" s="227">
        <f>SUM(Q50:Q78)</f>
        <v>0</v>
      </c>
      <c r="R49" s="228"/>
      <c r="S49" s="228"/>
      <c r="T49" s="229"/>
      <c r="U49" s="223"/>
      <c r="V49" s="223">
        <f>SUM(V50:V78)</f>
        <v>38.11</v>
      </c>
      <c r="W49" s="223"/>
      <c r="X49" s="223"/>
      <c r="AG49" t="s">
        <v>335</v>
      </c>
    </row>
    <row r="50" spans="1:60" ht="22.5" outlineLevel="1" x14ac:dyDescent="0.2">
      <c r="A50" s="230">
        <v>12</v>
      </c>
      <c r="B50" s="231" t="s">
        <v>1353</v>
      </c>
      <c r="C50" s="247" t="s">
        <v>1354</v>
      </c>
      <c r="D50" s="232" t="s">
        <v>427</v>
      </c>
      <c r="E50" s="233">
        <v>121.5</v>
      </c>
      <c r="F50" s="234"/>
      <c r="G50" s="235">
        <f>ROUND(E50*F50,2)</f>
        <v>0</v>
      </c>
      <c r="H50" s="234"/>
      <c r="I50" s="235">
        <f>ROUND(E50*H50,2)</f>
        <v>0</v>
      </c>
      <c r="J50" s="234"/>
      <c r="K50" s="235">
        <f>ROUND(E50*J50,2)</f>
        <v>0</v>
      </c>
      <c r="L50" s="235">
        <v>21</v>
      </c>
      <c r="M50" s="235">
        <f>G50*(1+L50/100)</f>
        <v>0</v>
      </c>
      <c r="N50" s="233">
        <v>0.378</v>
      </c>
      <c r="O50" s="233">
        <f>ROUND(E50*N50,2)</f>
        <v>45.93</v>
      </c>
      <c r="P50" s="233">
        <v>0</v>
      </c>
      <c r="Q50" s="233">
        <f>ROUND(E50*P50,2)</f>
        <v>0</v>
      </c>
      <c r="R50" s="235" t="s">
        <v>481</v>
      </c>
      <c r="S50" s="235" t="s">
        <v>384</v>
      </c>
      <c r="T50" s="236" t="s">
        <v>384</v>
      </c>
      <c r="U50" s="222">
        <v>0.03</v>
      </c>
      <c r="V50" s="222">
        <f>ROUND(E50*U50,2)</f>
        <v>3.65</v>
      </c>
      <c r="W50" s="222"/>
      <c r="X50" s="222" t="s">
        <v>385</v>
      </c>
      <c r="Y50" s="212"/>
      <c r="Z50" s="212"/>
      <c r="AA50" s="212"/>
      <c r="AB50" s="212"/>
      <c r="AC50" s="212"/>
      <c r="AD50" s="212"/>
      <c r="AE50" s="212"/>
      <c r="AF50" s="212"/>
      <c r="AG50" s="212" t="s">
        <v>386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7" t="s">
        <v>1355</v>
      </c>
      <c r="D51" s="251"/>
      <c r="E51" s="252"/>
      <c r="F51" s="222"/>
      <c r="G51" s="222"/>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390</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7" t="s">
        <v>1929</v>
      </c>
      <c r="D52" s="251"/>
      <c r="E52" s="252">
        <v>100</v>
      </c>
      <c r="F52" s="222"/>
      <c r="G52" s="222"/>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390</v>
      </c>
      <c r="AH52" s="212">
        <v>5</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7" t="s">
        <v>1357</v>
      </c>
      <c r="D53" s="251"/>
      <c r="E53" s="252"/>
      <c r="F53" s="222"/>
      <c r="G53" s="222"/>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390</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7" t="s">
        <v>1930</v>
      </c>
      <c r="D54" s="251"/>
      <c r="E54" s="252">
        <v>21.5</v>
      </c>
      <c r="F54" s="222"/>
      <c r="G54" s="222"/>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390</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30">
        <v>13</v>
      </c>
      <c r="B55" s="231" t="s">
        <v>1359</v>
      </c>
      <c r="C55" s="247" t="s">
        <v>1360</v>
      </c>
      <c r="D55" s="232" t="s">
        <v>427</v>
      </c>
      <c r="E55" s="233">
        <v>112</v>
      </c>
      <c r="F55" s="234"/>
      <c r="G55" s="235">
        <f>ROUND(E55*F55,2)</f>
        <v>0</v>
      </c>
      <c r="H55" s="234"/>
      <c r="I55" s="235">
        <f>ROUND(E55*H55,2)</f>
        <v>0</v>
      </c>
      <c r="J55" s="234"/>
      <c r="K55" s="235">
        <f>ROUND(E55*J55,2)</f>
        <v>0</v>
      </c>
      <c r="L55" s="235">
        <v>21</v>
      </c>
      <c r="M55" s="235">
        <f>G55*(1+L55/100)</f>
        <v>0</v>
      </c>
      <c r="N55" s="233">
        <v>0.441</v>
      </c>
      <c r="O55" s="233">
        <f>ROUND(E55*N55,2)</f>
        <v>49.39</v>
      </c>
      <c r="P55" s="233">
        <v>0</v>
      </c>
      <c r="Q55" s="233">
        <f>ROUND(E55*P55,2)</f>
        <v>0</v>
      </c>
      <c r="R55" s="235" t="s">
        <v>481</v>
      </c>
      <c r="S55" s="235" t="s">
        <v>384</v>
      </c>
      <c r="T55" s="236" t="s">
        <v>384</v>
      </c>
      <c r="U55" s="222">
        <v>0.03</v>
      </c>
      <c r="V55" s="222">
        <f>ROUND(E55*U55,2)</f>
        <v>3.36</v>
      </c>
      <c r="W55" s="222"/>
      <c r="X55" s="222" t="s">
        <v>385</v>
      </c>
      <c r="Y55" s="212"/>
      <c r="Z55" s="212"/>
      <c r="AA55" s="212"/>
      <c r="AB55" s="212"/>
      <c r="AC55" s="212"/>
      <c r="AD55" s="212"/>
      <c r="AE55" s="212"/>
      <c r="AF55" s="212"/>
      <c r="AG55" s="212" t="s">
        <v>386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7" t="s">
        <v>1355</v>
      </c>
      <c r="D56" s="251"/>
      <c r="E56" s="252"/>
      <c r="F56" s="222"/>
      <c r="G56" s="222"/>
      <c r="H56" s="222"/>
      <c r="I56" s="222"/>
      <c r="J56" s="222"/>
      <c r="K56" s="222"/>
      <c r="L56" s="222"/>
      <c r="M56" s="222"/>
      <c r="N56" s="221"/>
      <c r="O56" s="221"/>
      <c r="P56" s="221"/>
      <c r="Q56" s="221"/>
      <c r="R56" s="222"/>
      <c r="S56" s="222"/>
      <c r="T56" s="222"/>
      <c r="U56" s="222"/>
      <c r="V56" s="222"/>
      <c r="W56" s="222"/>
      <c r="X56" s="222"/>
      <c r="Y56" s="212"/>
      <c r="Z56" s="212"/>
      <c r="AA56" s="212"/>
      <c r="AB56" s="212"/>
      <c r="AC56" s="212"/>
      <c r="AD56" s="212"/>
      <c r="AE56" s="212"/>
      <c r="AF56" s="212"/>
      <c r="AG56" s="212" t="s">
        <v>390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7" t="s">
        <v>1929</v>
      </c>
      <c r="D57" s="251"/>
      <c r="E57" s="252">
        <v>100</v>
      </c>
      <c r="F57" s="222"/>
      <c r="G57" s="222"/>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390</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7" t="s">
        <v>1931</v>
      </c>
      <c r="D58" s="251"/>
      <c r="E58" s="252">
        <v>12</v>
      </c>
      <c r="F58" s="222"/>
      <c r="G58" s="222"/>
      <c r="H58" s="222"/>
      <c r="I58" s="222"/>
      <c r="J58" s="222"/>
      <c r="K58" s="222"/>
      <c r="L58" s="222"/>
      <c r="M58" s="222"/>
      <c r="N58" s="221"/>
      <c r="O58" s="221"/>
      <c r="P58" s="221"/>
      <c r="Q58" s="221"/>
      <c r="R58" s="222"/>
      <c r="S58" s="222"/>
      <c r="T58" s="222"/>
      <c r="U58" s="222"/>
      <c r="V58" s="222"/>
      <c r="W58" s="222"/>
      <c r="X58" s="222"/>
      <c r="Y58" s="212"/>
      <c r="Z58" s="212"/>
      <c r="AA58" s="212"/>
      <c r="AB58" s="212"/>
      <c r="AC58" s="212"/>
      <c r="AD58" s="212"/>
      <c r="AE58" s="212"/>
      <c r="AF58" s="212"/>
      <c r="AG58" s="212" t="s">
        <v>390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30">
        <v>14</v>
      </c>
      <c r="B59" s="231" t="s">
        <v>1362</v>
      </c>
      <c r="C59" s="247" t="s">
        <v>1363</v>
      </c>
      <c r="D59" s="232" t="s">
        <v>427</v>
      </c>
      <c r="E59" s="233">
        <v>100</v>
      </c>
      <c r="F59" s="234"/>
      <c r="G59" s="235">
        <f>ROUND(E59*F59,2)</f>
        <v>0</v>
      </c>
      <c r="H59" s="234"/>
      <c r="I59" s="235">
        <f>ROUND(E59*H59,2)</f>
        <v>0</v>
      </c>
      <c r="J59" s="234"/>
      <c r="K59" s="235">
        <f>ROUND(E59*J59,2)</f>
        <v>0</v>
      </c>
      <c r="L59" s="235">
        <v>21</v>
      </c>
      <c r="M59" s="235">
        <f>G59*(1+L59/100)</f>
        <v>0</v>
      </c>
      <c r="N59" s="233">
        <v>0.18462999999999999</v>
      </c>
      <c r="O59" s="233">
        <f>ROUND(E59*N59,2)</f>
        <v>18.46</v>
      </c>
      <c r="P59" s="233">
        <v>0</v>
      </c>
      <c r="Q59" s="233">
        <f>ROUND(E59*P59,2)</f>
        <v>0</v>
      </c>
      <c r="R59" s="235" t="s">
        <v>481</v>
      </c>
      <c r="S59" s="235" t="s">
        <v>384</v>
      </c>
      <c r="T59" s="236" t="s">
        <v>384</v>
      </c>
      <c r="U59" s="222">
        <v>0.06</v>
      </c>
      <c r="V59" s="222">
        <f>ROUND(E59*U59,2)</f>
        <v>6</v>
      </c>
      <c r="W59" s="222"/>
      <c r="X59" s="222" t="s">
        <v>385</v>
      </c>
      <c r="Y59" s="212"/>
      <c r="Z59" s="212"/>
      <c r="AA59" s="212"/>
      <c r="AB59" s="212"/>
      <c r="AC59" s="212"/>
      <c r="AD59" s="212"/>
      <c r="AE59" s="212"/>
      <c r="AF59" s="212"/>
      <c r="AG59" s="212" t="s">
        <v>386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6" t="s">
        <v>1364</v>
      </c>
      <c r="D60" s="254"/>
      <c r="E60" s="254"/>
      <c r="F60" s="254"/>
      <c r="G60" s="254"/>
      <c r="H60" s="222"/>
      <c r="I60" s="222"/>
      <c r="J60" s="222"/>
      <c r="K60" s="222"/>
      <c r="L60" s="222"/>
      <c r="M60" s="222"/>
      <c r="N60" s="221"/>
      <c r="O60" s="221"/>
      <c r="P60" s="221"/>
      <c r="Q60" s="221"/>
      <c r="R60" s="222"/>
      <c r="S60" s="222"/>
      <c r="T60" s="222"/>
      <c r="U60" s="222"/>
      <c r="V60" s="222"/>
      <c r="W60" s="222"/>
      <c r="X60" s="222"/>
      <c r="Y60" s="212"/>
      <c r="Z60" s="212"/>
      <c r="AA60" s="212"/>
      <c r="AB60" s="212"/>
      <c r="AC60" s="212"/>
      <c r="AD60" s="212"/>
      <c r="AE60" s="212"/>
      <c r="AF60" s="212"/>
      <c r="AG60" s="212" t="s">
        <v>388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1365</v>
      </c>
      <c r="D61" s="251"/>
      <c r="E61" s="252"/>
      <c r="F61" s="222"/>
      <c r="G61" s="222"/>
      <c r="H61" s="222"/>
      <c r="I61" s="222"/>
      <c r="J61" s="222"/>
      <c r="K61" s="222"/>
      <c r="L61" s="222"/>
      <c r="M61" s="222"/>
      <c r="N61" s="221"/>
      <c r="O61" s="221"/>
      <c r="P61" s="221"/>
      <c r="Q61" s="221"/>
      <c r="R61" s="222"/>
      <c r="S61" s="222"/>
      <c r="T61" s="222"/>
      <c r="U61" s="222"/>
      <c r="V61" s="222"/>
      <c r="W61" s="222"/>
      <c r="X61" s="222"/>
      <c r="Y61" s="212"/>
      <c r="Z61" s="212"/>
      <c r="AA61" s="212"/>
      <c r="AB61" s="212"/>
      <c r="AC61" s="212"/>
      <c r="AD61" s="212"/>
      <c r="AE61" s="212"/>
      <c r="AF61" s="212"/>
      <c r="AG61" s="212" t="s">
        <v>390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7" t="s">
        <v>1929</v>
      </c>
      <c r="D62" s="251"/>
      <c r="E62" s="252">
        <v>100</v>
      </c>
      <c r="F62" s="222"/>
      <c r="G62" s="222"/>
      <c r="H62" s="222"/>
      <c r="I62" s="222"/>
      <c r="J62" s="222"/>
      <c r="K62" s="222"/>
      <c r="L62" s="222"/>
      <c r="M62" s="222"/>
      <c r="N62" s="221"/>
      <c r="O62" s="221"/>
      <c r="P62" s="221"/>
      <c r="Q62" s="221"/>
      <c r="R62" s="222"/>
      <c r="S62" s="222"/>
      <c r="T62" s="222"/>
      <c r="U62" s="222"/>
      <c r="V62" s="222"/>
      <c r="W62" s="222"/>
      <c r="X62" s="222"/>
      <c r="Y62" s="212"/>
      <c r="Z62" s="212"/>
      <c r="AA62" s="212"/>
      <c r="AB62" s="212"/>
      <c r="AC62" s="212"/>
      <c r="AD62" s="212"/>
      <c r="AE62" s="212"/>
      <c r="AF62" s="212"/>
      <c r="AG62" s="212" t="s">
        <v>390</v>
      </c>
      <c r="AH62" s="212">
        <v>5</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0">
        <v>15</v>
      </c>
      <c r="B63" s="231" t="s">
        <v>1366</v>
      </c>
      <c r="C63" s="247" t="s">
        <v>1367</v>
      </c>
      <c r="D63" s="232" t="s">
        <v>427</v>
      </c>
      <c r="E63" s="233">
        <v>100</v>
      </c>
      <c r="F63" s="234"/>
      <c r="G63" s="235">
        <f>ROUND(E63*F63,2)</f>
        <v>0</v>
      </c>
      <c r="H63" s="234"/>
      <c r="I63" s="235">
        <f>ROUND(E63*H63,2)</f>
        <v>0</v>
      </c>
      <c r="J63" s="234"/>
      <c r="K63" s="235">
        <f>ROUND(E63*J63,2)</f>
        <v>0</v>
      </c>
      <c r="L63" s="235">
        <v>21</v>
      </c>
      <c r="M63" s="235">
        <f>G63*(1+L63/100)</f>
        <v>0</v>
      </c>
      <c r="N63" s="233">
        <v>6.0099999999999997E-3</v>
      </c>
      <c r="O63" s="233">
        <f>ROUND(E63*N63,2)</f>
        <v>0.6</v>
      </c>
      <c r="P63" s="233">
        <v>0</v>
      </c>
      <c r="Q63" s="233">
        <f>ROUND(E63*P63,2)</f>
        <v>0</v>
      </c>
      <c r="R63" s="235" t="s">
        <v>481</v>
      </c>
      <c r="S63" s="235" t="s">
        <v>384</v>
      </c>
      <c r="T63" s="236" t="s">
        <v>384</v>
      </c>
      <c r="U63" s="222">
        <v>4.0000000000000001E-3</v>
      </c>
      <c r="V63" s="222">
        <f>ROUND(E63*U63,2)</f>
        <v>0.4</v>
      </c>
      <c r="W63" s="222"/>
      <c r="X63" s="222" t="s">
        <v>385</v>
      </c>
      <c r="Y63" s="212"/>
      <c r="Z63" s="212"/>
      <c r="AA63" s="212"/>
      <c r="AB63" s="212"/>
      <c r="AC63" s="212"/>
      <c r="AD63" s="212"/>
      <c r="AE63" s="212"/>
      <c r="AF63" s="212"/>
      <c r="AG63" s="212" t="s">
        <v>386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6" t="s">
        <v>1368</v>
      </c>
      <c r="D64" s="254"/>
      <c r="E64" s="254"/>
      <c r="F64" s="254"/>
      <c r="G64" s="254"/>
      <c r="H64" s="222"/>
      <c r="I64" s="222"/>
      <c r="J64" s="222"/>
      <c r="K64" s="222"/>
      <c r="L64" s="222"/>
      <c r="M64" s="222"/>
      <c r="N64" s="221"/>
      <c r="O64" s="221"/>
      <c r="P64" s="221"/>
      <c r="Q64" s="221"/>
      <c r="R64" s="222"/>
      <c r="S64" s="222"/>
      <c r="T64" s="222"/>
      <c r="U64" s="222"/>
      <c r="V64" s="222"/>
      <c r="W64" s="222"/>
      <c r="X64" s="222"/>
      <c r="Y64" s="212"/>
      <c r="Z64" s="212"/>
      <c r="AA64" s="212"/>
      <c r="AB64" s="212"/>
      <c r="AC64" s="212"/>
      <c r="AD64" s="212"/>
      <c r="AE64" s="212"/>
      <c r="AF64" s="212"/>
      <c r="AG64" s="212" t="s">
        <v>388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1369</v>
      </c>
      <c r="D65" s="251"/>
      <c r="E65" s="252"/>
      <c r="F65" s="222"/>
      <c r="G65" s="222"/>
      <c r="H65" s="222"/>
      <c r="I65" s="222"/>
      <c r="J65" s="222"/>
      <c r="K65" s="222"/>
      <c r="L65" s="222"/>
      <c r="M65" s="222"/>
      <c r="N65" s="221"/>
      <c r="O65" s="221"/>
      <c r="P65" s="221"/>
      <c r="Q65" s="221"/>
      <c r="R65" s="222"/>
      <c r="S65" s="222"/>
      <c r="T65" s="222"/>
      <c r="U65" s="222"/>
      <c r="V65" s="222"/>
      <c r="W65" s="222"/>
      <c r="X65" s="222"/>
      <c r="Y65" s="212"/>
      <c r="Z65" s="212"/>
      <c r="AA65" s="212"/>
      <c r="AB65" s="212"/>
      <c r="AC65" s="212"/>
      <c r="AD65" s="212"/>
      <c r="AE65" s="212"/>
      <c r="AF65" s="212"/>
      <c r="AG65" s="212" t="s">
        <v>390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1932</v>
      </c>
      <c r="D66" s="251"/>
      <c r="E66" s="252">
        <v>100</v>
      </c>
      <c r="F66" s="222"/>
      <c r="G66" s="222"/>
      <c r="H66" s="222"/>
      <c r="I66" s="222"/>
      <c r="J66" s="222"/>
      <c r="K66" s="222"/>
      <c r="L66" s="222"/>
      <c r="M66" s="222"/>
      <c r="N66" s="221"/>
      <c r="O66" s="221"/>
      <c r="P66" s="221"/>
      <c r="Q66" s="221"/>
      <c r="R66" s="222"/>
      <c r="S66" s="222"/>
      <c r="T66" s="222"/>
      <c r="U66" s="222"/>
      <c r="V66" s="222"/>
      <c r="W66" s="222"/>
      <c r="X66" s="222"/>
      <c r="Y66" s="212"/>
      <c r="Z66" s="212"/>
      <c r="AA66" s="212"/>
      <c r="AB66" s="212"/>
      <c r="AC66" s="212"/>
      <c r="AD66" s="212"/>
      <c r="AE66" s="212"/>
      <c r="AF66" s="212"/>
      <c r="AG66" s="212" t="s">
        <v>390</v>
      </c>
      <c r="AH66" s="212">
        <v>5</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0">
        <v>16</v>
      </c>
      <c r="B67" s="231" t="s">
        <v>1371</v>
      </c>
      <c r="C67" s="247" t="s">
        <v>1372</v>
      </c>
      <c r="D67" s="232" t="s">
        <v>427</v>
      </c>
      <c r="E67" s="233">
        <v>100</v>
      </c>
      <c r="F67" s="234"/>
      <c r="G67" s="235">
        <f>ROUND(E67*F67,2)</f>
        <v>0</v>
      </c>
      <c r="H67" s="234"/>
      <c r="I67" s="235">
        <f>ROUND(E67*H67,2)</f>
        <v>0</v>
      </c>
      <c r="J67" s="234"/>
      <c r="K67" s="235">
        <f>ROUND(E67*J67,2)</f>
        <v>0</v>
      </c>
      <c r="L67" s="235">
        <v>21</v>
      </c>
      <c r="M67" s="235">
        <f>G67*(1+L67/100)</f>
        <v>0</v>
      </c>
      <c r="N67" s="233">
        <v>3.1E-4</v>
      </c>
      <c r="O67" s="233">
        <f>ROUND(E67*N67,2)</f>
        <v>0.03</v>
      </c>
      <c r="P67" s="233">
        <v>0</v>
      </c>
      <c r="Q67" s="233">
        <f>ROUND(E67*P67,2)</f>
        <v>0</v>
      </c>
      <c r="R67" s="235"/>
      <c r="S67" s="235" t="s">
        <v>339</v>
      </c>
      <c r="T67" s="236" t="s">
        <v>495</v>
      </c>
      <c r="U67" s="222">
        <v>2E-3</v>
      </c>
      <c r="V67" s="222">
        <f>ROUND(E67*U67,2)</f>
        <v>0.2</v>
      </c>
      <c r="W67" s="222"/>
      <c r="X67" s="222" t="s">
        <v>385</v>
      </c>
      <c r="Y67" s="212"/>
      <c r="Z67" s="212"/>
      <c r="AA67" s="212"/>
      <c r="AB67" s="212"/>
      <c r="AC67" s="212"/>
      <c r="AD67" s="212"/>
      <c r="AE67" s="212"/>
      <c r="AF67" s="212"/>
      <c r="AG67" s="212" t="s">
        <v>386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1373</v>
      </c>
      <c r="D68" s="251"/>
      <c r="E68" s="252"/>
      <c r="F68" s="222"/>
      <c r="G68" s="222"/>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390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7" t="s">
        <v>1929</v>
      </c>
      <c r="D69" s="251"/>
      <c r="E69" s="252">
        <v>100</v>
      </c>
      <c r="F69" s="222"/>
      <c r="G69" s="222"/>
      <c r="H69" s="222"/>
      <c r="I69" s="222"/>
      <c r="J69" s="222"/>
      <c r="K69" s="222"/>
      <c r="L69" s="222"/>
      <c r="M69" s="222"/>
      <c r="N69" s="221"/>
      <c r="O69" s="221"/>
      <c r="P69" s="221"/>
      <c r="Q69" s="221"/>
      <c r="R69" s="222"/>
      <c r="S69" s="222"/>
      <c r="T69" s="222"/>
      <c r="U69" s="222"/>
      <c r="V69" s="222"/>
      <c r="W69" s="222"/>
      <c r="X69" s="222"/>
      <c r="Y69" s="212"/>
      <c r="Z69" s="212"/>
      <c r="AA69" s="212"/>
      <c r="AB69" s="212"/>
      <c r="AC69" s="212"/>
      <c r="AD69" s="212"/>
      <c r="AE69" s="212"/>
      <c r="AF69" s="212"/>
      <c r="AG69" s="212" t="s">
        <v>390</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0">
        <v>17</v>
      </c>
      <c r="B70" s="231" t="s">
        <v>1374</v>
      </c>
      <c r="C70" s="247" t="s">
        <v>1375</v>
      </c>
      <c r="D70" s="232" t="s">
        <v>427</v>
      </c>
      <c r="E70" s="233">
        <v>100</v>
      </c>
      <c r="F70" s="234"/>
      <c r="G70" s="235">
        <f>ROUND(E70*F70,2)</f>
        <v>0</v>
      </c>
      <c r="H70" s="234"/>
      <c r="I70" s="235">
        <f>ROUND(E70*H70,2)</f>
        <v>0</v>
      </c>
      <c r="J70" s="234"/>
      <c r="K70" s="235">
        <f>ROUND(E70*J70,2)</f>
        <v>0</v>
      </c>
      <c r="L70" s="235">
        <v>21</v>
      </c>
      <c r="M70" s="235">
        <f>G70*(1+L70/100)</f>
        <v>0</v>
      </c>
      <c r="N70" s="233">
        <v>0.10373</v>
      </c>
      <c r="O70" s="233">
        <f>ROUND(E70*N70,2)</f>
        <v>10.37</v>
      </c>
      <c r="P70" s="233">
        <v>0</v>
      </c>
      <c r="Q70" s="233">
        <f>ROUND(E70*P70,2)</f>
        <v>0</v>
      </c>
      <c r="R70" s="235" t="s">
        <v>481</v>
      </c>
      <c r="S70" s="235" t="s">
        <v>384</v>
      </c>
      <c r="T70" s="236" t="s">
        <v>384</v>
      </c>
      <c r="U70" s="222">
        <v>0.06</v>
      </c>
      <c r="V70" s="222">
        <f>ROUND(E70*U70,2)</f>
        <v>6</v>
      </c>
      <c r="W70" s="222"/>
      <c r="X70" s="222" t="s">
        <v>385</v>
      </c>
      <c r="Y70" s="212"/>
      <c r="Z70" s="212"/>
      <c r="AA70" s="212"/>
      <c r="AB70" s="212"/>
      <c r="AC70" s="212"/>
      <c r="AD70" s="212"/>
      <c r="AE70" s="212"/>
      <c r="AF70" s="212"/>
      <c r="AG70" s="212" t="s">
        <v>386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7" t="s">
        <v>1933</v>
      </c>
      <c r="D71" s="251"/>
      <c r="E71" s="252">
        <v>100</v>
      </c>
      <c r="F71" s="222"/>
      <c r="G71" s="222"/>
      <c r="H71" s="222"/>
      <c r="I71" s="222"/>
      <c r="J71" s="222"/>
      <c r="K71" s="222"/>
      <c r="L71" s="222"/>
      <c r="M71" s="222"/>
      <c r="N71" s="221"/>
      <c r="O71" s="221"/>
      <c r="P71" s="221"/>
      <c r="Q71" s="221"/>
      <c r="R71" s="222"/>
      <c r="S71" s="222"/>
      <c r="T71" s="222"/>
      <c r="U71" s="222"/>
      <c r="V71" s="222"/>
      <c r="W71" s="222"/>
      <c r="X71" s="222"/>
      <c r="Y71" s="212"/>
      <c r="Z71" s="212"/>
      <c r="AA71" s="212"/>
      <c r="AB71" s="212"/>
      <c r="AC71" s="212"/>
      <c r="AD71" s="212"/>
      <c r="AE71" s="212"/>
      <c r="AF71" s="212"/>
      <c r="AG71" s="212" t="s">
        <v>390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0">
        <v>18</v>
      </c>
      <c r="B72" s="231" t="s">
        <v>1377</v>
      </c>
      <c r="C72" s="247" t="s">
        <v>1378</v>
      </c>
      <c r="D72" s="232" t="s">
        <v>427</v>
      </c>
      <c r="E72" s="233">
        <v>21.5</v>
      </c>
      <c r="F72" s="234"/>
      <c r="G72" s="235">
        <f>ROUND(E72*F72,2)</f>
        <v>0</v>
      </c>
      <c r="H72" s="234"/>
      <c r="I72" s="235">
        <f>ROUND(E72*H72,2)</f>
        <v>0</v>
      </c>
      <c r="J72" s="234"/>
      <c r="K72" s="235">
        <f>ROUND(E72*J72,2)</f>
        <v>0</v>
      </c>
      <c r="L72" s="235">
        <v>21</v>
      </c>
      <c r="M72" s="235">
        <f>G72*(1+L72/100)</f>
        <v>0</v>
      </c>
      <c r="N72" s="233">
        <v>7.3899999999999993E-2</v>
      </c>
      <c r="O72" s="233">
        <f>ROUND(E72*N72,2)</f>
        <v>1.59</v>
      </c>
      <c r="P72" s="233">
        <v>0</v>
      </c>
      <c r="Q72" s="233">
        <f>ROUND(E72*P72,2)</f>
        <v>0</v>
      </c>
      <c r="R72" s="235" t="s">
        <v>481</v>
      </c>
      <c r="S72" s="235" t="s">
        <v>384</v>
      </c>
      <c r="T72" s="236" t="s">
        <v>384</v>
      </c>
      <c r="U72" s="222">
        <v>0.45</v>
      </c>
      <c r="V72" s="222">
        <f>ROUND(E72*U72,2)</f>
        <v>9.68</v>
      </c>
      <c r="W72" s="222"/>
      <c r="X72" s="222" t="s">
        <v>385</v>
      </c>
      <c r="Y72" s="212"/>
      <c r="Z72" s="212"/>
      <c r="AA72" s="212"/>
      <c r="AB72" s="212"/>
      <c r="AC72" s="212"/>
      <c r="AD72" s="212"/>
      <c r="AE72" s="212"/>
      <c r="AF72" s="212"/>
      <c r="AG72" s="212" t="s">
        <v>386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19"/>
      <c r="B73" s="220"/>
      <c r="C73" s="256" t="s">
        <v>1379</v>
      </c>
      <c r="D73" s="254"/>
      <c r="E73" s="254"/>
      <c r="F73" s="254"/>
      <c r="G73" s="254"/>
      <c r="H73" s="222"/>
      <c r="I73" s="222"/>
      <c r="J73" s="222"/>
      <c r="K73" s="222"/>
      <c r="L73" s="222"/>
      <c r="M73" s="222"/>
      <c r="N73" s="221"/>
      <c r="O73" s="221"/>
      <c r="P73" s="221"/>
      <c r="Q73" s="221"/>
      <c r="R73" s="222"/>
      <c r="S73" s="222"/>
      <c r="T73" s="222"/>
      <c r="U73" s="222"/>
      <c r="V73" s="222"/>
      <c r="W73" s="222"/>
      <c r="X73" s="222"/>
      <c r="Y73" s="212"/>
      <c r="Z73" s="212"/>
      <c r="AA73" s="212"/>
      <c r="AB73" s="212"/>
      <c r="AC73" s="212"/>
      <c r="AD73" s="212"/>
      <c r="AE73" s="212"/>
      <c r="AF73" s="212"/>
      <c r="AG73" s="212" t="s">
        <v>388</v>
      </c>
      <c r="AH73" s="212"/>
      <c r="AI73" s="212"/>
      <c r="AJ73" s="212"/>
      <c r="AK73" s="212"/>
      <c r="AL73" s="212"/>
      <c r="AM73" s="212"/>
      <c r="AN73" s="212"/>
      <c r="AO73" s="212"/>
      <c r="AP73" s="212"/>
      <c r="AQ73" s="212"/>
      <c r="AR73" s="212"/>
      <c r="AS73" s="212"/>
      <c r="AT73" s="212"/>
      <c r="AU73" s="212"/>
      <c r="AV73" s="212"/>
      <c r="AW73" s="212"/>
      <c r="AX73" s="212"/>
      <c r="AY73" s="212"/>
      <c r="AZ73" s="212"/>
      <c r="BA73" s="253" t="str">
        <f>C73</f>
        <v>s provedením lože z kameniva drceného, s vyplněním spár, s dvojitým hutněním a se smetením přebytečného materiálu na krajnici. S dodáním hmot pro lože a výplň spár.</v>
      </c>
      <c r="BB73" s="212"/>
      <c r="BC73" s="212"/>
      <c r="BD73" s="212"/>
      <c r="BE73" s="212"/>
      <c r="BF73" s="212"/>
      <c r="BG73" s="212"/>
      <c r="BH73" s="212"/>
    </row>
    <row r="74" spans="1:60" outlineLevel="1" x14ac:dyDescent="0.2">
      <c r="A74" s="219"/>
      <c r="B74" s="220"/>
      <c r="C74" s="257" t="s">
        <v>1934</v>
      </c>
      <c r="D74" s="251"/>
      <c r="E74" s="252">
        <v>21.5</v>
      </c>
      <c r="F74" s="222"/>
      <c r="G74" s="222"/>
      <c r="H74" s="222"/>
      <c r="I74" s="222"/>
      <c r="J74" s="222"/>
      <c r="K74" s="222"/>
      <c r="L74" s="222"/>
      <c r="M74" s="222"/>
      <c r="N74" s="221"/>
      <c r="O74" s="221"/>
      <c r="P74" s="221"/>
      <c r="Q74" s="221"/>
      <c r="R74" s="222"/>
      <c r="S74" s="222"/>
      <c r="T74" s="222"/>
      <c r="U74" s="222"/>
      <c r="V74" s="222"/>
      <c r="W74" s="222"/>
      <c r="X74" s="222"/>
      <c r="Y74" s="212"/>
      <c r="Z74" s="212"/>
      <c r="AA74" s="212"/>
      <c r="AB74" s="212"/>
      <c r="AC74" s="212"/>
      <c r="AD74" s="212"/>
      <c r="AE74" s="212"/>
      <c r="AF74" s="212"/>
      <c r="AG74" s="212" t="s">
        <v>390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0">
        <v>19</v>
      </c>
      <c r="B75" s="231" t="s">
        <v>1381</v>
      </c>
      <c r="C75" s="247" t="s">
        <v>1382</v>
      </c>
      <c r="D75" s="232" t="s">
        <v>513</v>
      </c>
      <c r="E75" s="233">
        <v>21.5</v>
      </c>
      <c r="F75" s="234"/>
      <c r="G75" s="235">
        <f>ROUND(E75*F75,2)</f>
        <v>0</v>
      </c>
      <c r="H75" s="234"/>
      <c r="I75" s="235">
        <f>ROUND(E75*H75,2)</f>
        <v>0</v>
      </c>
      <c r="J75" s="234"/>
      <c r="K75" s="235">
        <f>ROUND(E75*J75,2)</f>
        <v>0</v>
      </c>
      <c r="L75" s="235">
        <v>21</v>
      </c>
      <c r="M75" s="235">
        <f>G75*(1+L75/100)</f>
        <v>0</v>
      </c>
      <c r="N75" s="233">
        <v>3.3E-4</v>
      </c>
      <c r="O75" s="233">
        <f>ROUND(E75*N75,2)</f>
        <v>0.01</v>
      </c>
      <c r="P75" s="233">
        <v>0</v>
      </c>
      <c r="Q75" s="233">
        <f>ROUND(E75*P75,2)</f>
        <v>0</v>
      </c>
      <c r="R75" s="235" t="s">
        <v>481</v>
      </c>
      <c r="S75" s="235" t="s">
        <v>384</v>
      </c>
      <c r="T75" s="236" t="s">
        <v>384</v>
      </c>
      <c r="U75" s="222">
        <v>0.41</v>
      </c>
      <c r="V75" s="222">
        <f>ROUND(E75*U75,2)</f>
        <v>8.82</v>
      </c>
      <c r="W75" s="222"/>
      <c r="X75" s="222" t="s">
        <v>385</v>
      </c>
      <c r="Y75" s="212"/>
      <c r="Z75" s="212"/>
      <c r="AA75" s="212"/>
      <c r="AB75" s="212"/>
      <c r="AC75" s="212"/>
      <c r="AD75" s="212"/>
      <c r="AE75" s="212"/>
      <c r="AF75" s="212"/>
      <c r="AG75" s="212" t="s">
        <v>386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7" t="s">
        <v>1930</v>
      </c>
      <c r="D76" s="251"/>
      <c r="E76" s="252">
        <v>21.5</v>
      </c>
      <c r="F76" s="222"/>
      <c r="G76" s="222"/>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390</v>
      </c>
      <c r="AH76" s="212">
        <v>5</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0">
        <v>20</v>
      </c>
      <c r="B77" s="231" t="s">
        <v>1390</v>
      </c>
      <c r="C77" s="247" t="s">
        <v>1391</v>
      </c>
      <c r="D77" s="232" t="s">
        <v>427</v>
      </c>
      <c r="E77" s="233">
        <v>22.574999999999999</v>
      </c>
      <c r="F77" s="234"/>
      <c r="G77" s="235">
        <f>ROUND(E77*F77,2)</f>
        <v>0</v>
      </c>
      <c r="H77" s="234"/>
      <c r="I77" s="235">
        <f>ROUND(E77*H77,2)</f>
        <v>0</v>
      </c>
      <c r="J77" s="234"/>
      <c r="K77" s="235">
        <f>ROUND(E77*J77,2)</f>
        <v>0</v>
      </c>
      <c r="L77" s="235">
        <v>21</v>
      </c>
      <c r="M77" s="235">
        <f>G77*(1+L77/100)</f>
        <v>0</v>
      </c>
      <c r="N77" s="233">
        <v>0.129</v>
      </c>
      <c r="O77" s="233">
        <f>ROUND(E77*N77,2)</f>
        <v>2.91</v>
      </c>
      <c r="P77" s="233">
        <v>0</v>
      </c>
      <c r="Q77" s="233">
        <f>ROUND(E77*P77,2)</f>
        <v>0</v>
      </c>
      <c r="R77" s="235" t="s">
        <v>473</v>
      </c>
      <c r="S77" s="235" t="s">
        <v>384</v>
      </c>
      <c r="T77" s="236" t="s">
        <v>384</v>
      </c>
      <c r="U77" s="222">
        <v>0</v>
      </c>
      <c r="V77" s="222">
        <f>ROUND(E77*U77,2)</f>
        <v>0</v>
      </c>
      <c r="W77" s="222"/>
      <c r="X77" s="222" t="s">
        <v>474</v>
      </c>
      <c r="Y77" s="212"/>
      <c r="Z77" s="212"/>
      <c r="AA77" s="212"/>
      <c r="AB77" s="212"/>
      <c r="AC77" s="212"/>
      <c r="AD77" s="212"/>
      <c r="AE77" s="212"/>
      <c r="AF77" s="212"/>
      <c r="AG77" s="212" t="s">
        <v>475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7" t="s">
        <v>1935</v>
      </c>
      <c r="D78" s="251"/>
      <c r="E78" s="252">
        <v>22.574999999999999</v>
      </c>
      <c r="F78" s="222"/>
      <c r="G78" s="222"/>
      <c r="H78" s="222"/>
      <c r="I78" s="222"/>
      <c r="J78" s="222"/>
      <c r="K78" s="222"/>
      <c r="L78" s="222"/>
      <c r="M78" s="222"/>
      <c r="N78" s="221"/>
      <c r="O78" s="221"/>
      <c r="P78" s="221"/>
      <c r="Q78" s="221"/>
      <c r="R78" s="222"/>
      <c r="S78" s="222"/>
      <c r="T78" s="222"/>
      <c r="U78" s="222"/>
      <c r="V78" s="222"/>
      <c r="W78" s="222"/>
      <c r="X78" s="222"/>
      <c r="Y78" s="212"/>
      <c r="Z78" s="212"/>
      <c r="AA78" s="212"/>
      <c r="AB78" s="212"/>
      <c r="AC78" s="212"/>
      <c r="AD78" s="212"/>
      <c r="AE78" s="212"/>
      <c r="AF78" s="212"/>
      <c r="AG78" s="212" t="s">
        <v>390</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24" t="s">
        <v>334</v>
      </c>
      <c r="B79" s="225" t="s">
        <v>244</v>
      </c>
      <c r="C79" s="245" t="s">
        <v>245</v>
      </c>
      <c r="D79" s="226"/>
      <c r="E79" s="227"/>
      <c r="F79" s="228"/>
      <c r="G79" s="228">
        <f>SUMIF(AG80:AG90,"&lt;&gt;NOR",G80:G90)</f>
        <v>0</v>
      </c>
      <c r="H79" s="228"/>
      <c r="I79" s="228">
        <f>SUM(I80:I90)</f>
        <v>0</v>
      </c>
      <c r="J79" s="228"/>
      <c r="K79" s="228">
        <f>SUM(K80:K90)</f>
        <v>0</v>
      </c>
      <c r="L79" s="228"/>
      <c r="M79" s="228">
        <f>SUM(M80:M90)</f>
        <v>0</v>
      </c>
      <c r="N79" s="227"/>
      <c r="O79" s="227">
        <f>SUM(O80:O90)</f>
        <v>4.75</v>
      </c>
      <c r="P79" s="227"/>
      <c r="Q79" s="227">
        <f>SUM(Q80:Q90)</f>
        <v>0</v>
      </c>
      <c r="R79" s="228"/>
      <c r="S79" s="228"/>
      <c r="T79" s="229"/>
      <c r="U79" s="223"/>
      <c r="V79" s="223">
        <f>SUM(V80:V90)</f>
        <v>7.0799999999999992</v>
      </c>
      <c r="W79" s="223"/>
      <c r="X79" s="223"/>
      <c r="AG79" t="s">
        <v>335</v>
      </c>
    </row>
    <row r="80" spans="1:60" ht="33.75" outlineLevel="1" x14ac:dyDescent="0.2">
      <c r="A80" s="230">
        <v>21</v>
      </c>
      <c r="B80" s="231" t="s">
        <v>1393</v>
      </c>
      <c r="C80" s="247" t="s">
        <v>1394</v>
      </c>
      <c r="D80" s="232" t="s">
        <v>657</v>
      </c>
      <c r="E80" s="233">
        <v>1</v>
      </c>
      <c r="F80" s="234"/>
      <c r="G80" s="235">
        <f>ROUND(E80*F80,2)</f>
        <v>0</v>
      </c>
      <c r="H80" s="234"/>
      <c r="I80" s="235">
        <f>ROUND(E80*H80,2)</f>
        <v>0</v>
      </c>
      <c r="J80" s="234"/>
      <c r="K80" s="235">
        <f>ROUND(E80*J80,2)</f>
        <v>0</v>
      </c>
      <c r="L80" s="235">
        <v>21</v>
      </c>
      <c r="M80" s="235">
        <f>G80*(1+L80/100)</f>
        <v>0</v>
      </c>
      <c r="N80" s="233">
        <v>3.0596700000000001</v>
      </c>
      <c r="O80" s="233">
        <f>ROUND(E80*N80,2)</f>
        <v>3.06</v>
      </c>
      <c r="P80" s="233">
        <v>0</v>
      </c>
      <c r="Q80" s="233">
        <f>ROUND(E80*P80,2)</f>
        <v>0</v>
      </c>
      <c r="R80" s="235" t="s">
        <v>1395</v>
      </c>
      <c r="S80" s="235" t="s">
        <v>384</v>
      </c>
      <c r="T80" s="236" t="s">
        <v>384</v>
      </c>
      <c r="U80" s="222">
        <v>5.0199999999999996</v>
      </c>
      <c r="V80" s="222">
        <f>ROUND(E80*U80,2)</f>
        <v>5.0199999999999996</v>
      </c>
      <c r="W80" s="222"/>
      <c r="X80" s="222" t="s">
        <v>385</v>
      </c>
      <c r="Y80" s="212"/>
      <c r="Z80" s="212"/>
      <c r="AA80" s="212"/>
      <c r="AB80" s="212"/>
      <c r="AC80" s="212"/>
      <c r="AD80" s="212"/>
      <c r="AE80" s="212"/>
      <c r="AF80" s="212"/>
      <c r="AG80" s="212" t="s">
        <v>386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6" t="s">
        <v>1396</v>
      </c>
      <c r="D81" s="254"/>
      <c r="E81" s="254"/>
      <c r="F81" s="254"/>
      <c r="G81" s="254"/>
      <c r="H81" s="222"/>
      <c r="I81" s="222"/>
      <c r="J81" s="222"/>
      <c r="K81" s="222"/>
      <c r="L81" s="222"/>
      <c r="M81" s="222"/>
      <c r="N81" s="221"/>
      <c r="O81" s="221"/>
      <c r="P81" s="221"/>
      <c r="Q81" s="221"/>
      <c r="R81" s="222"/>
      <c r="S81" s="222"/>
      <c r="T81" s="222"/>
      <c r="U81" s="222"/>
      <c r="V81" s="222"/>
      <c r="W81" s="222"/>
      <c r="X81" s="222"/>
      <c r="Y81" s="212"/>
      <c r="Z81" s="212"/>
      <c r="AA81" s="212"/>
      <c r="AB81" s="212"/>
      <c r="AC81" s="212"/>
      <c r="AD81" s="212"/>
      <c r="AE81" s="212"/>
      <c r="AF81" s="212"/>
      <c r="AG81" s="212" t="s">
        <v>388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0">
        <v>22</v>
      </c>
      <c r="B82" s="231" t="s">
        <v>1397</v>
      </c>
      <c r="C82" s="247" t="s">
        <v>1398</v>
      </c>
      <c r="D82" s="232" t="s">
        <v>657</v>
      </c>
      <c r="E82" s="233">
        <v>1</v>
      </c>
      <c r="F82" s="234"/>
      <c r="G82" s="235">
        <f>ROUND(E82*F82,2)</f>
        <v>0</v>
      </c>
      <c r="H82" s="234"/>
      <c r="I82" s="235">
        <f>ROUND(E82*H82,2)</f>
        <v>0</v>
      </c>
      <c r="J82" s="234"/>
      <c r="K82" s="235">
        <f>ROUND(E82*J82,2)</f>
        <v>0</v>
      </c>
      <c r="L82" s="235">
        <v>21</v>
      </c>
      <c r="M82" s="235">
        <f>G82*(1+L82/100)</f>
        <v>0</v>
      </c>
      <c r="N82" s="233">
        <v>9.4359999999999999E-2</v>
      </c>
      <c r="O82" s="233">
        <f>ROUND(E82*N82,2)</f>
        <v>0.09</v>
      </c>
      <c r="P82" s="233">
        <v>0</v>
      </c>
      <c r="Q82" s="233">
        <f>ROUND(E82*P82,2)</f>
        <v>0</v>
      </c>
      <c r="R82" s="235" t="s">
        <v>1395</v>
      </c>
      <c r="S82" s="235" t="s">
        <v>384</v>
      </c>
      <c r="T82" s="236" t="s">
        <v>384</v>
      </c>
      <c r="U82" s="222">
        <v>1.69</v>
      </c>
      <c r="V82" s="222">
        <f>ROUND(E82*U82,2)</f>
        <v>1.69</v>
      </c>
      <c r="W82" s="222"/>
      <c r="X82" s="222" t="s">
        <v>385</v>
      </c>
      <c r="Y82" s="212"/>
      <c r="Z82" s="212"/>
      <c r="AA82" s="212"/>
      <c r="AB82" s="212"/>
      <c r="AC82" s="212"/>
      <c r="AD82" s="212"/>
      <c r="AE82" s="212"/>
      <c r="AF82" s="212"/>
      <c r="AG82" s="212" t="s">
        <v>386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6" t="s">
        <v>1399</v>
      </c>
      <c r="D83" s="254"/>
      <c r="E83" s="254"/>
      <c r="F83" s="254"/>
      <c r="G83" s="254"/>
      <c r="H83" s="222"/>
      <c r="I83" s="222"/>
      <c r="J83" s="222"/>
      <c r="K83" s="222"/>
      <c r="L83" s="222"/>
      <c r="M83" s="222"/>
      <c r="N83" s="221"/>
      <c r="O83" s="221"/>
      <c r="P83" s="221"/>
      <c r="Q83" s="221"/>
      <c r="R83" s="222"/>
      <c r="S83" s="222"/>
      <c r="T83" s="222"/>
      <c r="U83" s="222"/>
      <c r="V83" s="222"/>
      <c r="W83" s="222"/>
      <c r="X83" s="222"/>
      <c r="Y83" s="212"/>
      <c r="Z83" s="212"/>
      <c r="AA83" s="212"/>
      <c r="AB83" s="212"/>
      <c r="AC83" s="212"/>
      <c r="AD83" s="212"/>
      <c r="AE83" s="212"/>
      <c r="AF83" s="212"/>
      <c r="AG83" s="212" t="s">
        <v>388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0">
        <v>23</v>
      </c>
      <c r="B84" s="231" t="s">
        <v>1400</v>
      </c>
      <c r="C84" s="247" t="s">
        <v>1401</v>
      </c>
      <c r="D84" s="232" t="s">
        <v>382</v>
      </c>
      <c r="E84" s="233">
        <v>0.28499999999999998</v>
      </c>
      <c r="F84" s="234"/>
      <c r="G84" s="235">
        <f>ROUND(E84*F84,2)</f>
        <v>0</v>
      </c>
      <c r="H84" s="234"/>
      <c r="I84" s="235">
        <f>ROUND(E84*H84,2)</f>
        <v>0</v>
      </c>
      <c r="J84" s="234"/>
      <c r="K84" s="235">
        <f>ROUND(E84*J84,2)</f>
        <v>0</v>
      </c>
      <c r="L84" s="235">
        <v>21</v>
      </c>
      <c r="M84" s="235">
        <f>G84*(1+L84/100)</f>
        <v>0</v>
      </c>
      <c r="N84" s="233">
        <v>2.5249999999999999</v>
      </c>
      <c r="O84" s="233">
        <f>ROUND(E84*N84,2)</f>
        <v>0.72</v>
      </c>
      <c r="P84" s="233">
        <v>0</v>
      </c>
      <c r="Q84" s="233">
        <f>ROUND(E84*P84,2)</f>
        <v>0</v>
      </c>
      <c r="R84" s="235" t="s">
        <v>1395</v>
      </c>
      <c r="S84" s="235" t="s">
        <v>384</v>
      </c>
      <c r="T84" s="236" t="s">
        <v>384</v>
      </c>
      <c r="U84" s="222">
        <v>1.3</v>
      </c>
      <c r="V84" s="222">
        <f>ROUND(E84*U84,2)</f>
        <v>0.37</v>
      </c>
      <c r="W84" s="222"/>
      <c r="X84" s="222" t="s">
        <v>385</v>
      </c>
      <c r="Y84" s="212"/>
      <c r="Z84" s="212"/>
      <c r="AA84" s="212"/>
      <c r="AB84" s="212"/>
      <c r="AC84" s="212"/>
      <c r="AD84" s="212"/>
      <c r="AE84" s="212"/>
      <c r="AF84" s="212"/>
      <c r="AG84" s="212" t="s">
        <v>386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6" t="s">
        <v>1402</v>
      </c>
      <c r="D85" s="254"/>
      <c r="E85" s="254"/>
      <c r="F85" s="254"/>
      <c r="G85" s="254"/>
      <c r="H85" s="222"/>
      <c r="I85" s="222"/>
      <c r="J85" s="222"/>
      <c r="K85" s="222"/>
      <c r="L85" s="222"/>
      <c r="M85" s="222"/>
      <c r="N85" s="221"/>
      <c r="O85" s="221"/>
      <c r="P85" s="221"/>
      <c r="Q85" s="221"/>
      <c r="R85" s="222"/>
      <c r="S85" s="222"/>
      <c r="T85" s="222"/>
      <c r="U85" s="222"/>
      <c r="V85" s="222"/>
      <c r="W85" s="222"/>
      <c r="X85" s="222"/>
      <c r="Y85" s="212"/>
      <c r="Z85" s="212"/>
      <c r="AA85" s="212"/>
      <c r="AB85" s="212"/>
      <c r="AC85" s="212"/>
      <c r="AD85" s="212"/>
      <c r="AE85" s="212"/>
      <c r="AF85" s="212"/>
      <c r="AG85" s="212" t="s">
        <v>388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1936</v>
      </c>
      <c r="D86" s="251"/>
      <c r="E86" s="252">
        <v>0.28499999999999998</v>
      </c>
      <c r="F86" s="222"/>
      <c r="G86" s="222"/>
      <c r="H86" s="222"/>
      <c r="I86" s="222"/>
      <c r="J86" s="222"/>
      <c r="K86" s="222"/>
      <c r="L86" s="222"/>
      <c r="M86" s="222"/>
      <c r="N86" s="221"/>
      <c r="O86" s="221"/>
      <c r="P86" s="221"/>
      <c r="Q86" s="221"/>
      <c r="R86" s="222"/>
      <c r="S86" s="222"/>
      <c r="T86" s="222"/>
      <c r="U86" s="222"/>
      <c r="V86" s="222"/>
      <c r="W86" s="222"/>
      <c r="X86" s="222"/>
      <c r="Y86" s="212"/>
      <c r="Z86" s="212"/>
      <c r="AA86" s="212"/>
      <c r="AB86" s="212"/>
      <c r="AC86" s="212"/>
      <c r="AD86" s="212"/>
      <c r="AE86" s="212"/>
      <c r="AF86" s="212"/>
      <c r="AG86" s="212" t="s">
        <v>390</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0">
        <v>24</v>
      </c>
      <c r="B87" s="231" t="s">
        <v>1404</v>
      </c>
      <c r="C87" s="247" t="s">
        <v>1405</v>
      </c>
      <c r="D87" s="232" t="s">
        <v>513</v>
      </c>
      <c r="E87" s="233">
        <v>1.5</v>
      </c>
      <c r="F87" s="234"/>
      <c r="G87" s="235">
        <f>ROUND(E87*F87,2)</f>
        <v>0</v>
      </c>
      <c r="H87" s="234"/>
      <c r="I87" s="235">
        <f>ROUND(E87*H87,2)</f>
        <v>0</v>
      </c>
      <c r="J87" s="234"/>
      <c r="K87" s="235">
        <f>ROUND(E87*J87,2)</f>
        <v>0</v>
      </c>
      <c r="L87" s="235">
        <v>21</v>
      </c>
      <c r="M87" s="235">
        <f>G87*(1+L87/100)</f>
        <v>0</v>
      </c>
      <c r="N87" s="233">
        <v>0.58716999999999997</v>
      </c>
      <c r="O87" s="233">
        <f>ROUND(E87*N87,2)</f>
        <v>0.88</v>
      </c>
      <c r="P87" s="233">
        <v>0</v>
      </c>
      <c r="Q87" s="233">
        <f>ROUND(E87*P87,2)</f>
        <v>0</v>
      </c>
      <c r="R87" s="235" t="s">
        <v>1406</v>
      </c>
      <c r="S87" s="235" t="s">
        <v>384</v>
      </c>
      <c r="T87" s="236" t="s">
        <v>384</v>
      </c>
      <c r="U87" s="222">
        <v>0</v>
      </c>
      <c r="V87" s="222">
        <f>ROUND(E87*U87,2)</f>
        <v>0</v>
      </c>
      <c r="W87" s="222"/>
      <c r="X87" s="222" t="s">
        <v>1407</v>
      </c>
      <c r="Y87" s="212"/>
      <c r="Z87" s="212"/>
      <c r="AA87" s="212"/>
      <c r="AB87" s="212"/>
      <c r="AC87" s="212"/>
      <c r="AD87" s="212"/>
      <c r="AE87" s="212"/>
      <c r="AF87" s="212"/>
      <c r="AG87" s="212" t="s">
        <v>1408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7" t="s">
        <v>1937</v>
      </c>
      <c r="D88" s="251"/>
      <c r="E88" s="252">
        <v>1.5</v>
      </c>
      <c r="F88" s="222"/>
      <c r="G88" s="222"/>
      <c r="H88" s="222"/>
      <c r="I88" s="222"/>
      <c r="J88" s="222"/>
      <c r="K88" s="222"/>
      <c r="L88" s="222"/>
      <c r="M88" s="222"/>
      <c r="N88" s="221"/>
      <c r="O88" s="221"/>
      <c r="P88" s="221"/>
      <c r="Q88" s="221"/>
      <c r="R88" s="222"/>
      <c r="S88" s="222"/>
      <c r="T88" s="222"/>
      <c r="U88" s="222"/>
      <c r="V88" s="222"/>
      <c r="W88" s="222"/>
      <c r="X88" s="222"/>
      <c r="Y88" s="212"/>
      <c r="Z88" s="212"/>
      <c r="AA88" s="212"/>
      <c r="AB88" s="212"/>
      <c r="AC88" s="212"/>
      <c r="AD88" s="212"/>
      <c r="AE88" s="212"/>
      <c r="AF88" s="212"/>
      <c r="AG88" s="212" t="s">
        <v>390</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0">
        <v>25</v>
      </c>
      <c r="B89" s="231" t="s">
        <v>1410</v>
      </c>
      <c r="C89" s="247" t="s">
        <v>1411</v>
      </c>
      <c r="D89" s="232" t="s">
        <v>657</v>
      </c>
      <c r="E89" s="233">
        <v>1</v>
      </c>
      <c r="F89" s="234"/>
      <c r="G89" s="235">
        <f>ROUND(E89*F89,2)</f>
        <v>0</v>
      </c>
      <c r="H89" s="234"/>
      <c r="I89" s="235">
        <f>ROUND(E89*H89,2)</f>
        <v>0</v>
      </c>
      <c r="J89" s="234"/>
      <c r="K89" s="235">
        <f>ROUND(E89*J89,2)</f>
        <v>0</v>
      </c>
      <c r="L89" s="235">
        <v>21</v>
      </c>
      <c r="M89" s="235">
        <f>G89*(1+L89/100)</f>
        <v>0</v>
      </c>
      <c r="N89" s="233">
        <v>4.0000000000000001E-3</v>
      </c>
      <c r="O89" s="233">
        <f>ROUND(E89*N89,2)</f>
        <v>0</v>
      </c>
      <c r="P89" s="233">
        <v>0</v>
      </c>
      <c r="Q89" s="233">
        <f>ROUND(E89*P89,2)</f>
        <v>0</v>
      </c>
      <c r="R89" s="235" t="s">
        <v>473</v>
      </c>
      <c r="S89" s="235" t="s">
        <v>384</v>
      </c>
      <c r="T89" s="236" t="s">
        <v>384</v>
      </c>
      <c r="U89" s="222">
        <v>0</v>
      </c>
      <c r="V89" s="222">
        <f>ROUND(E89*U89,2)</f>
        <v>0</v>
      </c>
      <c r="W89" s="222"/>
      <c r="X89" s="222" t="s">
        <v>474</v>
      </c>
      <c r="Y89" s="212"/>
      <c r="Z89" s="212"/>
      <c r="AA89" s="212"/>
      <c r="AB89" s="212"/>
      <c r="AC89" s="212"/>
      <c r="AD89" s="212"/>
      <c r="AE89" s="212"/>
      <c r="AF89" s="212"/>
      <c r="AG89" s="212" t="s">
        <v>475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7" t="s">
        <v>1938</v>
      </c>
      <c r="D90" s="251"/>
      <c r="E90" s="252">
        <v>1</v>
      </c>
      <c r="F90" s="222"/>
      <c r="G90" s="222"/>
      <c r="H90" s="222"/>
      <c r="I90" s="222"/>
      <c r="J90" s="222"/>
      <c r="K90" s="222"/>
      <c r="L90" s="222"/>
      <c r="M90" s="222"/>
      <c r="N90" s="221"/>
      <c r="O90" s="221"/>
      <c r="P90" s="221"/>
      <c r="Q90" s="221"/>
      <c r="R90" s="222"/>
      <c r="S90" s="222"/>
      <c r="T90" s="222"/>
      <c r="U90" s="222"/>
      <c r="V90" s="222"/>
      <c r="W90" s="222"/>
      <c r="X90" s="222"/>
      <c r="Y90" s="212"/>
      <c r="Z90" s="212"/>
      <c r="AA90" s="212"/>
      <c r="AB90" s="212"/>
      <c r="AC90" s="212"/>
      <c r="AD90" s="212"/>
      <c r="AE90" s="212"/>
      <c r="AF90" s="212"/>
      <c r="AG90" s="212" t="s">
        <v>390</v>
      </c>
      <c r="AH90" s="212">
        <v>5</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24" t="s">
        <v>334</v>
      </c>
      <c r="B91" s="225" t="s">
        <v>250</v>
      </c>
      <c r="C91" s="245" t="s">
        <v>251</v>
      </c>
      <c r="D91" s="226"/>
      <c r="E91" s="227"/>
      <c r="F91" s="228"/>
      <c r="G91" s="228">
        <f>SUMIF(AG92:AG106,"&lt;&gt;NOR",G92:G106)</f>
        <v>0</v>
      </c>
      <c r="H91" s="228"/>
      <c r="I91" s="228">
        <f>SUM(I92:I106)</f>
        <v>0</v>
      </c>
      <c r="J91" s="228"/>
      <c r="K91" s="228">
        <f>SUM(K92:K106)</f>
        <v>0</v>
      </c>
      <c r="L91" s="228"/>
      <c r="M91" s="228">
        <f>SUM(M92:M106)</f>
        <v>0</v>
      </c>
      <c r="N91" s="227"/>
      <c r="O91" s="227">
        <f>SUM(O92:O106)</f>
        <v>13.07</v>
      </c>
      <c r="P91" s="227"/>
      <c r="Q91" s="227">
        <f>SUM(Q92:Q106)</f>
        <v>0</v>
      </c>
      <c r="R91" s="228"/>
      <c r="S91" s="228"/>
      <c r="T91" s="229"/>
      <c r="U91" s="223"/>
      <c r="V91" s="223">
        <f>SUM(V92:V106)</f>
        <v>14.02</v>
      </c>
      <c r="W91" s="223"/>
      <c r="X91" s="223"/>
      <c r="AG91" t="s">
        <v>335</v>
      </c>
    </row>
    <row r="92" spans="1:60" ht="22.5" outlineLevel="1" x14ac:dyDescent="0.2">
      <c r="A92" s="230">
        <v>26</v>
      </c>
      <c r="B92" s="231" t="s">
        <v>1413</v>
      </c>
      <c r="C92" s="247" t="s">
        <v>1414</v>
      </c>
      <c r="D92" s="232" t="s">
        <v>513</v>
      </c>
      <c r="E92" s="233">
        <v>51</v>
      </c>
      <c r="F92" s="234"/>
      <c r="G92" s="235">
        <f>ROUND(E92*F92,2)</f>
        <v>0</v>
      </c>
      <c r="H92" s="234"/>
      <c r="I92" s="235">
        <f>ROUND(E92*H92,2)</f>
        <v>0</v>
      </c>
      <c r="J92" s="234"/>
      <c r="K92" s="235">
        <f>ROUND(E92*J92,2)</f>
        <v>0</v>
      </c>
      <c r="L92" s="235">
        <v>21</v>
      </c>
      <c r="M92" s="235">
        <f>G92*(1+L92/100)</f>
        <v>0</v>
      </c>
      <c r="N92" s="233">
        <v>0.188</v>
      </c>
      <c r="O92" s="233">
        <f>ROUND(E92*N92,2)</f>
        <v>9.59</v>
      </c>
      <c r="P92" s="233">
        <v>0</v>
      </c>
      <c r="Q92" s="233">
        <f>ROUND(E92*P92,2)</f>
        <v>0</v>
      </c>
      <c r="R92" s="235" t="s">
        <v>481</v>
      </c>
      <c r="S92" s="235" t="s">
        <v>384</v>
      </c>
      <c r="T92" s="236" t="s">
        <v>384</v>
      </c>
      <c r="U92" s="222">
        <v>0.27</v>
      </c>
      <c r="V92" s="222">
        <f>ROUND(E92*U92,2)</f>
        <v>13.77</v>
      </c>
      <c r="W92" s="222"/>
      <c r="X92" s="222" t="s">
        <v>385</v>
      </c>
      <c r="Y92" s="212"/>
      <c r="Z92" s="212"/>
      <c r="AA92" s="212"/>
      <c r="AB92" s="212"/>
      <c r="AC92" s="212"/>
      <c r="AD92" s="212"/>
      <c r="AE92" s="212"/>
      <c r="AF92" s="212"/>
      <c r="AG92" s="212" t="s">
        <v>386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6" t="s">
        <v>1415</v>
      </c>
      <c r="D93" s="254"/>
      <c r="E93" s="254"/>
      <c r="F93" s="254"/>
      <c r="G93" s="254"/>
      <c r="H93" s="222"/>
      <c r="I93" s="222"/>
      <c r="J93" s="222"/>
      <c r="K93" s="222"/>
      <c r="L93" s="222"/>
      <c r="M93" s="222"/>
      <c r="N93" s="221"/>
      <c r="O93" s="221"/>
      <c r="P93" s="221"/>
      <c r="Q93" s="221"/>
      <c r="R93" s="222"/>
      <c r="S93" s="222"/>
      <c r="T93" s="222"/>
      <c r="U93" s="222"/>
      <c r="V93" s="222"/>
      <c r="W93" s="222"/>
      <c r="X93" s="222"/>
      <c r="Y93" s="212"/>
      <c r="Z93" s="212"/>
      <c r="AA93" s="212"/>
      <c r="AB93" s="212"/>
      <c r="AC93" s="212"/>
      <c r="AD93" s="212"/>
      <c r="AE93" s="212"/>
      <c r="AF93" s="212"/>
      <c r="AG93" s="212" t="s">
        <v>388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1416</v>
      </c>
      <c r="D94" s="255"/>
      <c r="E94" s="255"/>
      <c r="F94" s="255"/>
      <c r="G94" s="255"/>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433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7" t="s">
        <v>1939</v>
      </c>
      <c r="D95" s="251"/>
      <c r="E95" s="252">
        <v>20</v>
      </c>
      <c r="F95" s="222"/>
      <c r="G95" s="222"/>
      <c r="H95" s="222"/>
      <c r="I95" s="222"/>
      <c r="J95" s="222"/>
      <c r="K95" s="222"/>
      <c r="L95" s="222"/>
      <c r="M95" s="222"/>
      <c r="N95" s="221"/>
      <c r="O95" s="221"/>
      <c r="P95" s="221"/>
      <c r="Q95" s="221"/>
      <c r="R95" s="222"/>
      <c r="S95" s="222"/>
      <c r="T95" s="222"/>
      <c r="U95" s="222"/>
      <c r="V95" s="222"/>
      <c r="W95" s="222"/>
      <c r="X95" s="222"/>
      <c r="Y95" s="212"/>
      <c r="Z95" s="212"/>
      <c r="AA95" s="212"/>
      <c r="AB95" s="212"/>
      <c r="AC95" s="212"/>
      <c r="AD95" s="212"/>
      <c r="AE95" s="212"/>
      <c r="AF95" s="212"/>
      <c r="AG95" s="212" t="s">
        <v>390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7" t="s">
        <v>1940</v>
      </c>
      <c r="D96" s="251"/>
      <c r="E96" s="252">
        <v>31</v>
      </c>
      <c r="F96" s="222"/>
      <c r="G96" s="222"/>
      <c r="H96" s="222"/>
      <c r="I96" s="222"/>
      <c r="J96" s="222"/>
      <c r="K96" s="222"/>
      <c r="L96" s="222"/>
      <c r="M96" s="222"/>
      <c r="N96" s="221"/>
      <c r="O96" s="221"/>
      <c r="P96" s="221"/>
      <c r="Q96" s="221"/>
      <c r="R96" s="222"/>
      <c r="S96" s="222"/>
      <c r="T96" s="222"/>
      <c r="U96" s="222"/>
      <c r="V96" s="222"/>
      <c r="W96" s="222"/>
      <c r="X96" s="222"/>
      <c r="Y96" s="212"/>
      <c r="Z96" s="212"/>
      <c r="AA96" s="212"/>
      <c r="AB96" s="212"/>
      <c r="AC96" s="212"/>
      <c r="AD96" s="212"/>
      <c r="AE96" s="212"/>
      <c r="AF96" s="212"/>
      <c r="AG96" s="212" t="s">
        <v>390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7">
        <v>27</v>
      </c>
      <c r="B97" s="238" t="s">
        <v>1421</v>
      </c>
      <c r="C97" s="246" t="s">
        <v>1422</v>
      </c>
      <c r="D97" s="239" t="s">
        <v>513</v>
      </c>
      <c r="E97" s="240">
        <v>6.7</v>
      </c>
      <c r="F97" s="241"/>
      <c r="G97" s="242">
        <f>ROUND(E97*F97,2)</f>
        <v>0</v>
      </c>
      <c r="H97" s="241"/>
      <c r="I97" s="242">
        <f>ROUND(E97*H97,2)</f>
        <v>0</v>
      </c>
      <c r="J97" s="241"/>
      <c r="K97" s="242">
        <f>ROUND(E97*J97,2)</f>
        <v>0</v>
      </c>
      <c r="L97" s="242">
        <v>21</v>
      </c>
      <c r="M97" s="242">
        <f>G97*(1+L97/100)</f>
        <v>0</v>
      </c>
      <c r="N97" s="240">
        <v>0</v>
      </c>
      <c r="O97" s="240">
        <f>ROUND(E97*N97,2)</f>
        <v>0</v>
      </c>
      <c r="P97" s="240">
        <v>0</v>
      </c>
      <c r="Q97" s="240">
        <f>ROUND(E97*P97,2)</f>
        <v>0</v>
      </c>
      <c r="R97" s="242"/>
      <c r="S97" s="242" t="s">
        <v>339</v>
      </c>
      <c r="T97" s="243" t="s">
        <v>340</v>
      </c>
      <c r="U97" s="222">
        <v>3.6999999999999998E-2</v>
      </c>
      <c r="V97" s="222">
        <f>ROUND(E97*U97,2)</f>
        <v>0.25</v>
      </c>
      <c r="W97" s="222"/>
      <c r="X97" s="222" t="s">
        <v>385</v>
      </c>
      <c r="Y97" s="212"/>
      <c r="Z97" s="212"/>
      <c r="AA97" s="212"/>
      <c r="AB97" s="212"/>
      <c r="AC97" s="212"/>
      <c r="AD97" s="212"/>
      <c r="AE97" s="212"/>
      <c r="AF97" s="212"/>
      <c r="AG97" s="212" t="s">
        <v>386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37">
        <v>28</v>
      </c>
      <c r="B98" s="238" t="s">
        <v>1941</v>
      </c>
      <c r="C98" s="246" t="s">
        <v>1942</v>
      </c>
      <c r="D98" s="239" t="s">
        <v>513</v>
      </c>
      <c r="E98" s="240">
        <v>7</v>
      </c>
      <c r="F98" s="241"/>
      <c r="G98" s="242">
        <f>ROUND(E98*F98,2)</f>
        <v>0</v>
      </c>
      <c r="H98" s="241"/>
      <c r="I98" s="242">
        <f>ROUND(E98*H98,2)</f>
        <v>0</v>
      </c>
      <c r="J98" s="241"/>
      <c r="K98" s="242">
        <f>ROUND(E98*J98,2)</f>
        <v>0</v>
      </c>
      <c r="L98" s="242">
        <v>21</v>
      </c>
      <c r="M98" s="242">
        <f>G98*(1+L98/100)</f>
        <v>0</v>
      </c>
      <c r="N98" s="240">
        <v>0</v>
      </c>
      <c r="O98" s="240">
        <f>ROUND(E98*N98,2)</f>
        <v>0</v>
      </c>
      <c r="P98" s="240">
        <v>0</v>
      </c>
      <c r="Q98" s="240">
        <f>ROUND(E98*P98,2)</f>
        <v>0</v>
      </c>
      <c r="R98" s="242"/>
      <c r="S98" s="242" t="s">
        <v>339</v>
      </c>
      <c r="T98" s="243" t="s">
        <v>340</v>
      </c>
      <c r="U98" s="222">
        <v>0</v>
      </c>
      <c r="V98" s="222">
        <f>ROUND(E98*U98,2)</f>
        <v>0</v>
      </c>
      <c r="W98" s="222"/>
      <c r="X98" s="222" t="s">
        <v>385</v>
      </c>
      <c r="Y98" s="212"/>
      <c r="Z98" s="212"/>
      <c r="AA98" s="212"/>
      <c r="AB98" s="212"/>
      <c r="AC98" s="212"/>
      <c r="AD98" s="212"/>
      <c r="AE98" s="212"/>
      <c r="AF98" s="212"/>
      <c r="AG98" s="212" t="s">
        <v>386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0">
        <v>29</v>
      </c>
      <c r="B99" s="231" t="s">
        <v>1423</v>
      </c>
      <c r="C99" s="247" t="s">
        <v>1424</v>
      </c>
      <c r="D99" s="232" t="s">
        <v>427</v>
      </c>
      <c r="E99" s="233">
        <v>1</v>
      </c>
      <c r="F99" s="234"/>
      <c r="G99" s="235">
        <f>ROUND(E99*F99,2)</f>
        <v>0</v>
      </c>
      <c r="H99" s="234"/>
      <c r="I99" s="235">
        <f>ROUND(E99*H99,2)</f>
        <v>0</v>
      </c>
      <c r="J99" s="234"/>
      <c r="K99" s="235">
        <f>ROUND(E99*J99,2)</f>
        <v>0</v>
      </c>
      <c r="L99" s="235">
        <v>21</v>
      </c>
      <c r="M99" s="235">
        <f>G99*(1+L99/100)</f>
        <v>0</v>
      </c>
      <c r="N99" s="233">
        <v>0</v>
      </c>
      <c r="O99" s="233">
        <f>ROUND(E99*N99,2)</f>
        <v>0</v>
      </c>
      <c r="P99" s="233">
        <v>0</v>
      </c>
      <c r="Q99" s="233">
        <f>ROUND(E99*P99,2)</f>
        <v>0</v>
      </c>
      <c r="R99" s="235"/>
      <c r="S99" s="235" t="s">
        <v>339</v>
      </c>
      <c r="T99" s="236" t="s">
        <v>340</v>
      </c>
      <c r="U99" s="222">
        <v>0</v>
      </c>
      <c r="V99" s="222">
        <f>ROUND(E99*U99,2)</f>
        <v>0</v>
      </c>
      <c r="W99" s="222"/>
      <c r="X99" s="222" t="s">
        <v>385</v>
      </c>
      <c r="Y99" s="212"/>
      <c r="Z99" s="212"/>
      <c r="AA99" s="212"/>
      <c r="AB99" s="212"/>
      <c r="AC99" s="212"/>
      <c r="AD99" s="212"/>
      <c r="AE99" s="212"/>
      <c r="AF99" s="212"/>
      <c r="AG99" s="212" t="s">
        <v>386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4" t="s">
        <v>1425</v>
      </c>
      <c r="D100" s="261"/>
      <c r="E100" s="261"/>
      <c r="F100" s="261"/>
      <c r="G100" s="261"/>
      <c r="H100" s="222"/>
      <c r="I100" s="222"/>
      <c r="J100" s="222"/>
      <c r="K100" s="222"/>
      <c r="L100" s="222"/>
      <c r="M100" s="222"/>
      <c r="N100" s="221"/>
      <c r="O100" s="221"/>
      <c r="P100" s="221"/>
      <c r="Q100" s="221"/>
      <c r="R100" s="222"/>
      <c r="S100" s="222"/>
      <c r="T100" s="222"/>
      <c r="U100" s="222"/>
      <c r="V100" s="222"/>
      <c r="W100" s="222"/>
      <c r="X100" s="222"/>
      <c r="Y100" s="212"/>
      <c r="Z100" s="212"/>
      <c r="AA100" s="212"/>
      <c r="AB100" s="212"/>
      <c r="AC100" s="212"/>
      <c r="AD100" s="212"/>
      <c r="AE100" s="212"/>
      <c r="AF100" s="212"/>
      <c r="AG100" s="212" t="s">
        <v>433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53" t="str">
        <f>C100</f>
        <v>položka pro zajištění jednotkové ceny; čistící práce budou probíhat na požadavek TDI a fakturovány dle skutečného rozsahu</v>
      </c>
      <c r="BB100" s="212"/>
      <c r="BC100" s="212"/>
      <c r="BD100" s="212"/>
      <c r="BE100" s="212"/>
      <c r="BF100" s="212"/>
      <c r="BG100" s="212"/>
      <c r="BH100" s="212"/>
    </row>
    <row r="101" spans="1:60" ht="22.5" outlineLevel="1" x14ac:dyDescent="0.2">
      <c r="A101" s="230">
        <v>30</v>
      </c>
      <c r="B101" s="231" t="s">
        <v>1426</v>
      </c>
      <c r="C101" s="247" t="s">
        <v>1427</v>
      </c>
      <c r="D101" s="232" t="s">
        <v>427</v>
      </c>
      <c r="E101" s="233">
        <v>1</v>
      </c>
      <c r="F101" s="234"/>
      <c r="G101" s="235">
        <f>ROUND(E101*F101,2)</f>
        <v>0</v>
      </c>
      <c r="H101" s="234"/>
      <c r="I101" s="235">
        <f>ROUND(E101*H101,2)</f>
        <v>0</v>
      </c>
      <c r="J101" s="234"/>
      <c r="K101" s="235">
        <f>ROUND(E101*J101,2)</f>
        <v>0</v>
      </c>
      <c r="L101" s="235">
        <v>21</v>
      </c>
      <c r="M101" s="235">
        <f>G101*(1+L101/100)</f>
        <v>0</v>
      </c>
      <c r="N101" s="233">
        <v>0</v>
      </c>
      <c r="O101" s="233">
        <f>ROUND(E101*N101,2)</f>
        <v>0</v>
      </c>
      <c r="P101" s="233">
        <v>0</v>
      </c>
      <c r="Q101" s="233">
        <f>ROUND(E101*P101,2)</f>
        <v>0</v>
      </c>
      <c r="R101" s="235"/>
      <c r="S101" s="235" t="s">
        <v>339</v>
      </c>
      <c r="T101" s="236" t="s">
        <v>340</v>
      </c>
      <c r="U101" s="222">
        <v>0</v>
      </c>
      <c r="V101" s="222">
        <f>ROUND(E101*U101,2)</f>
        <v>0</v>
      </c>
      <c r="W101" s="222"/>
      <c r="X101" s="222" t="s">
        <v>385</v>
      </c>
      <c r="Y101" s="212"/>
      <c r="Z101" s="212"/>
      <c r="AA101" s="212"/>
      <c r="AB101" s="212"/>
      <c r="AC101" s="212"/>
      <c r="AD101" s="212"/>
      <c r="AE101" s="212"/>
      <c r="AF101" s="212"/>
      <c r="AG101" s="212" t="s">
        <v>386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4" t="s">
        <v>1425</v>
      </c>
      <c r="D102" s="261"/>
      <c r="E102" s="261"/>
      <c r="F102" s="261"/>
      <c r="G102" s="261"/>
      <c r="H102" s="222"/>
      <c r="I102" s="222"/>
      <c r="J102" s="222"/>
      <c r="K102" s="222"/>
      <c r="L102" s="222"/>
      <c r="M102" s="222"/>
      <c r="N102" s="221"/>
      <c r="O102" s="221"/>
      <c r="P102" s="221"/>
      <c r="Q102" s="221"/>
      <c r="R102" s="222"/>
      <c r="S102" s="222"/>
      <c r="T102" s="222"/>
      <c r="U102" s="222"/>
      <c r="V102" s="222"/>
      <c r="W102" s="222"/>
      <c r="X102" s="222"/>
      <c r="Y102" s="212"/>
      <c r="Z102" s="212"/>
      <c r="AA102" s="212"/>
      <c r="AB102" s="212"/>
      <c r="AC102" s="212"/>
      <c r="AD102" s="212"/>
      <c r="AE102" s="212"/>
      <c r="AF102" s="212"/>
      <c r="AG102" s="212" t="s">
        <v>433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53" t="str">
        <f>C102</f>
        <v>položka pro zajištění jednotkové ceny; čistící práce budou probíhat na požadavek TDI a fakturovány dle skutečného rozsahu</v>
      </c>
      <c r="BB102" s="212"/>
      <c r="BC102" s="212"/>
      <c r="BD102" s="212"/>
      <c r="BE102" s="212"/>
      <c r="BF102" s="212"/>
      <c r="BG102" s="212"/>
      <c r="BH102" s="212"/>
    </row>
    <row r="103" spans="1:60" ht="22.5" outlineLevel="1" x14ac:dyDescent="0.2">
      <c r="A103" s="230">
        <v>31</v>
      </c>
      <c r="B103" s="231" t="s">
        <v>1943</v>
      </c>
      <c r="C103" s="247" t="s">
        <v>1944</v>
      </c>
      <c r="D103" s="232" t="s">
        <v>657</v>
      </c>
      <c r="E103" s="233">
        <v>31.31</v>
      </c>
      <c r="F103" s="234"/>
      <c r="G103" s="235">
        <f>ROUND(E103*F103,2)</f>
        <v>0</v>
      </c>
      <c r="H103" s="234"/>
      <c r="I103" s="235">
        <f>ROUND(E103*H103,2)</f>
        <v>0</v>
      </c>
      <c r="J103" s="234"/>
      <c r="K103" s="235">
        <f>ROUND(E103*J103,2)</f>
        <v>0</v>
      </c>
      <c r="L103" s="235">
        <v>21</v>
      </c>
      <c r="M103" s="235">
        <f>G103*(1+L103/100)</f>
        <v>0</v>
      </c>
      <c r="N103" s="233">
        <v>5.8000000000000003E-2</v>
      </c>
      <c r="O103" s="233">
        <f>ROUND(E103*N103,2)</f>
        <v>1.82</v>
      </c>
      <c r="P103" s="233">
        <v>0</v>
      </c>
      <c r="Q103" s="233">
        <f>ROUND(E103*P103,2)</f>
        <v>0</v>
      </c>
      <c r="R103" s="235" t="s">
        <v>473</v>
      </c>
      <c r="S103" s="235" t="s">
        <v>384</v>
      </c>
      <c r="T103" s="236" t="s">
        <v>384</v>
      </c>
      <c r="U103" s="222">
        <v>0</v>
      </c>
      <c r="V103" s="222">
        <f>ROUND(E103*U103,2)</f>
        <v>0</v>
      </c>
      <c r="W103" s="222"/>
      <c r="X103" s="222" t="s">
        <v>474</v>
      </c>
      <c r="Y103" s="212"/>
      <c r="Z103" s="212"/>
      <c r="AA103" s="212"/>
      <c r="AB103" s="212"/>
      <c r="AC103" s="212"/>
      <c r="AD103" s="212"/>
      <c r="AE103" s="212"/>
      <c r="AF103" s="212"/>
      <c r="AG103" s="212" t="s">
        <v>475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7" t="s">
        <v>1945</v>
      </c>
      <c r="D104" s="251"/>
      <c r="E104" s="252">
        <v>31.31</v>
      </c>
      <c r="F104" s="222"/>
      <c r="G104" s="222"/>
      <c r="H104" s="222"/>
      <c r="I104" s="222"/>
      <c r="J104" s="222"/>
      <c r="K104" s="222"/>
      <c r="L104" s="222"/>
      <c r="M104" s="222"/>
      <c r="N104" s="221"/>
      <c r="O104" s="221"/>
      <c r="P104" s="221"/>
      <c r="Q104" s="221"/>
      <c r="R104" s="222"/>
      <c r="S104" s="222"/>
      <c r="T104" s="222"/>
      <c r="U104" s="222"/>
      <c r="V104" s="222"/>
      <c r="W104" s="222"/>
      <c r="X104" s="222"/>
      <c r="Y104" s="212"/>
      <c r="Z104" s="212"/>
      <c r="AA104" s="212"/>
      <c r="AB104" s="212"/>
      <c r="AC104" s="212"/>
      <c r="AD104" s="212"/>
      <c r="AE104" s="212"/>
      <c r="AF104" s="212"/>
      <c r="AG104" s="212" t="s">
        <v>390</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0">
        <v>32</v>
      </c>
      <c r="B105" s="231" t="s">
        <v>1437</v>
      </c>
      <c r="C105" s="247" t="s">
        <v>1438</v>
      </c>
      <c r="D105" s="232" t="s">
        <v>657</v>
      </c>
      <c r="E105" s="233">
        <v>20.2</v>
      </c>
      <c r="F105" s="234"/>
      <c r="G105" s="235">
        <f>ROUND(E105*F105,2)</f>
        <v>0</v>
      </c>
      <c r="H105" s="234"/>
      <c r="I105" s="235">
        <f>ROUND(E105*H105,2)</f>
        <v>0</v>
      </c>
      <c r="J105" s="234"/>
      <c r="K105" s="235">
        <f>ROUND(E105*J105,2)</f>
        <v>0</v>
      </c>
      <c r="L105" s="235">
        <v>21</v>
      </c>
      <c r="M105" s="235">
        <f>G105*(1+L105/100)</f>
        <v>0</v>
      </c>
      <c r="N105" s="233">
        <v>8.2100000000000006E-2</v>
      </c>
      <c r="O105" s="233">
        <f>ROUND(E105*N105,2)</f>
        <v>1.66</v>
      </c>
      <c r="P105" s="233">
        <v>0</v>
      </c>
      <c r="Q105" s="233">
        <f>ROUND(E105*P105,2)</f>
        <v>0</v>
      </c>
      <c r="R105" s="235" t="s">
        <v>473</v>
      </c>
      <c r="S105" s="235" t="s">
        <v>384</v>
      </c>
      <c r="T105" s="236" t="s">
        <v>384</v>
      </c>
      <c r="U105" s="222">
        <v>0</v>
      </c>
      <c r="V105" s="222">
        <f>ROUND(E105*U105,2)</f>
        <v>0</v>
      </c>
      <c r="W105" s="222"/>
      <c r="X105" s="222" t="s">
        <v>474</v>
      </c>
      <c r="Y105" s="212"/>
      <c r="Z105" s="212"/>
      <c r="AA105" s="212"/>
      <c r="AB105" s="212"/>
      <c r="AC105" s="212"/>
      <c r="AD105" s="212"/>
      <c r="AE105" s="212"/>
      <c r="AF105" s="212"/>
      <c r="AG105" s="212" t="s">
        <v>475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7" t="s">
        <v>1946</v>
      </c>
      <c r="D106" s="251"/>
      <c r="E106" s="252">
        <v>20.2</v>
      </c>
      <c r="F106" s="222"/>
      <c r="G106" s="222"/>
      <c r="H106" s="222"/>
      <c r="I106" s="222"/>
      <c r="J106" s="222"/>
      <c r="K106" s="222"/>
      <c r="L106" s="222"/>
      <c r="M106" s="222"/>
      <c r="N106" s="221"/>
      <c r="O106" s="221"/>
      <c r="P106" s="221"/>
      <c r="Q106" s="221"/>
      <c r="R106" s="222"/>
      <c r="S106" s="222"/>
      <c r="T106" s="222"/>
      <c r="U106" s="222"/>
      <c r="V106" s="222"/>
      <c r="W106" s="222"/>
      <c r="X106" s="222"/>
      <c r="Y106" s="212"/>
      <c r="Z106" s="212"/>
      <c r="AA106" s="212"/>
      <c r="AB106" s="212"/>
      <c r="AC106" s="212"/>
      <c r="AD106" s="212"/>
      <c r="AE106" s="212"/>
      <c r="AF106" s="212"/>
      <c r="AG106" s="212" t="s">
        <v>390</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224" t="s">
        <v>334</v>
      </c>
      <c r="B107" s="225" t="s">
        <v>256</v>
      </c>
      <c r="C107" s="245" t="s">
        <v>257</v>
      </c>
      <c r="D107" s="226"/>
      <c r="E107" s="227"/>
      <c r="F107" s="228"/>
      <c r="G107" s="228">
        <f>SUMIF(AG108:AG112,"&lt;&gt;NOR",G108:G112)</f>
        <v>0</v>
      </c>
      <c r="H107" s="228"/>
      <c r="I107" s="228">
        <f>SUM(I108:I112)</f>
        <v>0</v>
      </c>
      <c r="J107" s="228"/>
      <c r="K107" s="228">
        <f>SUM(K108:K112)</f>
        <v>0</v>
      </c>
      <c r="L107" s="228"/>
      <c r="M107" s="228">
        <f>SUM(M108:M112)</f>
        <v>0</v>
      </c>
      <c r="N107" s="227"/>
      <c r="O107" s="227">
        <f>SUM(O108:O112)</f>
        <v>0</v>
      </c>
      <c r="P107" s="227"/>
      <c r="Q107" s="227">
        <f>SUM(Q108:Q112)</f>
        <v>0</v>
      </c>
      <c r="R107" s="228"/>
      <c r="S107" s="228"/>
      <c r="T107" s="229"/>
      <c r="U107" s="223"/>
      <c r="V107" s="223">
        <f>SUM(V108:V112)</f>
        <v>5.01</v>
      </c>
      <c r="W107" s="223"/>
      <c r="X107" s="223"/>
      <c r="AG107" t="s">
        <v>335</v>
      </c>
    </row>
    <row r="108" spans="1:60" outlineLevel="1" x14ac:dyDescent="0.2">
      <c r="A108" s="230">
        <v>33</v>
      </c>
      <c r="B108" s="231" t="s">
        <v>1440</v>
      </c>
      <c r="C108" s="247" t="s">
        <v>1441</v>
      </c>
      <c r="D108" s="232" t="s">
        <v>464</v>
      </c>
      <c r="E108" s="233">
        <v>250.52437</v>
      </c>
      <c r="F108" s="234"/>
      <c r="G108" s="235">
        <f>ROUND(E108*F108,2)</f>
        <v>0</v>
      </c>
      <c r="H108" s="234"/>
      <c r="I108" s="235">
        <f>ROUND(E108*H108,2)</f>
        <v>0</v>
      </c>
      <c r="J108" s="234"/>
      <c r="K108" s="235">
        <f>ROUND(E108*J108,2)</f>
        <v>0</v>
      </c>
      <c r="L108" s="235">
        <v>21</v>
      </c>
      <c r="M108" s="235">
        <f>G108*(1+L108/100)</f>
        <v>0</v>
      </c>
      <c r="N108" s="233">
        <v>0</v>
      </c>
      <c r="O108" s="233">
        <f>ROUND(E108*N108,2)</f>
        <v>0</v>
      </c>
      <c r="P108" s="233">
        <v>0</v>
      </c>
      <c r="Q108" s="233">
        <f>ROUND(E108*P108,2)</f>
        <v>0</v>
      </c>
      <c r="R108" s="235" t="s">
        <v>481</v>
      </c>
      <c r="S108" s="235" t="s">
        <v>384</v>
      </c>
      <c r="T108" s="236" t="s">
        <v>384</v>
      </c>
      <c r="U108" s="222">
        <v>0.02</v>
      </c>
      <c r="V108" s="222">
        <f>ROUND(E108*U108,2)</f>
        <v>5.01</v>
      </c>
      <c r="W108" s="222"/>
      <c r="X108" s="222" t="s">
        <v>524</v>
      </c>
      <c r="Y108" s="212"/>
      <c r="Z108" s="212"/>
      <c r="AA108" s="212"/>
      <c r="AB108" s="212"/>
      <c r="AC108" s="212"/>
      <c r="AD108" s="212"/>
      <c r="AE108" s="212"/>
      <c r="AF108" s="212"/>
      <c r="AG108" s="212" t="s">
        <v>525</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6" t="s">
        <v>1442</v>
      </c>
      <c r="D109" s="254"/>
      <c r="E109" s="254"/>
      <c r="F109" s="254"/>
      <c r="G109" s="254"/>
      <c r="H109" s="222"/>
      <c r="I109" s="222"/>
      <c r="J109" s="222"/>
      <c r="K109" s="222"/>
      <c r="L109" s="222"/>
      <c r="M109" s="222"/>
      <c r="N109" s="221"/>
      <c r="O109" s="221"/>
      <c r="P109" s="221"/>
      <c r="Q109" s="221"/>
      <c r="R109" s="222"/>
      <c r="S109" s="222"/>
      <c r="T109" s="222"/>
      <c r="U109" s="222"/>
      <c r="V109" s="222"/>
      <c r="W109" s="222"/>
      <c r="X109" s="222"/>
      <c r="Y109" s="212"/>
      <c r="Z109" s="212"/>
      <c r="AA109" s="212"/>
      <c r="AB109" s="212"/>
      <c r="AC109" s="212"/>
      <c r="AD109" s="212"/>
      <c r="AE109" s="212"/>
      <c r="AF109" s="212"/>
      <c r="AG109" s="212" t="s">
        <v>388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526</v>
      </c>
      <c r="D110" s="251"/>
      <c r="E110" s="252"/>
      <c r="F110" s="222"/>
      <c r="G110" s="222"/>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390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7" t="s">
        <v>1947</v>
      </c>
      <c r="D111" s="251"/>
      <c r="E111" s="252"/>
      <c r="F111" s="222"/>
      <c r="G111" s="222"/>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390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7" t="s">
        <v>1948</v>
      </c>
      <c r="D112" s="251"/>
      <c r="E112" s="252">
        <v>250.52437</v>
      </c>
      <c r="F112" s="222"/>
      <c r="G112" s="222"/>
      <c r="H112" s="222"/>
      <c r="I112" s="222"/>
      <c r="J112" s="222"/>
      <c r="K112" s="222"/>
      <c r="L112" s="222"/>
      <c r="M112" s="222"/>
      <c r="N112" s="221"/>
      <c r="O112" s="221"/>
      <c r="P112" s="221"/>
      <c r="Q112" s="221"/>
      <c r="R112" s="222"/>
      <c r="S112" s="222"/>
      <c r="T112" s="222"/>
      <c r="U112" s="222"/>
      <c r="V112" s="222"/>
      <c r="W112" s="222"/>
      <c r="X112" s="222"/>
      <c r="Y112" s="212"/>
      <c r="Z112" s="212"/>
      <c r="AA112" s="212"/>
      <c r="AB112" s="212"/>
      <c r="AC112" s="212"/>
      <c r="AD112" s="212"/>
      <c r="AE112" s="212"/>
      <c r="AF112" s="212"/>
      <c r="AG112" s="212" t="s">
        <v>390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x14ac:dyDescent="0.2">
      <c r="A113" s="224" t="s">
        <v>334</v>
      </c>
      <c r="B113" s="225" t="s">
        <v>259</v>
      </c>
      <c r="C113" s="245" t="s">
        <v>260</v>
      </c>
      <c r="D113" s="226"/>
      <c r="E113" s="227"/>
      <c r="F113" s="228"/>
      <c r="G113" s="228">
        <f>SUMIF(AG114:AG120,"&lt;&gt;NOR",G114:G120)</f>
        <v>0</v>
      </c>
      <c r="H113" s="228"/>
      <c r="I113" s="228">
        <f>SUM(I114:I120)</f>
        <v>0</v>
      </c>
      <c r="J113" s="228"/>
      <c r="K113" s="228">
        <f>SUM(K114:K120)</f>
        <v>0</v>
      </c>
      <c r="L113" s="228"/>
      <c r="M113" s="228">
        <f>SUM(M114:M120)</f>
        <v>0</v>
      </c>
      <c r="N113" s="227"/>
      <c r="O113" s="227">
        <f>SUM(O114:O120)</f>
        <v>0.03</v>
      </c>
      <c r="P113" s="227"/>
      <c r="Q113" s="227">
        <f>SUM(Q114:Q120)</f>
        <v>0</v>
      </c>
      <c r="R113" s="228"/>
      <c r="S113" s="228"/>
      <c r="T113" s="229"/>
      <c r="U113" s="223"/>
      <c r="V113" s="223">
        <f>SUM(V114:V120)</f>
        <v>5.22</v>
      </c>
      <c r="W113" s="223"/>
      <c r="X113" s="223"/>
      <c r="AG113" t="s">
        <v>335</v>
      </c>
    </row>
    <row r="114" spans="1:60" outlineLevel="1" x14ac:dyDescent="0.2">
      <c r="A114" s="230">
        <v>34</v>
      </c>
      <c r="B114" s="231" t="s">
        <v>1445</v>
      </c>
      <c r="C114" s="247" t="s">
        <v>1446</v>
      </c>
      <c r="D114" s="232" t="s">
        <v>427</v>
      </c>
      <c r="E114" s="233">
        <v>14.5</v>
      </c>
      <c r="F114" s="234"/>
      <c r="G114" s="235">
        <f>ROUND(E114*F114,2)</f>
        <v>0</v>
      </c>
      <c r="H114" s="234"/>
      <c r="I114" s="235">
        <f>ROUND(E114*H114,2)</f>
        <v>0</v>
      </c>
      <c r="J114" s="234"/>
      <c r="K114" s="235">
        <f>ROUND(E114*J114,2)</f>
        <v>0</v>
      </c>
      <c r="L114" s="235">
        <v>21</v>
      </c>
      <c r="M114" s="235">
        <f>G114*(1+L114/100)</f>
        <v>0</v>
      </c>
      <c r="N114" s="233">
        <v>1.15E-3</v>
      </c>
      <c r="O114" s="233">
        <f>ROUND(E114*N114,2)</f>
        <v>0.02</v>
      </c>
      <c r="P114" s="233">
        <v>0</v>
      </c>
      <c r="Q114" s="233">
        <f>ROUND(E114*P114,2)</f>
        <v>0</v>
      </c>
      <c r="R114" s="235" t="s">
        <v>1447</v>
      </c>
      <c r="S114" s="235" t="s">
        <v>384</v>
      </c>
      <c r="T114" s="236" t="s">
        <v>384</v>
      </c>
      <c r="U114" s="222">
        <v>0.16</v>
      </c>
      <c r="V114" s="222">
        <f>ROUND(E114*U114,2)</f>
        <v>2.3199999999999998</v>
      </c>
      <c r="W114" s="222"/>
      <c r="X114" s="222" t="s">
        <v>385</v>
      </c>
      <c r="Y114" s="212"/>
      <c r="Z114" s="212"/>
      <c r="AA114" s="212"/>
      <c r="AB114" s="212"/>
      <c r="AC114" s="212"/>
      <c r="AD114" s="212"/>
      <c r="AE114" s="212"/>
      <c r="AF114" s="212"/>
      <c r="AG114" s="212" t="s">
        <v>386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7" t="s">
        <v>1949</v>
      </c>
      <c r="D115" s="251"/>
      <c r="E115" s="252">
        <v>14.5</v>
      </c>
      <c r="F115" s="222"/>
      <c r="G115" s="222"/>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390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0">
        <v>35</v>
      </c>
      <c r="B116" s="231" t="s">
        <v>1449</v>
      </c>
      <c r="C116" s="247" t="s">
        <v>1450</v>
      </c>
      <c r="D116" s="232" t="s">
        <v>513</v>
      </c>
      <c r="E116" s="233">
        <v>29</v>
      </c>
      <c r="F116" s="234"/>
      <c r="G116" s="235">
        <f>ROUND(E116*F116,2)</f>
        <v>0</v>
      </c>
      <c r="H116" s="234"/>
      <c r="I116" s="235">
        <f>ROUND(E116*H116,2)</f>
        <v>0</v>
      </c>
      <c r="J116" s="234"/>
      <c r="K116" s="235">
        <f>ROUND(E116*J116,2)</f>
        <v>0</v>
      </c>
      <c r="L116" s="235">
        <v>21</v>
      </c>
      <c r="M116" s="235">
        <f>G116*(1+L116/100)</f>
        <v>0</v>
      </c>
      <c r="N116" s="233">
        <v>3.3E-4</v>
      </c>
      <c r="O116" s="233">
        <f>ROUND(E116*N116,2)</f>
        <v>0.01</v>
      </c>
      <c r="P116" s="233">
        <v>0</v>
      </c>
      <c r="Q116" s="233">
        <f>ROUND(E116*P116,2)</f>
        <v>0</v>
      </c>
      <c r="R116" s="235" t="s">
        <v>1447</v>
      </c>
      <c r="S116" s="235" t="s">
        <v>384</v>
      </c>
      <c r="T116" s="236" t="s">
        <v>384</v>
      </c>
      <c r="U116" s="222">
        <v>0.1</v>
      </c>
      <c r="V116" s="222">
        <f>ROUND(E116*U116,2)</f>
        <v>2.9</v>
      </c>
      <c r="W116" s="222"/>
      <c r="X116" s="222" t="s">
        <v>385</v>
      </c>
      <c r="Y116" s="212"/>
      <c r="Z116" s="212"/>
      <c r="AA116" s="212"/>
      <c r="AB116" s="212"/>
      <c r="AC116" s="212"/>
      <c r="AD116" s="212"/>
      <c r="AE116" s="212"/>
      <c r="AF116" s="212"/>
      <c r="AG116" s="212" t="s">
        <v>386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7" t="s">
        <v>1451</v>
      </c>
      <c r="D117" s="251"/>
      <c r="E117" s="252"/>
      <c r="F117" s="222"/>
      <c r="G117" s="222"/>
      <c r="H117" s="222"/>
      <c r="I117" s="222"/>
      <c r="J117" s="222"/>
      <c r="K117" s="222"/>
      <c r="L117" s="222"/>
      <c r="M117" s="222"/>
      <c r="N117" s="221"/>
      <c r="O117" s="221"/>
      <c r="P117" s="221"/>
      <c r="Q117" s="221"/>
      <c r="R117" s="222"/>
      <c r="S117" s="222"/>
      <c r="T117" s="222"/>
      <c r="U117" s="222"/>
      <c r="V117" s="222"/>
      <c r="W117" s="222"/>
      <c r="X117" s="222"/>
      <c r="Y117" s="212"/>
      <c r="Z117" s="212"/>
      <c r="AA117" s="212"/>
      <c r="AB117" s="212"/>
      <c r="AC117" s="212"/>
      <c r="AD117" s="212"/>
      <c r="AE117" s="212"/>
      <c r="AF117" s="212"/>
      <c r="AG117" s="212" t="s">
        <v>390</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7" t="s">
        <v>1950</v>
      </c>
      <c r="D118" s="251"/>
      <c r="E118" s="252">
        <v>29</v>
      </c>
      <c r="F118" s="222"/>
      <c r="G118" s="222"/>
      <c r="H118" s="222"/>
      <c r="I118" s="222"/>
      <c r="J118" s="222"/>
      <c r="K118" s="222"/>
      <c r="L118" s="222"/>
      <c r="M118" s="222"/>
      <c r="N118" s="221"/>
      <c r="O118" s="221"/>
      <c r="P118" s="221"/>
      <c r="Q118" s="221"/>
      <c r="R118" s="222"/>
      <c r="S118" s="222"/>
      <c r="T118" s="222"/>
      <c r="U118" s="222"/>
      <c r="V118" s="222"/>
      <c r="W118" s="222"/>
      <c r="X118" s="222"/>
      <c r="Y118" s="212"/>
      <c r="Z118" s="212"/>
      <c r="AA118" s="212"/>
      <c r="AB118" s="212"/>
      <c r="AC118" s="212"/>
      <c r="AD118" s="212"/>
      <c r="AE118" s="212"/>
      <c r="AF118" s="212"/>
      <c r="AG118" s="212" t="s">
        <v>390</v>
      </c>
      <c r="AH118" s="212">
        <v>5</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30">
        <v>36</v>
      </c>
      <c r="B119" s="231" t="s">
        <v>1453</v>
      </c>
      <c r="C119" s="247" t="s">
        <v>691</v>
      </c>
      <c r="D119" s="232" t="s">
        <v>0</v>
      </c>
      <c r="E119" s="233">
        <v>1</v>
      </c>
      <c r="F119" s="234"/>
      <c r="G119" s="235">
        <f>ROUND(E119*F119,2)</f>
        <v>0</v>
      </c>
      <c r="H119" s="234"/>
      <c r="I119" s="235">
        <f>ROUND(E119*H119,2)</f>
        <v>0</v>
      </c>
      <c r="J119" s="234"/>
      <c r="K119" s="235">
        <f>ROUND(E119*J119,2)</f>
        <v>0</v>
      </c>
      <c r="L119" s="235">
        <v>21</v>
      </c>
      <c r="M119" s="235">
        <f>G119*(1+L119/100)</f>
        <v>0</v>
      </c>
      <c r="N119" s="233">
        <v>0</v>
      </c>
      <c r="O119" s="233">
        <f>ROUND(E119*N119,2)</f>
        <v>0</v>
      </c>
      <c r="P119" s="233">
        <v>0</v>
      </c>
      <c r="Q119" s="233">
        <f>ROUND(E119*P119,2)</f>
        <v>0</v>
      </c>
      <c r="R119" s="235" t="s">
        <v>1447</v>
      </c>
      <c r="S119" s="235" t="s">
        <v>384</v>
      </c>
      <c r="T119" s="236" t="s">
        <v>384</v>
      </c>
      <c r="U119" s="222">
        <v>0</v>
      </c>
      <c r="V119" s="222">
        <f>ROUND(E119*U119,2)</f>
        <v>0</v>
      </c>
      <c r="W119" s="222"/>
      <c r="X119" s="222" t="s">
        <v>385</v>
      </c>
      <c r="Y119" s="212"/>
      <c r="Z119" s="212"/>
      <c r="AA119" s="212"/>
      <c r="AB119" s="212"/>
      <c r="AC119" s="212"/>
      <c r="AD119" s="212"/>
      <c r="AE119" s="212"/>
      <c r="AF119" s="212"/>
      <c r="AG119" s="212" t="s">
        <v>386</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6" t="s">
        <v>1454</v>
      </c>
      <c r="D120" s="254"/>
      <c r="E120" s="254"/>
      <c r="F120" s="254"/>
      <c r="G120" s="254"/>
      <c r="H120" s="222"/>
      <c r="I120" s="222"/>
      <c r="J120" s="222"/>
      <c r="K120" s="222"/>
      <c r="L120" s="222"/>
      <c r="M120" s="222"/>
      <c r="N120" s="221"/>
      <c r="O120" s="221"/>
      <c r="P120" s="221"/>
      <c r="Q120" s="221"/>
      <c r="R120" s="222"/>
      <c r="S120" s="222"/>
      <c r="T120" s="222"/>
      <c r="U120" s="222"/>
      <c r="V120" s="222"/>
      <c r="W120" s="222"/>
      <c r="X120" s="222"/>
      <c r="Y120" s="212"/>
      <c r="Z120" s="212"/>
      <c r="AA120" s="212"/>
      <c r="AB120" s="212"/>
      <c r="AC120" s="212"/>
      <c r="AD120" s="212"/>
      <c r="AE120" s="212"/>
      <c r="AF120" s="212"/>
      <c r="AG120" s="212" t="s">
        <v>388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3"/>
      <c r="B121" s="4"/>
      <c r="C121" s="248"/>
      <c r="D121" s="6"/>
      <c r="E121" s="3"/>
      <c r="F121" s="3"/>
      <c r="G121" s="3"/>
      <c r="H121" s="3"/>
      <c r="I121" s="3"/>
      <c r="J121" s="3"/>
      <c r="K121" s="3"/>
      <c r="L121" s="3"/>
      <c r="M121" s="3"/>
      <c r="N121" s="3"/>
      <c r="O121" s="3"/>
      <c r="P121" s="3"/>
      <c r="Q121" s="3"/>
      <c r="R121" s="3"/>
      <c r="S121" s="3"/>
      <c r="T121" s="3"/>
      <c r="U121" s="3"/>
      <c r="V121" s="3"/>
      <c r="W121" s="3"/>
      <c r="X121" s="3"/>
      <c r="AE121">
        <v>15</v>
      </c>
      <c r="AF121">
        <v>21</v>
      </c>
      <c r="AG121" t="s">
        <v>321</v>
      </c>
    </row>
    <row r="122" spans="1:60" x14ac:dyDescent="0.2">
      <c r="A122" s="215"/>
      <c r="B122" s="216" t="s">
        <v>29</v>
      </c>
      <c r="C122" s="249"/>
      <c r="D122" s="217"/>
      <c r="E122" s="218"/>
      <c r="F122" s="218"/>
      <c r="G122" s="244">
        <f>G8+G39+G49+G79+G91+G107+G113</f>
        <v>0</v>
      </c>
      <c r="H122" s="3"/>
      <c r="I122" s="3"/>
      <c r="J122" s="3"/>
      <c r="K122" s="3"/>
      <c r="L122" s="3"/>
      <c r="M122" s="3"/>
      <c r="N122" s="3"/>
      <c r="O122" s="3"/>
      <c r="P122" s="3"/>
      <c r="Q122" s="3"/>
      <c r="R122" s="3"/>
      <c r="S122" s="3"/>
      <c r="T122" s="3"/>
      <c r="U122" s="3"/>
      <c r="V122" s="3"/>
      <c r="W122" s="3"/>
      <c r="X122" s="3"/>
      <c r="AE122">
        <f>SUMIF(L7:L120,AE121,G7:G120)</f>
        <v>0</v>
      </c>
      <c r="AF122">
        <f>SUMIF(L7:L120,AF121,G7:G120)</f>
        <v>0</v>
      </c>
      <c r="AG122" t="s">
        <v>377</v>
      </c>
    </row>
    <row r="123" spans="1:60" x14ac:dyDescent="0.2">
      <c r="C123" s="250"/>
      <c r="D123" s="10"/>
      <c r="AG123" t="s">
        <v>378</v>
      </c>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GWN4tpSe06DOJ6Uy9Uyf5Y0XW9TIrSgB4elXl1MnNYbQkclJ+WnDrDMYPv92IOOtz/GHIUqQqhJjr6T8uuv8A==" saltValue="+TMnJTemt6WX92k++jUnFA==" spinCount="100000" sheet="1"/>
  <mergeCells count="24">
    <mergeCell ref="C93:G93"/>
    <mergeCell ref="C94:G94"/>
    <mergeCell ref="C100:G100"/>
    <mergeCell ref="C102:G102"/>
    <mergeCell ref="C109:G109"/>
    <mergeCell ref="C120:G120"/>
    <mergeCell ref="C60:G60"/>
    <mergeCell ref="C64:G64"/>
    <mergeCell ref="C73:G73"/>
    <mergeCell ref="C81:G81"/>
    <mergeCell ref="C83:G83"/>
    <mergeCell ref="C85:G85"/>
    <mergeCell ref="C17:G17"/>
    <mergeCell ref="C20:G20"/>
    <mergeCell ref="C27:G27"/>
    <mergeCell ref="C31:G31"/>
    <mergeCell ref="C41:G41"/>
    <mergeCell ref="C44:G44"/>
    <mergeCell ref="A1:G1"/>
    <mergeCell ref="C2:G2"/>
    <mergeCell ref="C3:G3"/>
    <mergeCell ref="C4:G4"/>
    <mergeCell ref="C10:G10"/>
    <mergeCell ref="C14:G1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96</v>
      </c>
      <c r="C3" s="201" t="s">
        <v>80</v>
      </c>
      <c r="D3" s="199"/>
      <c r="E3" s="199"/>
      <c r="F3" s="199"/>
      <c r="G3" s="200"/>
      <c r="AC3" s="177" t="s">
        <v>308</v>
      </c>
      <c r="AG3" t="s">
        <v>311</v>
      </c>
    </row>
    <row r="4" spans="1:60" ht="24.95" customHeight="1" x14ac:dyDescent="0.2">
      <c r="A4" s="202" t="s">
        <v>9</v>
      </c>
      <c r="B4" s="203" t="s">
        <v>61</v>
      </c>
      <c r="C4" s="204" t="s">
        <v>81</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66</v>
      </c>
      <c r="C8" s="245" t="s">
        <v>220</v>
      </c>
      <c r="D8" s="226"/>
      <c r="E8" s="227"/>
      <c r="F8" s="228"/>
      <c r="G8" s="228">
        <f>SUMIF(AG9:AG16,"&lt;&gt;NOR",G9:G16)</f>
        <v>0</v>
      </c>
      <c r="H8" s="228"/>
      <c r="I8" s="228">
        <f>SUM(I9:I16)</f>
        <v>0</v>
      </c>
      <c r="J8" s="228"/>
      <c r="K8" s="228">
        <f>SUM(K9:K16)</f>
        <v>0</v>
      </c>
      <c r="L8" s="228"/>
      <c r="M8" s="228">
        <f>SUM(M9:M16)</f>
        <v>0</v>
      </c>
      <c r="N8" s="227"/>
      <c r="O8" s="227">
        <f>SUM(O9:O16)</f>
        <v>0</v>
      </c>
      <c r="P8" s="227"/>
      <c r="Q8" s="227">
        <f>SUM(Q9:Q16)</f>
        <v>0</v>
      </c>
      <c r="R8" s="228"/>
      <c r="S8" s="228"/>
      <c r="T8" s="229"/>
      <c r="U8" s="223"/>
      <c r="V8" s="223">
        <f>SUM(V9:V16)</f>
        <v>13.44</v>
      </c>
      <c r="W8" s="223"/>
      <c r="X8" s="223"/>
      <c r="AG8" t="s">
        <v>335</v>
      </c>
    </row>
    <row r="9" spans="1:60" ht="22.5" outlineLevel="1" x14ac:dyDescent="0.2">
      <c r="A9" s="230">
        <v>1</v>
      </c>
      <c r="B9" s="231" t="s">
        <v>1245</v>
      </c>
      <c r="C9" s="247" t="s">
        <v>1246</v>
      </c>
      <c r="D9" s="232" t="s">
        <v>382</v>
      </c>
      <c r="E9" s="233">
        <v>2.6880000000000002</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384</v>
      </c>
      <c r="T9" s="236" t="s">
        <v>532</v>
      </c>
      <c r="U9" s="222">
        <v>4.6180000000000003</v>
      </c>
      <c r="V9" s="222">
        <f>ROUND(E9*U9,2)</f>
        <v>12.41</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1951</v>
      </c>
      <c r="D10" s="251"/>
      <c r="E10" s="252">
        <v>2.21</v>
      </c>
      <c r="F10" s="222"/>
      <c r="G10" s="222"/>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390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7" t="s">
        <v>1248</v>
      </c>
      <c r="D11" s="251"/>
      <c r="E11" s="252">
        <v>0.48</v>
      </c>
      <c r="F11" s="222"/>
      <c r="G11" s="222"/>
      <c r="H11" s="222"/>
      <c r="I11" s="222"/>
      <c r="J11" s="222"/>
      <c r="K11" s="222"/>
      <c r="L11" s="222"/>
      <c r="M11" s="222"/>
      <c r="N11" s="221"/>
      <c r="O11" s="221"/>
      <c r="P11" s="221"/>
      <c r="Q11" s="221"/>
      <c r="R11" s="222"/>
      <c r="S11" s="222"/>
      <c r="T11" s="222"/>
      <c r="U11" s="222"/>
      <c r="V11" s="222"/>
      <c r="W11" s="222"/>
      <c r="X11" s="222"/>
      <c r="Y11" s="212"/>
      <c r="Z11" s="212"/>
      <c r="AA11" s="212"/>
      <c r="AB11" s="212"/>
      <c r="AC11" s="212"/>
      <c r="AD11" s="212"/>
      <c r="AE11" s="212"/>
      <c r="AF11" s="212"/>
      <c r="AG11" s="212" t="s">
        <v>390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0">
        <v>2</v>
      </c>
      <c r="B12" s="231" t="s">
        <v>1249</v>
      </c>
      <c r="C12" s="247" t="s">
        <v>1250</v>
      </c>
      <c r="D12" s="232" t="s">
        <v>382</v>
      </c>
      <c r="E12" s="233">
        <v>1.3440000000000001</v>
      </c>
      <c r="F12" s="234"/>
      <c r="G12" s="235">
        <f>ROUND(E12*F12,2)</f>
        <v>0</v>
      </c>
      <c r="H12" s="234"/>
      <c r="I12" s="235">
        <f>ROUND(E12*H12,2)</f>
        <v>0</v>
      </c>
      <c r="J12" s="234"/>
      <c r="K12" s="235">
        <f>ROUND(E12*J12,2)</f>
        <v>0</v>
      </c>
      <c r="L12" s="235">
        <v>21</v>
      </c>
      <c r="M12" s="235">
        <f>G12*(1+L12/100)</f>
        <v>0</v>
      </c>
      <c r="N12" s="233">
        <v>0</v>
      </c>
      <c r="O12" s="233">
        <f>ROUND(E12*N12,2)</f>
        <v>0</v>
      </c>
      <c r="P12" s="233">
        <v>0</v>
      </c>
      <c r="Q12" s="233">
        <f>ROUND(E12*P12,2)</f>
        <v>0</v>
      </c>
      <c r="R12" s="235"/>
      <c r="S12" s="235" t="s">
        <v>384</v>
      </c>
      <c r="T12" s="236" t="s">
        <v>532</v>
      </c>
      <c r="U12" s="222">
        <v>0.747</v>
      </c>
      <c r="V12" s="222">
        <f>ROUND(E12*U12,2)</f>
        <v>1</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7" t="s">
        <v>1952</v>
      </c>
      <c r="D13" s="251"/>
      <c r="E13" s="252">
        <v>1.34</v>
      </c>
      <c r="F13" s="222"/>
      <c r="G13" s="222"/>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390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0">
        <v>3</v>
      </c>
      <c r="B14" s="231" t="s">
        <v>571</v>
      </c>
      <c r="C14" s="247" t="s">
        <v>572</v>
      </c>
      <c r="D14" s="232" t="s">
        <v>382</v>
      </c>
      <c r="E14" s="233">
        <v>2.6880000000000002</v>
      </c>
      <c r="F14" s="234"/>
      <c r="G14" s="235">
        <f>ROUND(E14*F14,2)</f>
        <v>0</v>
      </c>
      <c r="H14" s="234"/>
      <c r="I14" s="235">
        <f>ROUND(E14*H14,2)</f>
        <v>0</v>
      </c>
      <c r="J14" s="234"/>
      <c r="K14" s="235">
        <f>ROUND(E14*J14,2)</f>
        <v>0</v>
      </c>
      <c r="L14" s="235">
        <v>21</v>
      </c>
      <c r="M14" s="235">
        <f>G14*(1+L14/100)</f>
        <v>0</v>
      </c>
      <c r="N14" s="233">
        <v>0</v>
      </c>
      <c r="O14" s="233">
        <f>ROUND(E14*N14,2)</f>
        <v>0</v>
      </c>
      <c r="P14" s="233">
        <v>0</v>
      </c>
      <c r="Q14" s="233">
        <f>ROUND(E14*P14,2)</f>
        <v>0</v>
      </c>
      <c r="R14" s="235"/>
      <c r="S14" s="235" t="s">
        <v>339</v>
      </c>
      <c r="T14" s="236" t="s">
        <v>532</v>
      </c>
      <c r="U14" s="222">
        <v>1.0999999999999999E-2</v>
      </c>
      <c r="V14" s="222">
        <f>ROUND(E14*U14,2)</f>
        <v>0.03</v>
      </c>
      <c r="W14" s="222"/>
      <c r="X14" s="222" t="s">
        <v>385</v>
      </c>
      <c r="Y14" s="212"/>
      <c r="Z14" s="212"/>
      <c r="AA14" s="212"/>
      <c r="AB14" s="212"/>
      <c r="AC14" s="212"/>
      <c r="AD14" s="212"/>
      <c r="AE14" s="212"/>
      <c r="AF14" s="212"/>
      <c r="AG14" s="212" t="s">
        <v>386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7" t="s">
        <v>1953</v>
      </c>
      <c r="D15" s="251"/>
      <c r="E15" s="252">
        <v>2.69</v>
      </c>
      <c r="F15" s="222"/>
      <c r="G15" s="222"/>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390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7">
        <v>4</v>
      </c>
      <c r="B16" s="238" t="s">
        <v>590</v>
      </c>
      <c r="C16" s="246" t="s">
        <v>757</v>
      </c>
      <c r="D16" s="239" t="s">
        <v>382</v>
      </c>
      <c r="E16" s="240">
        <v>2.6880000000000002</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c r="S16" s="242" t="s">
        <v>384</v>
      </c>
      <c r="T16" s="243" t="s">
        <v>384</v>
      </c>
      <c r="U16" s="222">
        <v>0</v>
      </c>
      <c r="V16" s="222">
        <f>ROUND(E16*U16,2)</f>
        <v>0</v>
      </c>
      <c r="W16" s="222"/>
      <c r="X16" s="222" t="s">
        <v>385</v>
      </c>
      <c r="Y16" s="212"/>
      <c r="Z16" s="212"/>
      <c r="AA16" s="212"/>
      <c r="AB16" s="212"/>
      <c r="AC16" s="212"/>
      <c r="AD16" s="212"/>
      <c r="AE16" s="212"/>
      <c r="AF16" s="212"/>
      <c r="AG16" s="212" t="s">
        <v>386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4" t="s">
        <v>334</v>
      </c>
      <c r="B17" s="225" t="s">
        <v>229</v>
      </c>
      <c r="C17" s="245" t="s">
        <v>230</v>
      </c>
      <c r="D17" s="226"/>
      <c r="E17" s="227"/>
      <c r="F17" s="228"/>
      <c r="G17" s="228">
        <f>SUMIF(AG18:AG25,"&lt;&gt;NOR",G18:G25)</f>
        <v>0</v>
      </c>
      <c r="H17" s="228"/>
      <c r="I17" s="228">
        <f>SUM(I18:I25)</f>
        <v>0</v>
      </c>
      <c r="J17" s="228"/>
      <c r="K17" s="228">
        <f>SUM(K18:K25)</f>
        <v>0</v>
      </c>
      <c r="L17" s="228"/>
      <c r="M17" s="228">
        <f>SUM(M18:M25)</f>
        <v>0</v>
      </c>
      <c r="N17" s="227"/>
      <c r="O17" s="227">
        <f>SUM(O18:O25)</f>
        <v>8.43</v>
      </c>
      <c r="P17" s="227"/>
      <c r="Q17" s="227">
        <f>SUM(Q18:Q25)</f>
        <v>0</v>
      </c>
      <c r="R17" s="228"/>
      <c r="S17" s="228"/>
      <c r="T17" s="229"/>
      <c r="U17" s="223"/>
      <c r="V17" s="223">
        <f>SUM(V18:V25)</f>
        <v>12.379999999999999</v>
      </c>
      <c r="W17" s="223"/>
      <c r="X17" s="223"/>
      <c r="AG17" t="s">
        <v>335</v>
      </c>
    </row>
    <row r="18" spans="1:60" outlineLevel="1" x14ac:dyDescent="0.2">
      <c r="A18" s="230">
        <v>5</v>
      </c>
      <c r="B18" s="231" t="s">
        <v>1253</v>
      </c>
      <c r="C18" s="247" t="s">
        <v>1254</v>
      </c>
      <c r="D18" s="232" t="s">
        <v>382</v>
      </c>
      <c r="E18" s="233">
        <v>3.2160000000000002</v>
      </c>
      <c r="F18" s="234"/>
      <c r="G18" s="235">
        <f>ROUND(E18*F18,2)</f>
        <v>0</v>
      </c>
      <c r="H18" s="234"/>
      <c r="I18" s="235">
        <f>ROUND(E18*H18,2)</f>
        <v>0</v>
      </c>
      <c r="J18" s="234"/>
      <c r="K18" s="235">
        <f>ROUND(E18*J18,2)</f>
        <v>0</v>
      </c>
      <c r="L18" s="235">
        <v>21</v>
      </c>
      <c r="M18" s="235">
        <f>G18*(1+L18/100)</f>
        <v>0</v>
      </c>
      <c r="N18" s="233">
        <v>2.5249999999999999</v>
      </c>
      <c r="O18" s="233">
        <f>ROUND(E18*N18,2)</f>
        <v>8.1199999999999992</v>
      </c>
      <c r="P18" s="233">
        <v>0</v>
      </c>
      <c r="Q18" s="233">
        <f>ROUND(E18*P18,2)</f>
        <v>0</v>
      </c>
      <c r="R18" s="235"/>
      <c r="S18" s="235" t="s">
        <v>384</v>
      </c>
      <c r="T18" s="236" t="s">
        <v>532</v>
      </c>
      <c r="U18" s="222">
        <v>0.47699999999999998</v>
      </c>
      <c r="V18" s="222">
        <f>ROUND(E18*U18,2)</f>
        <v>1.53</v>
      </c>
      <c r="W18" s="222"/>
      <c r="X18" s="222" t="s">
        <v>385</v>
      </c>
      <c r="Y18" s="212"/>
      <c r="Z18" s="212"/>
      <c r="AA18" s="212"/>
      <c r="AB18" s="212"/>
      <c r="AC18" s="212"/>
      <c r="AD18" s="212"/>
      <c r="AE18" s="212"/>
      <c r="AF18" s="212"/>
      <c r="AG18" s="212" t="s">
        <v>386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1954</v>
      </c>
      <c r="D19" s="251"/>
      <c r="E19" s="252">
        <v>2.58</v>
      </c>
      <c r="F19" s="222"/>
      <c r="G19" s="222"/>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390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7" t="s">
        <v>1256</v>
      </c>
      <c r="D20" s="251"/>
      <c r="E20" s="252">
        <v>0.64</v>
      </c>
      <c r="F20" s="222"/>
      <c r="G20" s="222"/>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390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0">
        <v>6</v>
      </c>
      <c r="B21" s="231" t="s">
        <v>1257</v>
      </c>
      <c r="C21" s="247" t="s">
        <v>1258</v>
      </c>
      <c r="D21" s="232" t="s">
        <v>427</v>
      </c>
      <c r="E21" s="233">
        <v>7.92</v>
      </c>
      <c r="F21" s="234"/>
      <c r="G21" s="235">
        <f>ROUND(E21*F21,2)</f>
        <v>0</v>
      </c>
      <c r="H21" s="234"/>
      <c r="I21" s="235">
        <f>ROUND(E21*H21,2)</f>
        <v>0</v>
      </c>
      <c r="J21" s="234"/>
      <c r="K21" s="235">
        <f>ROUND(E21*J21,2)</f>
        <v>0</v>
      </c>
      <c r="L21" s="235">
        <v>21</v>
      </c>
      <c r="M21" s="235">
        <f>G21*(1+L21/100)</f>
        <v>0</v>
      </c>
      <c r="N21" s="233">
        <v>3.9199999999999999E-2</v>
      </c>
      <c r="O21" s="233">
        <f>ROUND(E21*N21,2)</f>
        <v>0.31</v>
      </c>
      <c r="P21" s="233">
        <v>0</v>
      </c>
      <c r="Q21" s="233">
        <f>ROUND(E21*P21,2)</f>
        <v>0</v>
      </c>
      <c r="R21" s="235"/>
      <c r="S21" s="235" t="s">
        <v>384</v>
      </c>
      <c r="T21" s="236" t="s">
        <v>532</v>
      </c>
      <c r="U21" s="222">
        <v>1.05</v>
      </c>
      <c r="V21" s="222">
        <f>ROUND(E21*U21,2)</f>
        <v>8.32</v>
      </c>
      <c r="W21" s="222"/>
      <c r="X21" s="222" t="s">
        <v>385</v>
      </c>
      <c r="Y21" s="212"/>
      <c r="Z21" s="212"/>
      <c r="AA21" s="212"/>
      <c r="AB21" s="212"/>
      <c r="AC21" s="212"/>
      <c r="AD21" s="212"/>
      <c r="AE21" s="212"/>
      <c r="AF21" s="212"/>
      <c r="AG21" s="212" t="s">
        <v>386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1955</v>
      </c>
      <c r="D22" s="251"/>
      <c r="E22" s="252">
        <v>5.52</v>
      </c>
      <c r="F22" s="222"/>
      <c r="G22" s="222"/>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390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1260</v>
      </c>
      <c r="D23" s="251"/>
      <c r="E23" s="252">
        <v>2.4</v>
      </c>
      <c r="F23" s="222"/>
      <c r="G23" s="222"/>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390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0">
        <v>7</v>
      </c>
      <c r="B24" s="231" t="s">
        <v>1261</v>
      </c>
      <c r="C24" s="247" t="s">
        <v>1262</v>
      </c>
      <c r="D24" s="232" t="s">
        <v>427</v>
      </c>
      <c r="E24" s="233">
        <v>7.92</v>
      </c>
      <c r="F24" s="234"/>
      <c r="G24" s="235">
        <f>ROUND(E24*F24,2)</f>
        <v>0</v>
      </c>
      <c r="H24" s="234"/>
      <c r="I24" s="235">
        <f>ROUND(E24*H24,2)</f>
        <v>0</v>
      </c>
      <c r="J24" s="234"/>
      <c r="K24" s="235">
        <f>ROUND(E24*J24,2)</f>
        <v>0</v>
      </c>
      <c r="L24" s="235">
        <v>21</v>
      </c>
      <c r="M24" s="235">
        <f>G24*(1+L24/100)</f>
        <v>0</v>
      </c>
      <c r="N24" s="233">
        <v>0</v>
      </c>
      <c r="O24" s="233">
        <f>ROUND(E24*N24,2)</f>
        <v>0</v>
      </c>
      <c r="P24" s="233">
        <v>0</v>
      </c>
      <c r="Q24" s="233">
        <f>ROUND(E24*P24,2)</f>
        <v>0</v>
      </c>
      <c r="R24" s="235"/>
      <c r="S24" s="235" t="s">
        <v>384</v>
      </c>
      <c r="T24" s="236" t="s">
        <v>532</v>
      </c>
      <c r="U24" s="222">
        <v>0.32</v>
      </c>
      <c r="V24" s="222">
        <f>ROUND(E24*U24,2)</f>
        <v>2.5299999999999998</v>
      </c>
      <c r="W24" s="222"/>
      <c r="X24" s="222" t="s">
        <v>385</v>
      </c>
      <c r="Y24" s="212"/>
      <c r="Z24" s="212"/>
      <c r="AA24" s="212"/>
      <c r="AB24" s="212"/>
      <c r="AC24" s="212"/>
      <c r="AD24" s="212"/>
      <c r="AE24" s="212"/>
      <c r="AF24" s="212"/>
      <c r="AG24" s="212" t="s">
        <v>386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4" t="s">
        <v>1263</v>
      </c>
      <c r="D25" s="261"/>
      <c r="E25" s="261"/>
      <c r="F25" s="261"/>
      <c r="G25" s="261"/>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433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4" t="s">
        <v>334</v>
      </c>
      <c r="B26" s="225" t="s">
        <v>233</v>
      </c>
      <c r="C26" s="245" t="s">
        <v>234</v>
      </c>
      <c r="D26" s="226"/>
      <c r="E26" s="227"/>
      <c r="F26" s="228"/>
      <c r="G26" s="228">
        <f>SUMIF(AG27:AG31,"&lt;&gt;NOR",G27:G31)</f>
        <v>0</v>
      </c>
      <c r="H26" s="228"/>
      <c r="I26" s="228">
        <f>SUM(I27:I31)</f>
        <v>0</v>
      </c>
      <c r="J26" s="228"/>
      <c r="K26" s="228">
        <f>SUM(K27:K31)</f>
        <v>0</v>
      </c>
      <c r="L26" s="228"/>
      <c r="M26" s="228">
        <f>SUM(M27:M31)</f>
        <v>0</v>
      </c>
      <c r="N26" s="227"/>
      <c r="O26" s="227">
        <f>SUM(O27:O31)</f>
        <v>1.2</v>
      </c>
      <c r="P26" s="227"/>
      <c r="Q26" s="227">
        <f>SUM(Q27:Q31)</f>
        <v>0</v>
      </c>
      <c r="R26" s="228"/>
      <c r="S26" s="228"/>
      <c r="T26" s="229"/>
      <c r="U26" s="223"/>
      <c r="V26" s="223">
        <f>SUM(V27:V31)</f>
        <v>17.16</v>
      </c>
      <c r="W26" s="223"/>
      <c r="X26" s="223"/>
      <c r="AG26" t="s">
        <v>335</v>
      </c>
    </row>
    <row r="27" spans="1:60" ht="22.5" outlineLevel="1" x14ac:dyDescent="0.2">
      <c r="A27" s="230">
        <v>8</v>
      </c>
      <c r="B27" s="231" t="s">
        <v>1264</v>
      </c>
      <c r="C27" s="247" t="s">
        <v>1265</v>
      </c>
      <c r="D27" s="232" t="s">
        <v>657</v>
      </c>
      <c r="E27" s="233">
        <v>33</v>
      </c>
      <c r="F27" s="234"/>
      <c r="G27" s="235">
        <f>ROUND(E27*F27,2)</f>
        <v>0</v>
      </c>
      <c r="H27" s="234"/>
      <c r="I27" s="235">
        <f>ROUND(E27*H27,2)</f>
        <v>0</v>
      </c>
      <c r="J27" s="234"/>
      <c r="K27" s="235">
        <f>ROUND(E27*J27,2)</f>
        <v>0</v>
      </c>
      <c r="L27" s="235">
        <v>21</v>
      </c>
      <c r="M27" s="235">
        <f>G27*(1+L27/100)</f>
        <v>0</v>
      </c>
      <c r="N27" s="233">
        <v>2.9389999999999999E-2</v>
      </c>
      <c r="O27" s="233">
        <f>ROUND(E27*N27,2)</f>
        <v>0.97</v>
      </c>
      <c r="P27" s="233">
        <v>0</v>
      </c>
      <c r="Q27" s="233">
        <f>ROUND(E27*P27,2)</f>
        <v>0</v>
      </c>
      <c r="R27" s="235"/>
      <c r="S27" s="235" t="s">
        <v>384</v>
      </c>
      <c r="T27" s="236" t="s">
        <v>532</v>
      </c>
      <c r="U27" s="222">
        <v>0.52</v>
      </c>
      <c r="V27" s="222">
        <f>ROUND(E27*U27,2)</f>
        <v>17.16</v>
      </c>
      <c r="W27" s="222"/>
      <c r="X27" s="222" t="s">
        <v>385</v>
      </c>
      <c r="Y27" s="212"/>
      <c r="Z27" s="212"/>
      <c r="AA27" s="212"/>
      <c r="AB27" s="212"/>
      <c r="AC27" s="212"/>
      <c r="AD27" s="212"/>
      <c r="AE27" s="212"/>
      <c r="AF27" s="212"/>
      <c r="AG27" s="212" t="s">
        <v>386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1956</v>
      </c>
      <c r="D28" s="251"/>
      <c r="E28" s="252">
        <v>23</v>
      </c>
      <c r="F28" s="222"/>
      <c r="G28" s="222"/>
      <c r="H28" s="222"/>
      <c r="I28" s="222"/>
      <c r="J28" s="222"/>
      <c r="K28" s="222"/>
      <c r="L28" s="222"/>
      <c r="M28" s="222"/>
      <c r="N28" s="221"/>
      <c r="O28" s="221"/>
      <c r="P28" s="221"/>
      <c r="Q28" s="221"/>
      <c r="R28" s="222"/>
      <c r="S28" s="222"/>
      <c r="T28" s="222"/>
      <c r="U28" s="222"/>
      <c r="V28" s="222"/>
      <c r="W28" s="222"/>
      <c r="X28" s="222"/>
      <c r="Y28" s="212"/>
      <c r="Z28" s="212"/>
      <c r="AA28" s="212"/>
      <c r="AB28" s="212"/>
      <c r="AC28" s="212"/>
      <c r="AD28" s="212"/>
      <c r="AE28" s="212"/>
      <c r="AF28" s="212"/>
      <c r="AG28" s="212" t="s">
        <v>390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1267</v>
      </c>
      <c r="D29" s="251"/>
      <c r="E29" s="252">
        <v>10</v>
      </c>
      <c r="F29" s="222"/>
      <c r="G29" s="222"/>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390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7">
        <v>9</v>
      </c>
      <c r="B30" s="238" t="s">
        <v>1268</v>
      </c>
      <c r="C30" s="246" t="s">
        <v>1269</v>
      </c>
      <c r="D30" s="239" t="s">
        <v>657</v>
      </c>
      <c r="E30" s="240">
        <v>23</v>
      </c>
      <c r="F30" s="241"/>
      <c r="G30" s="242">
        <f>ROUND(E30*F30,2)</f>
        <v>0</v>
      </c>
      <c r="H30" s="241"/>
      <c r="I30" s="242">
        <f>ROUND(E30*H30,2)</f>
        <v>0</v>
      </c>
      <c r="J30" s="241"/>
      <c r="K30" s="242">
        <f>ROUND(E30*J30,2)</f>
        <v>0</v>
      </c>
      <c r="L30" s="242">
        <v>21</v>
      </c>
      <c r="M30" s="242">
        <f>G30*(1+L30/100)</f>
        <v>0</v>
      </c>
      <c r="N30" s="240">
        <v>8.2500000000000004E-3</v>
      </c>
      <c r="O30" s="240">
        <f>ROUND(E30*N30,2)</f>
        <v>0.19</v>
      </c>
      <c r="P30" s="240">
        <v>0</v>
      </c>
      <c r="Q30" s="240">
        <f>ROUND(E30*P30,2)</f>
        <v>0</v>
      </c>
      <c r="R30" s="242"/>
      <c r="S30" s="242" t="s">
        <v>339</v>
      </c>
      <c r="T30" s="243" t="s">
        <v>340</v>
      </c>
      <c r="U30" s="222">
        <v>0</v>
      </c>
      <c r="V30" s="222">
        <f>ROUND(E30*U30,2)</f>
        <v>0</v>
      </c>
      <c r="W30" s="222"/>
      <c r="X30" s="222" t="s">
        <v>474</v>
      </c>
      <c r="Y30" s="212"/>
      <c r="Z30" s="212"/>
      <c r="AA30" s="212"/>
      <c r="AB30" s="212"/>
      <c r="AC30" s="212"/>
      <c r="AD30" s="212"/>
      <c r="AE30" s="212"/>
      <c r="AF30" s="212"/>
      <c r="AG30" s="212" t="s">
        <v>605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7">
        <v>10</v>
      </c>
      <c r="B31" s="238" t="s">
        <v>1270</v>
      </c>
      <c r="C31" s="246" t="s">
        <v>1271</v>
      </c>
      <c r="D31" s="239" t="s">
        <v>657</v>
      </c>
      <c r="E31" s="240">
        <v>10</v>
      </c>
      <c r="F31" s="241"/>
      <c r="G31" s="242">
        <f>ROUND(E31*F31,2)</f>
        <v>0</v>
      </c>
      <c r="H31" s="241"/>
      <c r="I31" s="242">
        <f>ROUND(E31*H31,2)</f>
        <v>0</v>
      </c>
      <c r="J31" s="241"/>
      <c r="K31" s="242">
        <f>ROUND(E31*J31,2)</f>
        <v>0</v>
      </c>
      <c r="L31" s="242">
        <v>21</v>
      </c>
      <c r="M31" s="242">
        <f>G31*(1+L31/100)</f>
        <v>0</v>
      </c>
      <c r="N31" s="240">
        <v>4.4200000000000003E-3</v>
      </c>
      <c r="O31" s="240">
        <f>ROUND(E31*N31,2)</f>
        <v>0.04</v>
      </c>
      <c r="P31" s="240">
        <v>0</v>
      </c>
      <c r="Q31" s="240">
        <f>ROUND(E31*P31,2)</f>
        <v>0</v>
      </c>
      <c r="R31" s="242"/>
      <c r="S31" s="242" t="s">
        <v>339</v>
      </c>
      <c r="T31" s="243" t="s">
        <v>340</v>
      </c>
      <c r="U31" s="222">
        <v>0</v>
      </c>
      <c r="V31" s="222">
        <f>ROUND(E31*U31,2)</f>
        <v>0</v>
      </c>
      <c r="W31" s="222"/>
      <c r="X31" s="222" t="s">
        <v>474</v>
      </c>
      <c r="Y31" s="212"/>
      <c r="Z31" s="212"/>
      <c r="AA31" s="212"/>
      <c r="AB31" s="212"/>
      <c r="AC31" s="212"/>
      <c r="AD31" s="212"/>
      <c r="AE31" s="212"/>
      <c r="AF31" s="212"/>
      <c r="AG31" s="212" t="s">
        <v>605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224" t="s">
        <v>334</v>
      </c>
      <c r="B32" s="225" t="s">
        <v>235</v>
      </c>
      <c r="C32" s="245" t="s">
        <v>236</v>
      </c>
      <c r="D32" s="226"/>
      <c r="E32" s="227"/>
      <c r="F32" s="228"/>
      <c r="G32" s="228">
        <f>SUMIF(AG33:AG34,"&lt;&gt;NOR",G33:G34)</f>
        <v>0</v>
      </c>
      <c r="H32" s="228"/>
      <c r="I32" s="228">
        <f>SUM(I33:I34)</f>
        <v>0</v>
      </c>
      <c r="J32" s="228"/>
      <c r="K32" s="228">
        <f>SUM(K33:K34)</f>
        <v>0</v>
      </c>
      <c r="L32" s="228"/>
      <c r="M32" s="228">
        <f>SUM(M33:M34)</f>
        <v>0</v>
      </c>
      <c r="N32" s="227"/>
      <c r="O32" s="227">
        <f>SUM(O33:O34)</f>
        <v>9.92</v>
      </c>
      <c r="P32" s="227"/>
      <c r="Q32" s="227">
        <f>SUM(Q33:Q34)</f>
        <v>0</v>
      </c>
      <c r="R32" s="228"/>
      <c r="S32" s="228"/>
      <c r="T32" s="229"/>
      <c r="U32" s="223"/>
      <c r="V32" s="223">
        <f>SUM(V33:V34)</f>
        <v>2.1800000000000002</v>
      </c>
      <c r="W32" s="223"/>
      <c r="X32" s="223"/>
      <c r="AG32" t="s">
        <v>335</v>
      </c>
    </row>
    <row r="33" spans="1:60" outlineLevel="1" x14ac:dyDescent="0.2">
      <c r="A33" s="230">
        <v>11</v>
      </c>
      <c r="B33" s="231" t="s">
        <v>1272</v>
      </c>
      <c r="C33" s="247" t="s">
        <v>1273</v>
      </c>
      <c r="D33" s="232" t="s">
        <v>427</v>
      </c>
      <c r="E33" s="233">
        <v>33</v>
      </c>
      <c r="F33" s="234"/>
      <c r="G33" s="235">
        <f>ROUND(E33*F33,2)</f>
        <v>0</v>
      </c>
      <c r="H33" s="234"/>
      <c r="I33" s="235">
        <f>ROUND(E33*H33,2)</f>
        <v>0</v>
      </c>
      <c r="J33" s="234"/>
      <c r="K33" s="235">
        <f>ROUND(E33*J33,2)</f>
        <v>0</v>
      </c>
      <c r="L33" s="235">
        <v>21</v>
      </c>
      <c r="M33" s="235">
        <f>G33*(1+L33/100)</f>
        <v>0</v>
      </c>
      <c r="N33" s="233">
        <v>0.30059999999999998</v>
      </c>
      <c r="O33" s="233">
        <f>ROUND(E33*N33,2)</f>
        <v>9.92</v>
      </c>
      <c r="P33" s="233">
        <v>0</v>
      </c>
      <c r="Q33" s="233">
        <f>ROUND(E33*P33,2)</f>
        <v>0</v>
      </c>
      <c r="R33" s="235"/>
      <c r="S33" s="235" t="s">
        <v>384</v>
      </c>
      <c r="T33" s="236" t="s">
        <v>532</v>
      </c>
      <c r="U33" s="222">
        <v>6.6000000000000003E-2</v>
      </c>
      <c r="V33" s="222">
        <f>ROUND(E33*U33,2)</f>
        <v>2.1800000000000002</v>
      </c>
      <c r="W33" s="222"/>
      <c r="X33" s="222" t="s">
        <v>385</v>
      </c>
      <c r="Y33" s="212"/>
      <c r="Z33" s="212"/>
      <c r="AA33" s="212"/>
      <c r="AB33" s="212"/>
      <c r="AC33" s="212"/>
      <c r="AD33" s="212"/>
      <c r="AE33" s="212"/>
      <c r="AF33" s="212"/>
      <c r="AG33" s="212" t="s">
        <v>386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1957</v>
      </c>
      <c r="D34" s="251"/>
      <c r="E34" s="252">
        <v>33</v>
      </c>
      <c r="F34" s="222"/>
      <c r="G34" s="222"/>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390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4" t="s">
        <v>334</v>
      </c>
      <c r="B35" s="225" t="s">
        <v>242</v>
      </c>
      <c r="C35" s="245" t="s">
        <v>243</v>
      </c>
      <c r="D35" s="226"/>
      <c r="E35" s="227"/>
      <c r="F35" s="228"/>
      <c r="G35" s="228">
        <f>SUMIF(AG36:AG38,"&lt;&gt;NOR",G36:G38)</f>
        <v>0</v>
      </c>
      <c r="H35" s="228"/>
      <c r="I35" s="228">
        <f>SUM(I36:I38)</f>
        <v>0</v>
      </c>
      <c r="J35" s="228"/>
      <c r="K35" s="228">
        <f>SUM(K36:K38)</f>
        <v>0</v>
      </c>
      <c r="L35" s="228"/>
      <c r="M35" s="228">
        <f>SUM(M36:M38)</f>
        <v>0</v>
      </c>
      <c r="N35" s="227"/>
      <c r="O35" s="227">
        <f>SUM(O36:O38)</f>
        <v>7.65</v>
      </c>
      <c r="P35" s="227"/>
      <c r="Q35" s="227">
        <f>SUM(Q36:Q38)</f>
        <v>0</v>
      </c>
      <c r="R35" s="228"/>
      <c r="S35" s="228"/>
      <c r="T35" s="229"/>
      <c r="U35" s="223"/>
      <c r="V35" s="223">
        <f>SUM(V36:V38)</f>
        <v>13.97</v>
      </c>
      <c r="W35" s="223"/>
      <c r="X35" s="223"/>
      <c r="AG35" t="s">
        <v>335</v>
      </c>
    </row>
    <row r="36" spans="1:60" outlineLevel="1" x14ac:dyDescent="0.2">
      <c r="A36" s="230">
        <v>12</v>
      </c>
      <c r="B36" s="231" t="s">
        <v>1275</v>
      </c>
      <c r="C36" s="247" t="s">
        <v>1276</v>
      </c>
      <c r="D36" s="232" t="s">
        <v>427</v>
      </c>
      <c r="E36" s="233">
        <v>27.5</v>
      </c>
      <c r="F36" s="234"/>
      <c r="G36" s="235">
        <f>ROUND(E36*F36,2)</f>
        <v>0</v>
      </c>
      <c r="H36" s="234"/>
      <c r="I36" s="235">
        <f>ROUND(E36*H36,2)</f>
        <v>0</v>
      </c>
      <c r="J36" s="234"/>
      <c r="K36" s="235">
        <f>ROUND(E36*J36,2)</f>
        <v>0</v>
      </c>
      <c r="L36" s="235">
        <v>21</v>
      </c>
      <c r="M36" s="235">
        <f>G36*(1+L36/100)</f>
        <v>0</v>
      </c>
      <c r="N36" s="233">
        <v>0.27827000000000002</v>
      </c>
      <c r="O36" s="233">
        <f>ROUND(E36*N36,2)</f>
        <v>7.65</v>
      </c>
      <c r="P36" s="233">
        <v>0</v>
      </c>
      <c r="Q36" s="233">
        <f>ROUND(E36*P36,2)</f>
        <v>0</v>
      </c>
      <c r="R36" s="235"/>
      <c r="S36" s="235" t="s">
        <v>339</v>
      </c>
      <c r="T36" s="236" t="s">
        <v>340</v>
      </c>
      <c r="U36" s="222">
        <v>0.50800000000000001</v>
      </c>
      <c r="V36" s="222">
        <f>ROUND(E36*U36,2)</f>
        <v>13.97</v>
      </c>
      <c r="W36" s="222"/>
      <c r="X36" s="222" t="s">
        <v>385</v>
      </c>
      <c r="Y36" s="212"/>
      <c r="Z36" s="212"/>
      <c r="AA36" s="212"/>
      <c r="AB36" s="212"/>
      <c r="AC36" s="212"/>
      <c r="AD36" s="212"/>
      <c r="AE36" s="212"/>
      <c r="AF36" s="212"/>
      <c r="AG36" s="212" t="s">
        <v>386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4" t="s">
        <v>641</v>
      </c>
      <c r="D37" s="261"/>
      <c r="E37" s="261"/>
      <c r="F37" s="261"/>
      <c r="G37" s="261"/>
      <c r="H37" s="222"/>
      <c r="I37" s="222"/>
      <c r="J37" s="222"/>
      <c r="K37" s="222"/>
      <c r="L37" s="222"/>
      <c r="M37" s="222"/>
      <c r="N37" s="221"/>
      <c r="O37" s="221"/>
      <c r="P37" s="221"/>
      <c r="Q37" s="221"/>
      <c r="R37" s="222"/>
      <c r="S37" s="222"/>
      <c r="T37" s="222"/>
      <c r="U37" s="222"/>
      <c r="V37" s="222"/>
      <c r="W37" s="222"/>
      <c r="X37" s="222"/>
      <c r="Y37" s="212"/>
      <c r="Z37" s="212"/>
      <c r="AA37" s="212"/>
      <c r="AB37" s="212"/>
      <c r="AC37" s="212"/>
      <c r="AD37" s="212"/>
      <c r="AE37" s="212"/>
      <c r="AF37" s="212"/>
      <c r="AG37" s="212" t="s">
        <v>433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1958</v>
      </c>
      <c r="D38" s="251"/>
      <c r="E38" s="252">
        <v>27.5</v>
      </c>
      <c r="F38" s="222"/>
      <c r="G38" s="222"/>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390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4" t="s">
        <v>334</v>
      </c>
      <c r="B39" s="225" t="s">
        <v>256</v>
      </c>
      <c r="C39" s="245" t="s">
        <v>257</v>
      </c>
      <c r="D39" s="226"/>
      <c r="E39" s="227"/>
      <c r="F39" s="228"/>
      <c r="G39" s="228">
        <f>SUMIF(AG40:AG43,"&lt;&gt;NOR",G40:G43)</f>
        <v>0</v>
      </c>
      <c r="H39" s="228"/>
      <c r="I39" s="228">
        <f>SUM(I40:I43)</f>
        <v>0</v>
      </c>
      <c r="J39" s="228"/>
      <c r="K39" s="228">
        <f>SUM(K40:K43)</f>
        <v>0</v>
      </c>
      <c r="L39" s="228"/>
      <c r="M39" s="228">
        <f>SUM(M40:M43)</f>
        <v>0</v>
      </c>
      <c r="N39" s="227"/>
      <c r="O39" s="227">
        <f>SUM(O40:O43)</f>
        <v>0</v>
      </c>
      <c r="P39" s="227"/>
      <c r="Q39" s="227">
        <f>SUM(Q40:Q43)</f>
        <v>0</v>
      </c>
      <c r="R39" s="228"/>
      <c r="S39" s="228"/>
      <c r="T39" s="229"/>
      <c r="U39" s="223"/>
      <c r="V39" s="223">
        <f>SUM(V40:V43)</f>
        <v>31.07</v>
      </c>
      <c r="W39" s="223"/>
      <c r="X39" s="223"/>
      <c r="AG39" t="s">
        <v>335</v>
      </c>
    </row>
    <row r="40" spans="1:60" outlineLevel="1" x14ac:dyDescent="0.2">
      <c r="A40" s="230">
        <v>13</v>
      </c>
      <c r="B40" s="231" t="s">
        <v>1278</v>
      </c>
      <c r="C40" s="247" t="s">
        <v>1279</v>
      </c>
      <c r="D40" s="232" t="s">
        <v>464</v>
      </c>
      <c r="E40" s="233">
        <v>27.206910000000001</v>
      </c>
      <c r="F40" s="234"/>
      <c r="G40" s="235">
        <f>ROUND(E40*F40,2)</f>
        <v>0</v>
      </c>
      <c r="H40" s="234"/>
      <c r="I40" s="235">
        <f>ROUND(E40*H40,2)</f>
        <v>0</v>
      </c>
      <c r="J40" s="234"/>
      <c r="K40" s="235">
        <f>ROUND(E40*J40,2)</f>
        <v>0</v>
      </c>
      <c r="L40" s="235">
        <v>21</v>
      </c>
      <c r="M40" s="235">
        <f>G40*(1+L40/100)</f>
        <v>0</v>
      </c>
      <c r="N40" s="233">
        <v>0</v>
      </c>
      <c r="O40" s="233">
        <f>ROUND(E40*N40,2)</f>
        <v>0</v>
      </c>
      <c r="P40" s="233">
        <v>0</v>
      </c>
      <c r="Q40" s="233">
        <f>ROUND(E40*P40,2)</f>
        <v>0</v>
      </c>
      <c r="R40" s="235"/>
      <c r="S40" s="235" t="s">
        <v>384</v>
      </c>
      <c r="T40" s="236" t="s">
        <v>532</v>
      </c>
      <c r="U40" s="222">
        <v>1.1419999999999999</v>
      </c>
      <c r="V40" s="222">
        <f>ROUND(E40*U40,2)</f>
        <v>31.07</v>
      </c>
      <c r="W40" s="222"/>
      <c r="X40" s="222" t="s">
        <v>524</v>
      </c>
      <c r="Y40" s="212"/>
      <c r="Z40" s="212"/>
      <c r="AA40" s="212"/>
      <c r="AB40" s="212"/>
      <c r="AC40" s="212"/>
      <c r="AD40" s="212"/>
      <c r="AE40" s="212"/>
      <c r="AF40" s="212"/>
      <c r="AG40" s="212" t="s">
        <v>525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526</v>
      </c>
      <c r="D41" s="251"/>
      <c r="E41" s="252"/>
      <c r="F41" s="222"/>
      <c r="G41" s="222"/>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390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7" t="s">
        <v>1280</v>
      </c>
      <c r="D42" s="251"/>
      <c r="E42" s="252"/>
      <c r="F42" s="222"/>
      <c r="G42" s="222"/>
      <c r="H42" s="222"/>
      <c r="I42" s="222"/>
      <c r="J42" s="222"/>
      <c r="K42" s="222"/>
      <c r="L42" s="222"/>
      <c r="M42" s="222"/>
      <c r="N42" s="221"/>
      <c r="O42" s="221"/>
      <c r="P42" s="221"/>
      <c r="Q42" s="221"/>
      <c r="R42" s="222"/>
      <c r="S42" s="222"/>
      <c r="T42" s="222"/>
      <c r="U42" s="222"/>
      <c r="V42" s="222"/>
      <c r="W42" s="222"/>
      <c r="X42" s="222"/>
      <c r="Y42" s="212"/>
      <c r="Z42" s="212"/>
      <c r="AA42" s="212"/>
      <c r="AB42" s="212"/>
      <c r="AC42" s="212"/>
      <c r="AD42" s="212"/>
      <c r="AE42" s="212"/>
      <c r="AF42" s="212"/>
      <c r="AG42" s="212" t="s">
        <v>390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1959</v>
      </c>
      <c r="D43" s="251"/>
      <c r="E43" s="252">
        <v>27.206910000000001</v>
      </c>
      <c r="F43" s="222"/>
      <c r="G43" s="222"/>
      <c r="H43" s="222"/>
      <c r="I43" s="222"/>
      <c r="J43" s="222"/>
      <c r="K43" s="222"/>
      <c r="L43" s="222"/>
      <c r="M43" s="222"/>
      <c r="N43" s="221"/>
      <c r="O43" s="221"/>
      <c r="P43" s="221"/>
      <c r="Q43" s="221"/>
      <c r="R43" s="222"/>
      <c r="S43" s="222"/>
      <c r="T43" s="222"/>
      <c r="U43" s="222"/>
      <c r="V43" s="222"/>
      <c r="W43" s="222"/>
      <c r="X43" s="222"/>
      <c r="Y43" s="212"/>
      <c r="Z43" s="212"/>
      <c r="AA43" s="212"/>
      <c r="AB43" s="212"/>
      <c r="AC43" s="212"/>
      <c r="AD43" s="212"/>
      <c r="AE43" s="212"/>
      <c r="AF43" s="212"/>
      <c r="AG43" s="212" t="s">
        <v>390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24" t="s">
        <v>334</v>
      </c>
      <c r="B44" s="225" t="s">
        <v>267</v>
      </c>
      <c r="C44" s="245" t="s">
        <v>268</v>
      </c>
      <c r="D44" s="226"/>
      <c r="E44" s="227"/>
      <c r="F44" s="228"/>
      <c r="G44" s="228">
        <f>SUMIF(AG45:AG50,"&lt;&gt;NOR",G45:G50)</f>
        <v>0</v>
      </c>
      <c r="H44" s="228"/>
      <c r="I44" s="228">
        <f>SUM(I45:I50)</f>
        <v>0</v>
      </c>
      <c r="J44" s="228"/>
      <c r="K44" s="228">
        <f>SUM(K45:K50)</f>
        <v>0</v>
      </c>
      <c r="L44" s="228"/>
      <c r="M44" s="228">
        <f>SUM(M45:M50)</f>
        <v>0</v>
      </c>
      <c r="N44" s="227"/>
      <c r="O44" s="227">
        <f>SUM(O45:O50)</f>
        <v>0.08</v>
      </c>
      <c r="P44" s="227"/>
      <c r="Q44" s="227">
        <f>SUM(Q45:Q50)</f>
        <v>0</v>
      </c>
      <c r="R44" s="228"/>
      <c r="S44" s="228"/>
      <c r="T44" s="229"/>
      <c r="U44" s="223"/>
      <c r="V44" s="223">
        <f>SUM(V45:V50)</f>
        <v>16.77</v>
      </c>
      <c r="W44" s="223"/>
      <c r="X44" s="223"/>
      <c r="AG44" t="s">
        <v>335</v>
      </c>
    </row>
    <row r="45" spans="1:60" ht="22.5" outlineLevel="1" x14ac:dyDescent="0.2">
      <c r="A45" s="237">
        <v>14</v>
      </c>
      <c r="B45" s="238" t="s">
        <v>1282</v>
      </c>
      <c r="C45" s="246" t="s">
        <v>1283</v>
      </c>
      <c r="D45" s="239" t="s">
        <v>513</v>
      </c>
      <c r="E45" s="240">
        <v>55</v>
      </c>
      <c r="F45" s="241"/>
      <c r="G45" s="242">
        <f>ROUND(E45*F45,2)</f>
        <v>0</v>
      </c>
      <c r="H45" s="241"/>
      <c r="I45" s="242">
        <f>ROUND(E45*H45,2)</f>
        <v>0</v>
      </c>
      <c r="J45" s="241"/>
      <c r="K45" s="242">
        <f>ROUND(E45*J45,2)</f>
        <v>0</v>
      </c>
      <c r="L45" s="242">
        <v>21</v>
      </c>
      <c r="M45" s="242">
        <f>G45*(1+L45/100)</f>
        <v>0</v>
      </c>
      <c r="N45" s="240">
        <v>1.48E-3</v>
      </c>
      <c r="O45" s="240">
        <f>ROUND(E45*N45,2)</f>
        <v>0.08</v>
      </c>
      <c r="P45" s="240">
        <v>0</v>
      </c>
      <c r="Q45" s="240">
        <f>ROUND(E45*P45,2)</f>
        <v>0</v>
      </c>
      <c r="R45" s="242"/>
      <c r="S45" s="242" t="s">
        <v>384</v>
      </c>
      <c r="T45" s="243" t="s">
        <v>532</v>
      </c>
      <c r="U45" s="222">
        <v>0.3</v>
      </c>
      <c r="V45" s="222">
        <f>ROUND(E45*U45,2)</f>
        <v>16.5</v>
      </c>
      <c r="W45" s="222"/>
      <c r="X45" s="222" t="s">
        <v>385</v>
      </c>
      <c r="Y45" s="212"/>
      <c r="Z45" s="212"/>
      <c r="AA45" s="212"/>
      <c r="AB45" s="212"/>
      <c r="AC45" s="212"/>
      <c r="AD45" s="212"/>
      <c r="AE45" s="212"/>
      <c r="AF45" s="212"/>
      <c r="AG45" s="212" t="s">
        <v>386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7">
        <v>15</v>
      </c>
      <c r="B46" s="238" t="s">
        <v>1960</v>
      </c>
      <c r="C46" s="246" t="s">
        <v>1961</v>
      </c>
      <c r="D46" s="239" t="s">
        <v>338</v>
      </c>
      <c r="E46" s="240">
        <v>1</v>
      </c>
      <c r="F46" s="241"/>
      <c r="G46" s="242">
        <f>ROUND(E46*F46,2)</f>
        <v>0</v>
      </c>
      <c r="H46" s="241"/>
      <c r="I46" s="242">
        <f>ROUND(E46*H46,2)</f>
        <v>0</v>
      </c>
      <c r="J46" s="241"/>
      <c r="K46" s="242">
        <f>ROUND(E46*J46,2)</f>
        <v>0</v>
      </c>
      <c r="L46" s="242">
        <v>21</v>
      </c>
      <c r="M46" s="242">
        <f>G46*(1+L46/100)</f>
        <v>0</v>
      </c>
      <c r="N46" s="240">
        <v>0</v>
      </c>
      <c r="O46" s="240">
        <f>ROUND(E46*N46,2)</f>
        <v>0</v>
      </c>
      <c r="P46" s="240">
        <v>0</v>
      </c>
      <c r="Q46" s="240">
        <f>ROUND(E46*P46,2)</f>
        <v>0</v>
      </c>
      <c r="R46" s="242"/>
      <c r="S46" s="242" t="s">
        <v>339</v>
      </c>
      <c r="T46" s="243" t="s">
        <v>340</v>
      </c>
      <c r="U46" s="222">
        <v>0</v>
      </c>
      <c r="V46" s="222">
        <f>ROUND(E46*U46,2)</f>
        <v>0</v>
      </c>
      <c r="W46" s="222"/>
      <c r="X46" s="222" t="s">
        <v>385</v>
      </c>
      <c r="Y46" s="212"/>
      <c r="Z46" s="212"/>
      <c r="AA46" s="212"/>
      <c r="AB46" s="212"/>
      <c r="AC46" s="212"/>
      <c r="AD46" s="212"/>
      <c r="AE46" s="212"/>
      <c r="AF46" s="212"/>
      <c r="AG46" s="212" t="s">
        <v>386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0">
        <v>16</v>
      </c>
      <c r="B47" s="231" t="s">
        <v>1288</v>
      </c>
      <c r="C47" s="247" t="s">
        <v>1289</v>
      </c>
      <c r="D47" s="232" t="s">
        <v>464</v>
      </c>
      <c r="E47" s="233">
        <v>8.14E-2</v>
      </c>
      <c r="F47" s="234"/>
      <c r="G47" s="235">
        <f>ROUND(E47*F47,2)</f>
        <v>0</v>
      </c>
      <c r="H47" s="234"/>
      <c r="I47" s="235">
        <f>ROUND(E47*H47,2)</f>
        <v>0</v>
      </c>
      <c r="J47" s="234"/>
      <c r="K47" s="235">
        <f>ROUND(E47*J47,2)</f>
        <v>0</v>
      </c>
      <c r="L47" s="235">
        <v>21</v>
      </c>
      <c r="M47" s="235">
        <f>G47*(1+L47/100)</f>
        <v>0</v>
      </c>
      <c r="N47" s="233">
        <v>0</v>
      </c>
      <c r="O47" s="233">
        <f>ROUND(E47*N47,2)</f>
        <v>0</v>
      </c>
      <c r="P47" s="233">
        <v>0</v>
      </c>
      <c r="Q47" s="233">
        <f>ROUND(E47*P47,2)</f>
        <v>0</v>
      </c>
      <c r="R47" s="235"/>
      <c r="S47" s="235" t="s">
        <v>384</v>
      </c>
      <c r="T47" s="236" t="s">
        <v>532</v>
      </c>
      <c r="U47" s="222">
        <v>3.327</v>
      </c>
      <c r="V47" s="222">
        <f>ROUND(E47*U47,2)</f>
        <v>0.27</v>
      </c>
      <c r="W47" s="222"/>
      <c r="X47" s="222" t="s">
        <v>524</v>
      </c>
      <c r="Y47" s="212"/>
      <c r="Z47" s="212"/>
      <c r="AA47" s="212"/>
      <c r="AB47" s="212"/>
      <c r="AC47" s="212"/>
      <c r="AD47" s="212"/>
      <c r="AE47" s="212"/>
      <c r="AF47" s="212"/>
      <c r="AG47" s="212" t="s">
        <v>525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526</v>
      </c>
      <c r="D48" s="251"/>
      <c r="E48" s="252"/>
      <c r="F48" s="222"/>
      <c r="G48" s="222"/>
      <c r="H48" s="222"/>
      <c r="I48" s="222"/>
      <c r="J48" s="222"/>
      <c r="K48" s="222"/>
      <c r="L48" s="222"/>
      <c r="M48" s="222"/>
      <c r="N48" s="221"/>
      <c r="O48" s="221"/>
      <c r="P48" s="221"/>
      <c r="Q48" s="221"/>
      <c r="R48" s="222"/>
      <c r="S48" s="222"/>
      <c r="T48" s="222"/>
      <c r="U48" s="222"/>
      <c r="V48" s="222"/>
      <c r="W48" s="222"/>
      <c r="X48" s="222"/>
      <c r="Y48" s="212"/>
      <c r="Z48" s="212"/>
      <c r="AA48" s="212"/>
      <c r="AB48" s="212"/>
      <c r="AC48" s="212"/>
      <c r="AD48" s="212"/>
      <c r="AE48" s="212"/>
      <c r="AF48" s="212"/>
      <c r="AG48" s="212" t="s">
        <v>390</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1290</v>
      </c>
      <c r="D49" s="251"/>
      <c r="E49" s="252"/>
      <c r="F49" s="222"/>
      <c r="G49" s="222"/>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390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7" t="s">
        <v>1962</v>
      </c>
      <c r="D50" s="251"/>
      <c r="E50" s="252">
        <v>8.14E-2</v>
      </c>
      <c r="F50" s="222"/>
      <c r="G50" s="222"/>
      <c r="H50" s="222"/>
      <c r="I50" s="222"/>
      <c r="J50" s="222"/>
      <c r="K50" s="222"/>
      <c r="L50" s="222"/>
      <c r="M50" s="222"/>
      <c r="N50" s="221"/>
      <c r="O50" s="221"/>
      <c r="P50" s="221"/>
      <c r="Q50" s="221"/>
      <c r="R50" s="222"/>
      <c r="S50" s="222"/>
      <c r="T50" s="222"/>
      <c r="U50" s="222"/>
      <c r="V50" s="222"/>
      <c r="W50" s="222"/>
      <c r="X50" s="222"/>
      <c r="Y50" s="212"/>
      <c r="Z50" s="212"/>
      <c r="AA50" s="212"/>
      <c r="AB50" s="212"/>
      <c r="AC50" s="212"/>
      <c r="AD50" s="212"/>
      <c r="AE50" s="212"/>
      <c r="AF50" s="212"/>
      <c r="AG50" s="212" t="s">
        <v>390</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3"/>
      <c r="B51" s="4"/>
      <c r="C51" s="248"/>
      <c r="D51" s="6"/>
      <c r="E51" s="3"/>
      <c r="F51" s="3"/>
      <c r="G51" s="3"/>
      <c r="H51" s="3"/>
      <c r="I51" s="3"/>
      <c r="J51" s="3"/>
      <c r="K51" s="3"/>
      <c r="L51" s="3"/>
      <c r="M51" s="3"/>
      <c r="N51" s="3"/>
      <c r="O51" s="3"/>
      <c r="P51" s="3"/>
      <c r="Q51" s="3"/>
      <c r="R51" s="3"/>
      <c r="S51" s="3"/>
      <c r="T51" s="3"/>
      <c r="U51" s="3"/>
      <c r="V51" s="3"/>
      <c r="W51" s="3"/>
      <c r="X51" s="3"/>
      <c r="AE51">
        <v>15</v>
      </c>
      <c r="AF51">
        <v>21</v>
      </c>
      <c r="AG51" t="s">
        <v>321</v>
      </c>
    </row>
    <row r="52" spans="1:60" x14ac:dyDescent="0.2">
      <c r="A52" s="215"/>
      <c r="B52" s="216" t="s">
        <v>29</v>
      </c>
      <c r="C52" s="249"/>
      <c r="D52" s="217"/>
      <c r="E52" s="218"/>
      <c r="F52" s="218"/>
      <c r="G52" s="244">
        <f>G8+G17+G26+G32+G35+G39+G44</f>
        <v>0</v>
      </c>
      <c r="H52" s="3"/>
      <c r="I52" s="3"/>
      <c r="J52" s="3"/>
      <c r="K52" s="3"/>
      <c r="L52" s="3"/>
      <c r="M52" s="3"/>
      <c r="N52" s="3"/>
      <c r="O52" s="3"/>
      <c r="P52" s="3"/>
      <c r="Q52" s="3"/>
      <c r="R52" s="3"/>
      <c r="S52" s="3"/>
      <c r="T52" s="3"/>
      <c r="U52" s="3"/>
      <c r="V52" s="3"/>
      <c r="W52" s="3"/>
      <c r="X52" s="3"/>
      <c r="AE52">
        <f>SUMIF(L7:L50,AE51,G7:G50)</f>
        <v>0</v>
      </c>
      <c r="AF52">
        <f>SUMIF(L7:L50,AF51,G7:G50)</f>
        <v>0</v>
      </c>
      <c r="AG52" t="s">
        <v>377</v>
      </c>
    </row>
    <row r="53" spans="1:60" x14ac:dyDescent="0.2">
      <c r="C53" s="250"/>
      <c r="D53" s="10"/>
      <c r="AG53" t="s">
        <v>378</v>
      </c>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VlsIDBCAujhmE8748j5MSLIm+M8GGFKjP/Uf15zlMAYclNxzX/+zV2E/ZUAf7bq6DB7jpx4shdGEUzJQ5Xiuw==" saltValue="DEcKuGNob//x+Xyzf0r8iw==" spinCount="100000" sheet="1"/>
  <mergeCells count="6">
    <mergeCell ref="A1:G1"/>
    <mergeCell ref="C2:G2"/>
    <mergeCell ref="C3:G3"/>
    <mergeCell ref="C4:G4"/>
    <mergeCell ref="C25:G25"/>
    <mergeCell ref="C37:G37"/>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98</v>
      </c>
      <c r="C3" s="201" t="s">
        <v>99</v>
      </c>
      <c r="D3" s="199"/>
      <c r="E3" s="199"/>
      <c r="F3" s="199"/>
      <c r="G3" s="200"/>
      <c r="AC3" s="177" t="s">
        <v>1963</v>
      </c>
      <c r="AG3" t="s">
        <v>311</v>
      </c>
    </row>
    <row r="4" spans="1:60" ht="24.95" customHeight="1" x14ac:dyDescent="0.2">
      <c r="A4" s="202" t="s">
        <v>9</v>
      </c>
      <c r="B4" s="203" t="s">
        <v>61</v>
      </c>
      <c r="C4" s="204" t="s">
        <v>71</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299</v>
      </c>
      <c r="C8" s="245" t="s">
        <v>300</v>
      </c>
      <c r="D8" s="226"/>
      <c r="E8" s="227"/>
      <c r="F8" s="228"/>
      <c r="G8" s="228">
        <f>SUMIF(AG9:AG24,"&lt;&gt;NOR",G9:G24)</f>
        <v>0</v>
      </c>
      <c r="H8" s="228"/>
      <c r="I8" s="228">
        <f>SUM(I9:I24)</f>
        <v>0</v>
      </c>
      <c r="J8" s="228"/>
      <c r="K8" s="228">
        <f>SUM(K9:K24)</f>
        <v>0</v>
      </c>
      <c r="L8" s="228"/>
      <c r="M8" s="228">
        <f>SUM(M9:M24)</f>
        <v>0</v>
      </c>
      <c r="N8" s="227"/>
      <c r="O8" s="227">
        <f>SUM(O9:O24)</f>
        <v>0</v>
      </c>
      <c r="P8" s="227"/>
      <c r="Q8" s="227">
        <f>SUM(Q9:Q24)</f>
        <v>0</v>
      </c>
      <c r="R8" s="228"/>
      <c r="S8" s="228"/>
      <c r="T8" s="229"/>
      <c r="U8" s="223"/>
      <c r="V8" s="223">
        <f>SUM(V9:V24)</f>
        <v>0</v>
      </c>
      <c r="W8" s="223"/>
      <c r="X8" s="223"/>
      <c r="AG8" t="s">
        <v>335</v>
      </c>
    </row>
    <row r="9" spans="1:60" outlineLevel="1" x14ac:dyDescent="0.2">
      <c r="A9" s="237">
        <v>1</v>
      </c>
      <c r="B9" s="238" t="s">
        <v>1964</v>
      </c>
      <c r="C9" s="246" t="s">
        <v>1965</v>
      </c>
      <c r="D9" s="239" t="s">
        <v>657</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339</v>
      </c>
      <c r="T9" s="243" t="s">
        <v>340</v>
      </c>
      <c r="U9" s="222">
        <v>0</v>
      </c>
      <c r="V9" s="222">
        <f>ROUND(E9*U9,2)</f>
        <v>0</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37">
        <v>2</v>
      </c>
      <c r="B10" s="238" t="s">
        <v>1966</v>
      </c>
      <c r="C10" s="246" t="s">
        <v>1967</v>
      </c>
      <c r="D10" s="239" t="s">
        <v>657</v>
      </c>
      <c r="E10" s="240">
        <v>1</v>
      </c>
      <c r="F10" s="241"/>
      <c r="G10" s="242">
        <f>ROUND(E10*F10,2)</f>
        <v>0</v>
      </c>
      <c r="H10" s="241"/>
      <c r="I10" s="242">
        <f>ROUND(E10*H10,2)</f>
        <v>0</v>
      </c>
      <c r="J10" s="241"/>
      <c r="K10" s="242">
        <f>ROUND(E10*J10,2)</f>
        <v>0</v>
      </c>
      <c r="L10" s="242">
        <v>21</v>
      </c>
      <c r="M10" s="242">
        <f>G10*(1+L10/100)</f>
        <v>0</v>
      </c>
      <c r="N10" s="240">
        <v>0</v>
      </c>
      <c r="O10" s="240">
        <f>ROUND(E10*N10,2)</f>
        <v>0</v>
      </c>
      <c r="P10" s="240">
        <v>0</v>
      </c>
      <c r="Q10" s="240">
        <f>ROUND(E10*P10,2)</f>
        <v>0</v>
      </c>
      <c r="R10" s="242"/>
      <c r="S10" s="242" t="s">
        <v>339</v>
      </c>
      <c r="T10" s="243" t="s">
        <v>340</v>
      </c>
      <c r="U10" s="222">
        <v>0</v>
      </c>
      <c r="V10" s="222">
        <f>ROUND(E10*U10,2)</f>
        <v>0</v>
      </c>
      <c r="W10" s="222"/>
      <c r="X10" s="222" t="s">
        <v>385</v>
      </c>
      <c r="Y10" s="212"/>
      <c r="Z10" s="212"/>
      <c r="AA10" s="212"/>
      <c r="AB10" s="212"/>
      <c r="AC10" s="212"/>
      <c r="AD10" s="212"/>
      <c r="AE10" s="212"/>
      <c r="AF10" s="212"/>
      <c r="AG10" s="212" t="s">
        <v>386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7">
        <v>3</v>
      </c>
      <c r="B11" s="238" t="s">
        <v>1968</v>
      </c>
      <c r="C11" s="246" t="s">
        <v>1967</v>
      </c>
      <c r="D11" s="239" t="s">
        <v>657</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339</v>
      </c>
      <c r="T11" s="243" t="s">
        <v>340</v>
      </c>
      <c r="U11" s="222">
        <v>0</v>
      </c>
      <c r="V11" s="222">
        <f>ROUND(E11*U11,2)</f>
        <v>0</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7">
        <v>4</v>
      </c>
      <c r="B12" s="238" t="s">
        <v>1969</v>
      </c>
      <c r="C12" s="246" t="s">
        <v>1970</v>
      </c>
      <c r="D12" s="239" t="s">
        <v>657</v>
      </c>
      <c r="E12" s="240">
        <v>1</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339</v>
      </c>
      <c r="T12" s="243" t="s">
        <v>340</v>
      </c>
      <c r="U12" s="222">
        <v>0</v>
      </c>
      <c r="V12" s="222">
        <f>ROUND(E12*U12,2)</f>
        <v>0</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7">
        <v>5</v>
      </c>
      <c r="B13" s="238" t="s">
        <v>1971</v>
      </c>
      <c r="C13" s="246" t="s">
        <v>1972</v>
      </c>
      <c r="D13" s="239" t="s">
        <v>657</v>
      </c>
      <c r="E13" s="240">
        <v>2</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c r="S13" s="242" t="s">
        <v>339</v>
      </c>
      <c r="T13" s="243" t="s">
        <v>340</v>
      </c>
      <c r="U13" s="222">
        <v>0</v>
      </c>
      <c r="V13" s="222">
        <f>ROUND(E13*U13,2)</f>
        <v>0</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7">
        <v>6</v>
      </c>
      <c r="B14" s="238" t="s">
        <v>1973</v>
      </c>
      <c r="C14" s="246" t="s">
        <v>1974</v>
      </c>
      <c r="D14" s="239" t="s">
        <v>657</v>
      </c>
      <c r="E14" s="240">
        <v>2</v>
      </c>
      <c r="F14" s="241"/>
      <c r="G14" s="242">
        <f>ROUND(E14*F14,2)</f>
        <v>0</v>
      </c>
      <c r="H14" s="241"/>
      <c r="I14" s="242">
        <f>ROUND(E14*H14,2)</f>
        <v>0</v>
      </c>
      <c r="J14" s="241"/>
      <c r="K14" s="242">
        <f>ROUND(E14*J14,2)</f>
        <v>0</v>
      </c>
      <c r="L14" s="242">
        <v>21</v>
      </c>
      <c r="M14" s="242">
        <f>G14*(1+L14/100)</f>
        <v>0</v>
      </c>
      <c r="N14" s="240">
        <v>0</v>
      </c>
      <c r="O14" s="240">
        <f>ROUND(E14*N14,2)</f>
        <v>0</v>
      </c>
      <c r="P14" s="240">
        <v>0</v>
      </c>
      <c r="Q14" s="240">
        <f>ROUND(E14*P14,2)</f>
        <v>0</v>
      </c>
      <c r="R14" s="242"/>
      <c r="S14" s="242" t="s">
        <v>339</v>
      </c>
      <c r="T14" s="243" t="s">
        <v>340</v>
      </c>
      <c r="U14" s="222">
        <v>0</v>
      </c>
      <c r="V14" s="222">
        <f>ROUND(E14*U14,2)</f>
        <v>0</v>
      </c>
      <c r="W14" s="222"/>
      <c r="X14" s="222" t="s">
        <v>385</v>
      </c>
      <c r="Y14" s="212"/>
      <c r="Z14" s="212"/>
      <c r="AA14" s="212"/>
      <c r="AB14" s="212"/>
      <c r="AC14" s="212"/>
      <c r="AD14" s="212"/>
      <c r="AE14" s="212"/>
      <c r="AF14" s="212"/>
      <c r="AG14" s="212" t="s">
        <v>386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7">
        <v>7</v>
      </c>
      <c r="B15" s="238" t="s">
        <v>1975</v>
      </c>
      <c r="C15" s="246" t="s">
        <v>1976</v>
      </c>
      <c r="D15" s="239" t="s">
        <v>657</v>
      </c>
      <c r="E15" s="240">
        <v>1</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c r="S15" s="242" t="s">
        <v>339</v>
      </c>
      <c r="T15" s="243" t="s">
        <v>340</v>
      </c>
      <c r="U15" s="222">
        <v>0</v>
      </c>
      <c r="V15" s="222">
        <f>ROUND(E15*U15,2)</f>
        <v>0</v>
      </c>
      <c r="W15" s="222"/>
      <c r="X15" s="222" t="s">
        <v>385</v>
      </c>
      <c r="Y15" s="212"/>
      <c r="Z15" s="212"/>
      <c r="AA15" s="212"/>
      <c r="AB15" s="212"/>
      <c r="AC15" s="212"/>
      <c r="AD15" s="212"/>
      <c r="AE15" s="212"/>
      <c r="AF15" s="212"/>
      <c r="AG15" s="212" t="s">
        <v>386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7">
        <v>8</v>
      </c>
      <c r="B16" s="238" t="s">
        <v>1977</v>
      </c>
      <c r="C16" s="246" t="s">
        <v>1978</v>
      </c>
      <c r="D16" s="239" t="s">
        <v>657</v>
      </c>
      <c r="E16" s="240">
        <v>1</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c r="S16" s="242" t="s">
        <v>339</v>
      </c>
      <c r="T16" s="243" t="s">
        <v>340</v>
      </c>
      <c r="U16" s="222">
        <v>0</v>
      </c>
      <c r="V16" s="222">
        <f>ROUND(E16*U16,2)</f>
        <v>0</v>
      </c>
      <c r="W16" s="222"/>
      <c r="X16" s="222" t="s">
        <v>385</v>
      </c>
      <c r="Y16" s="212"/>
      <c r="Z16" s="212"/>
      <c r="AA16" s="212"/>
      <c r="AB16" s="212"/>
      <c r="AC16" s="212"/>
      <c r="AD16" s="212"/>
      <c r="AE16" s="212"/>
      <c r="AF16" s="212"/>
      <c r="AG16" s="212" t="s">
        <v>386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9</v>
      </c>
      <c r="B17" s="238" t="s">
        <v>1979</v>
      </c>
      <c r="C17" s="246" t="s">
        <v>1980</v>
      </c>
      <c r="D17" s="239" t="s">
        <v>657</v>
      </c>
      <c r="E17" s="240">
        <v>1</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c r="S17" s="242" t="s">
        <v>339</v>
      </c>
      <c r="T17" s="243" t="s">
        <v>340</v>
      </c>
      <c r="U17" s="222">
        <v>0</v>
      </c>
      <c r="V17" s="222">
        <f>ROUND(E17*U17,2)</f>
        <v>0</v>
      </c>
      <c r="W17" s="222"/>
      <c r="X17" s="222" t="s">
        <v>385</v>
      </c>
      <c r="Y17" s="212"/>
      <c r="Z17" s="212"/>
      <c r="AA17" s="212"/>
      <c r="AB17" s="212"/>
      <c r="AC17" s="212"/>
      <c r="AD17" s="212"/>
      <c r="AE17" s="212"/>
      <c r="AF17" s="212"/>
      <c r="AG17" s="212" t="s">
        <v>386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7">
        <v>10</v>
      </c>
      <c r="B18" s="238" t="s">
        <v>1981</v>
      </c>
      <c r="C18" s="246" t="s">
        <v>1982</v>
      </c>
      <c r="D18" s="239" t="s">
        <v>657</v>
      </c>
      <c r="E18" s="240">
        <v>1</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c r="S18" s="242" t="s">
        <v>339</v>
      </c>
      <c r="T18" s="243" t="s">
        <v>340</v>
      </c>
      <c r="U18" s="222">
        <v>0</v>
      </c>
      <c r="V18" s="222">
        <f>ROUND(E18*U18,2)</f>
        <v>0</v>
      </c>
      <c r="W18" s="222"/>
      <c r="X18" s="222" t="s">
        <v>385</v>
      </c>
      <c r="Y18" s="212"/>
      <c r="Z18" s="212"/>
      <c r="AA18" s="212"/>
      <c r="AB18" s="212"/>
      <c r="AC18" s="212"/>
      <c r="AD18" s="212"/>
      <c r="AE18" s="212"/>
      <c r="AF18" s="212"/>
      <c r="AG18" s="212" t="s">
        <v>386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7">
        <v>11</v>
      </c>
      <c r="B19" s="238" t="s">
        <v>1983</v>
      </c>
      <c r="C19" s="246" t="s">
        <v>1984</v>
      </c>
      <c r="D19" s="239" t="s">
        <v>657</v>
      </c>
      <c r="E19" s="240">
        <v>1</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c r="S19" s="242" t="s">
        <v>339</v>
      </c>
      <c r="T19" s="243" t="s">
        <v>340</v>
      </c>
      <c r="U19" s="222">
        <v>0</v>
      </c>
      <c r="V19" s="222">
        <f>ROUND(E19*U19,2)</f>
        <v>0</v>
      </c>
      <c r="W19" s="222"/>
      <c r="X19" s="222" t="s">
        <v>385</v>
      </c>
      <c r="Y19" s="212"/>
      <c r="Z19" s="212"/>
      <c r="AA19" s="212"/>
      <c r="AB19" s="212"/>
      <c r="AC19" s="212"/>
      <c r="AD19" s="212"/>
      <c r="AE19" s="212"/>
      <c r="AF19" s="212"/>
      <c r="AG19" s="212" t="s">
        <v>386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7">
        <v>12</v>
      </c>
      <c r="B20" s="238" t="s">
        <v>1985</v>
      </c>
      <c r="C20" s="246" t="s">
        <v>1986</v>
      </c>
      <c r="D20" s="239" t="s">
        <v>539</v>
      </c>
      <c r="E20" s="240">
        <v>1</v>
      </c>
      <c r="F20" s="241"/>
      <c r="G20" s="242">
        <f>ROUND(E20*F20,2)</f>
        <v>0</v>
      </c>
      <c r="H20" s="241"/>
      <c r="I20" s="242">
        <f>ROUND(E20*H20,2)</f>
        <v>0</v>
      </c>
      <c r="J20" s="241"/>
      <c r="K20" s="242">
        <f>ROUND(E20*J20,2)</f>
        <v>0</v>
      </c>
      <c r="L20" s="242">
        <v>21</v>
      </c>
      <c r="M20" s="242">
        <f>G20*(1+L20/100)</f>
        <v>0</v>
      </c>
      <c r="N20" s="240">
        <v>0</v>
      </c>
      <c r="O20" s="240">
        <f>ROUND(E20*N20,2)</f>
        <v>0</v>
      </c>
      <c r="P20" s="240">
        <v>0</v>
      </c>
      <c r="Q20" s="240">
        <f>ROUND(E20*P20,2)</f>
        <v>0</v>
      </c>
      <c r="R20" s="242"/>
      <c r="S20" s="242" t="s">
        <v>339</v>
      </c>
      <c r="T20" s="243" t="s">
        <v>340</v>
      </c>
      <c r="U20" s="222">
        <v>0</v>
      </c>
      <c r="V20" s="222">
        <f>ROUND(E20*U20,2)</f>
        <v>0</v>
      </c>
      <c r="W20" s="222"/>
      <c r="X20" s="222" t="s">
        <v>385</v>
      </c>
      <c r="Y20" s="212"/>
      <c r="Z20" s="212"/>
      <c r="AA20" s="212"/>
      <c r="AB20" s="212"/>
      <c r="AC20" s="212"/>
      <c r="AD20" s="212"/>
      <c r="AE20" s="212"/>
      <c r="AF20" s="212"/>
      <c r="AG20" s="212" t="s">
        <v>386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7">
        <v>13</v>
      </c>
      <c r="B21" s="238" t="s">
        <v>1987</v>
      </c>
      <c r="C21" s="246" t="s">
        <v>1988</v>
      </c>
      <c r="D21" s="239" t="s">
        <v>657</v>
      </c>
      <c r="E21" s="240">
        <v>1</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339</v>
      </c>
      <c r="T21" s="243" t="s">
        <v>340</v>
      </c>
      <c r="U21" s="222">
        <v>0</v>
      </c>
      <c r="V21" s="222">
        <f>ROUND(E21*U21,2)</f>
        <v>0</v>
      </c>
      <c r="W21" s="222"/>
      <c r="X21" s="222" t="s">
        <v>385</v>
      </c>
      <c r="Y21" s="212"/>
      <c r="Z21" s="212"/>
      <c r="AA21" s="212"/>
      <c r="AB21" s="212"/>
      <c r="AC21" s="212"/>
      <c r="AD21" s="212"/>
      <c r="AE21" s="212"/>
      <c r="AF21" s="212"/>
      <c r="AG21" s="212" t="s">
        <v>386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7">
        <v>14</v>
      </c>
      <c r="B22" s="238" t="s">
        <v>1989</v>
      </c>
      <c r="C22" s="246" t="s">
        <v>1990</v>
      </c>
      <c r="D22" s="239" t="s">
        <v>657</v>
      </c>
      <c r="E22" s="240">
        <v>1</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c r="S22" s="242" t="s">
        <v>339</v>
      </c>
      <c r="T22" s="243" t="s">
        <v>340</v>
      </c>
      <c r="U22" s="222">
        <v>0</v>
      </c>
      <c r="V22" s="222">
        <f>ROUND(E22*U22,2)</f>
        <v>0</v>
      </c>
      <c r="W22" s="222"/>
      <c r="X22" s="222" t="s">
        <v>385</v>
      </c>
      <c r="Y22" s="212"/>
      <c r="Z22" s="212"/>
      <c r="AA22" s="212"/>
      <c r="AB22" s="212"/>
      <c r="AC22" s="212"/>
      <c r="AD22" s="212"/>
      <c r="AE22" s="212"/>
      <c r="AF22" s="212"/>
      <c r="AG22" s="212" t="s">
        <v>386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7">
        <v>15</v>
      </c>
      <c r="B23" s="238" t="s">
        <v>1991</v>
      </c>
      <c r="C23" s="246" t="s">
        <v>1992</v>
      </c>
      <c r="D23" s="239" t="s">
        <v>539</v>
      </c>
      <c r="E23" s="240">
        <v>1</v>
      </c>
      <c r="F23" s="241"/>
      <c r="G23" s="242">
        <f>ROUND(E23*F23,2)</f>
        <v>0</v>
      </c>
      <c r="H23" s="241"/>
      <c r="I23" s="242">
        <f>ROUND(E23*H23,2)</f>
        <v>0</v>
      </c>
      <c r="J23" s="241"/>
      <c r="K23" s="242">
        <f>ROUND(E23*J23,2)</f>
        <v>0</v>
      </c>
      <c r="L23" s="242">
        <v>21</v>
      </c>
      <c r="M23" s="242">
        <f>G23*(1+L23/100)</f>
        <v>0</v>
      </c>
      <c r="N23" s="240">
        <v>0</v>
      </c>
      <c r="O23" s="240">
        <f>ROUND(E23*N23,2)</f>
        <v>0</v>
      </c>
      <c r="P23" s="240">
        <v>0</v>
      </c>
      <c r="Q23" s="240">
        <f>ROUND(E23*P23,2)</f>
        <v>0</v>
      </c>
      <c r="R23" s="242"/>
      <c r="S23" s="242" t="s">
        <v>339</v>
      </c>
      <c r="T23" s="243" t="s">
        <v>340</v>
      </c>
      <c r="U23" s="222">
        <v>0</v>
      </c>
      <c r="V23" s="222">
        <f>ROUND(E23*U23,2)</f>
        <v>0</v>
      </c>
      <c r="W23" s="222"/>
      <c r="X23" s="222" t="s">
        <v>385</v>
      </c>
      <c r="Y23" s="212"/>
      <c r="Z23" s="212"/>
      <c r="AA23" s="212"/>
      <c r="AB23" s="212"/>
      <c r="AC23" s="212"/>
      <c r="AD23" s="212"/>
      <c r="AE23" s="212"/>
      <c r="AF23" s="212"/>
      <c r="AG23" s="212" t="s">
        <v>386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0">
        <v>16</v>
      </c>
      <c r="B24" s="231" t="s">
        <v>1993</v>
      </c>
      <c r="C24" s="247" t="s">
        <v>31</v>
      </c>
      <c r="D24" s="232" t="s">
        <v>539</v>
      </c>
      <c r="E24" s="233">
        <v>1</v>
      </c>
      <c r="F24" s="234"/>
      <c r="G24" s="235">
        <f>ROUND(E24*F24,2)</f>
        <v>0</v>
      </c>
      <c r="H24" s="234"/>
      <c r="I24" s="235">
        <f>ROUND(E24*H24,2)</f>
        <v>0</v>
      </c>
      <c r="J24" s="234"/>
      <c r="K24" s="235">
        <f>ROUND(E24*J24,2)</f>
        <v>0</v>
      </c>
      <c r="L24" s="235">
        <v>21</v>
      </c>
      <c r="M24" s="235">
        <f>G24*(1+L24/100)</f>
        <v>0</v>
      </c>
      <c r="N24" s="233">
        <v>0</v>
      </c>
      <c r="O24" s="233">
        <f>ROUND(E24*N24,2)</f>
        <v>0</v>
      </c>
      <c r="P24" s="233">
        <v>0</v>
      </c>
      <c r="Q24" s="233">
        <f>ROUND(E24*P24,2)</f>
        <v>0</v>
      </c>
      <c r="R24" s="235"/>
      <c r="S24" s="235" t="s">
        <v>339</v>
      </c>
      <c r="T24" s="236" t="s">
        <v>340</v>
      </c>
      <c r="U24" s="222">
        <v>0</v>
      </c>
      <c r="V24" s="222">
        <f>ROUND(E24*U24,2)</f>
        <v>0</v>
      </c>
      <c r="W24" s="222"/>
      <c r="X24" s="222" t="s">
        <v>385</v>
      </c>
      <c r="Y24" s="212"/>
      <c r="Z24" s="212"/>
      <c r="AA24" s="212"/>
      <c r="AB24" s="212"/>
      <c r="AC24" s="212"/>
      <c r="AD24" s="212"/>
      <c r="AE24" s="212"/>
      <c r="AF24" s="212"/>
      <c r="AG24" s="212" t="s">
        <v>386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3"/>
      <c r="B25" s="4"/>
      <c r="C25" s="248"/>
      <c r="D25" s="6"/>
      <c r="E25" s="3"/>
      <c r="F25" s="3"/>
      <c r="G25" s="3"/>
      <c r="H25" s="3"/>
      <c r="I25" s="3"/>
      <c r="J25" s="3"/>
      <c r="K25" s="3"/>
      <c r="L25" s="3"/>
      <c r="M25" s="3"/>
      <c r="N25" s="3"/>
      <c r="O25" s="3"/>
      <c r="P25" s="3"/>
      <c r="Q25" s="3"/>
      <c r="R25" s="3"/>
      <c r="S25" s="3"/>
      <c r="T25" s="3"/>
      <c r="U25" s="3"/>
      <c r="V25" s="3"/>
      <c r="W25" s="3"/>
      <c r="X25" s="3"/>
      <c r="AE25">
        <v>15</v>
      </c>
      <c r="AF25">
        <v>21</v>
      </c>
      <c r="AG25" t="s">
        <v>321</v>
      </c>
    </row>
    <row r="26" spans="1:60" x14ac:dyDescent="0.2">
      <c r="A26" s="215"/>
      <c r="B26" s="216" t="s">
        <v>29</v>
      </c>
      <c r="C26" s="249"/>
      <c r="D26" s="217"/>
      <c r="E26" s="218"/>
      <c r="F26" s="218"/>
      <c r="G26" s="244">
        <f>G8</f>
        <v>0</v>
      </c>
      <c r="H26" s="3"/>
      <c r="I26" s="3"/>
      <c r="J26" s="3"/>
      <c r="K26" s="3"/>
      <c r="L26" s="3"/>
      <c r="M26" s="3"/>
      <c r="N26" s="3"/>
      <c r="O26" s="3"/>
      <c r="P26" s="3"/>
      <c r="Q26" s="3"/>
      <c r="R26" s="3"/>
      <c r="S26" s="3"/>
      <c r="T26" s="3"/>
      <c r="U26" s="3"/>
      <c r="V26" s="3"/>
      <c r="W26" s="3"/>
      <c r="X26" s="3"/>
      <c r="AE26">
        <f>SUMIF(L7:L24,AE25,G7:G24)</f>
        <v>0</v>
      </c>
      <c r="AF26">
        <f>SUMIF(L7:L24,AF25,G7:G24)</f>
        <v>0</v>
      </c>
      <c r="AG26" t="s">
        <v>377</v>
      </c>
    </row>
    <row r="27" spans="1:60" x14ac:dyDescent="0.2">
      <c r="C27" s="250"/>
      <c r="D27" s="10"/>
      <c r="AG27" t="s">
        <v>378</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WXCK74l71hAoa0V1ysWcERqG4JbkCunPVyZ7F22KnanMjYySgG2uOXYxUtA0NgS8Hjst5mQFLBAKnzn5vtLlg==" saltValue="qtdIpk8ykqdSr3ZFPRbSKg==" spinCount="100000" sheet="1"/>
  <mergeCells count="4">
    <mergeCell ref="A1:G1"/>
    <mergeCell ref="C2:G2"/>
    <mergeCell ref="C3:G3"/>
    <mergeCell ref="C4:G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100</v>
      </c>
      <c r="C3" s="201" t="s">
        <v>101</v>
      </c>
      <c r="D3" s="199"/>
      <c r="E3" s="199"/>
      <c r="F3" s="199"/>
      <c r="G3" s="200"/>
      <c r="AC3" s="177" t="s">
        <v>1963</v>
      </c>
      <c r="AG3" t="s">
        <v>311</v>
      </c>
    </row>
    <row r="4" spans="1:60" ht="24.95" customHeight="1" x14ac:dyDescent="0.2">
      <c r="A4" s="202" t="s">
        <v>9</v>
      </c>
      <c r="B4" s="203" t="s">
        <v>61</v>
      </c>
      <c r="C4" s="204" t="s">
        <v>102</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277</v>
      </c>
      <c r="C8" s="245" t="s">
        <v>278</v>
      </c>
      <c r="D8" s="226"/>
      <c r="E8" s="227"/>
      <c r="F8" s="228"/>
      <c r="G8" s="228">
        <f>SUMIF(AG9:AG73,"&lt;&gt;NOR",G9:G73)</f>
        <v>0</v>
      </c>
      <c r="H8" s="228"/>
      <c r="I8" s="228">
        <f>SUM(I9:I73)</f>
        <v>0</v>
      </c>
      <c r="J8" s="228"/>
      <c r="K8" s="228">
        <f>SUM(K9:K73)</f>
        <v>0</v>
      </c>
      <c r="L8" s="228"/>
      <c r="M8" s="228">
        <f>SUM(M9:M73)</f>
        <v>0</v>
      </c>
      <c r="N8" s="227"/>
      <c r="O8" s="227">
        <f>SUM(O9:O73)</f>
        <v>0</v>
      </c>
      <c r="P8" s="227"/>
      <c r="Q8" s="227">
        <f>SUM(Q9:Q73)</f>
        <v>0</v>
      </c>
      <c r="R8" s="228"/>
      <c r="S8" s="228"/>
      <c r="T8" s="229"/>
      <c r="U8" s="223"/>
      <c r="V8" s="223">
        <f>SUM(V9:V73)</f>
        <v>0</v>
      </c>
      <c r="W8" s="223"/>
      <c r="X8" s="223"/>
      <c r="AG8" t="s">
        <v>335</v>
      </c>
    </row>
    <row r="9" spans="1:60" outlineLevel="1" x14ac:dyDescent="0.2">
      <c r="A9" s="230">
        <v>1</v>
      </c>
      <c r="B9" s="231" t="s">
        <v>1994</v>
      </c>
      <c r="C9" s="247" t="s">
        <v>1995</v>
      </c>
      <c r="D9" s="232" t="s">
        <v>539</v>
      </c>
      <c r="E9" s="233">
        <v>1</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339</v>
      </c>
      <c r="T9" s="236" t="s">
        <v>340</v>
      </c>
      <c r="U9" s="222">
        <v>0</v>
      </c>
      <c r="V9" s="222">
        <f>ROUND(E9*U9,2)</f>
        <v>0</v>
      </c>
      <c r="W9" s="222"/>
      <c r="X9" s="222" t="s">
        <v>474</v>
      </c>
      <c r="Y9" s="212"/>
      <c r="Z9" s="212"/>
      <c r="AA9" s="212"/>
      <c r="AB9" s="212"/>
      <c r="AC9" s="212"/>
      <c r="AD9" s="212"/>
      <c r="AE9" s="212"/>
      <c r="AF9" s="212"/>
      <c r="AG9" s="212" t="s">
        <v>475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1996</v>
      </c>
      <c r="D10" s="261"/>
      <c r="E10" s="261"/>
      <c r="F10" s="261"/>
      <c r="G10" s="261"/>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433</v>
      </c>
      <c r="AH10" s="212"/>
      <c r="AI10" s="212"/>
      <c r="AJ10" s="212"/>
      <c r="AK10" s="212"/>
      <c r="AL10" s="212"/>
      <c r="AM10" s="212"/>
      <c r="AN10" s="212"/>
      <c r="AO10" s="212"/>
      <c r="AP10" s="212"/>
      <c r="AQ10" s="212"/>
      <c r="AR10" s="212"/>
      <c r="AS10" s="212"/>
      <c r="AT10" s="212"/>
      <c r="AU10" s="212"/>
      <c r="AV10" s="212"/>
      <c r="AW10" s="212"/>
      <c r="AX10" s="212"/>
      <c r="AY10" s="212"/>
      <c r="AZ10" s="212"/>
      <c r="BA10" s="253" t="str">
        <f>C10</f>
        <v>Oceloplechový rozvaděč o celkových rozměrech v.2200 x š. 1600 x h. 400 mm,  s montážním plechem  a  DIN lištami, a příslušenstvím (zámek FAB,..). Krytí IP54/IP20, přívody a vývody zespodu.</v>
      </c>
      <c r="BB10" s="212"/>
      <c r="BC10" s="212"/>
      <c r="BD10" s="212"/>
      <c r="BE10" s="212"/>
      <c r="BF10" s="212"/>
      <c r="BG10" s="212"/>
      <c r="BH10" s="212"/>
    </row>
    <row r="11" spans="1:60" outlineLevel="1" x14ac:dyDescent="0.2">
      <c r="A11" s="230">
        <v>2</v>
      </c>
      <c r="B11" s="231" t="s">
        <v>1997</v>
      </c>
      <c r="C11" s="247" t="s">
        <v>1998</v>
      </c>
      <c r="D11" s="232" t="s">
        <v>955</v>
      </c>
      <c r="E11" s="233">
        <v>1</v>
      </c>
      <c r="F11" s="234"/>
      <c r="G11" s="235">
        <f>ROUND(E11*F11,2)</f>
        <v>0</v>
      </c>
      <c r="H11" s="234"/>
      <c r="I11" s="235">
        <f>ROUND(E11*H11,2)</f>
        <v>0</v>
      </c>
      <c r="J11" s="234"/>
      <c r="K11" s="235">
        <f>ROUND(E11*J11,2)</f>
        <v>0</v>
      </c>
      <c r="L11" s="235">
        <v>21</v>
      </c>
      <c r="M11" s="235">
        <f>G11*(1+L11/100)</f>
        <v>0</v>
      </c>
      <c r="N11" s="233">
        <v>0</v>
      </c>
      <c r="O11" s="233">
        <f>ROUND(E11*N11,2)</f>
        <v>0</v>
      </c>
      <c r="P11" s="233">
        <v>0</v>
      </c>
      <c r="Q11" s="233">
        <f>ROUND(E11*P11,2)</f>
        <v>0</v>
      </c>
      <c r="R11" s="235"/>
      <c r="S11" s="235" t="s">
        <v>339</v>
      </c>
      <c r="T11" s="236" t="s">
        <v>340</v>
      </c>
      <c r="U11" s="222">
        <v>0</v>
      </c>
      <c r="V11" s="222">
        <f>ROUND(E11*U11,2)</f>
        <v>0</v>
      </c>
      <c r="W11" s="222"/>
      <c r="X11" s="222" t="s">
        <v>474</v>
      </c>
      <c r="Y11" s="212"/>
      <c r="Z11" s="212"/>
      <c r="AA11" s="212"/>
      <c r="AB11" s="212"/>
      <c r="AC11" s="212"/>
      <c r="AD11" s="212"/>
      <c r="AE11" s="212"/>
      <c r="AF11" s="212"/>
      <c r="AG11" s="212" t="s">
        <v>605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4" t="s">
        <v>1999</v>
      </c>
      <c r="D12" s="261"/>
      <c r="E12" s="261"/>
      <c r="F12" s="261"/>
      <c r="G12" s="261"/>
      <c r="H12" s="222"/>
      <c r="I12" s="222"/>
      <c r="J12" s="222"/>
      <c r="K12" s="222"/>
      <c r="L12" s="222"/>
      <c r="M12" s="222"/>
      <c r="N12" s="221"/>
      <c r="O12" s="221"/>
      <c r="P12" s="221"/>
      <c r="Q12" s="221"/>
      <c r="R12" s="222"/>
      <c r="S12" s="222"/>
      <c r="T12" s="222"/>
      <c r="U12" s="222"/>
      <c r="V12" s="222"/>
      <c r="W12" s="222"/>
      <c r="X12" s="222"/>
      <c r="Y12" s="212"/>
      <c r="Z12" s="212"/>
      <c r="AA12" s="212"/>
      <c r="AB12" s="212"/>
      <c r="AC12" s="212"/>
      <c r="AD12" s="212"/>
      <c r="AE12" s="212"/>
      <c r="AF12" s="212"/>
      <c r="AG12" s="212" t="s">
        <v>433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0">
        <v>3</v>
      </c>
      <c r="B13" s="231" t="s">
        <v>2000</v>
      </c>
      <c r="C13" s="247" t="s">
        <v>2001</v>
      </c>
      <c r="D13" s="232" t="s">
        <v>955</v>
      </c>
      <c r="E13" s="233">
        <v>1</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c r="S13" s="235" t="s">
        <v>339</v>
      </c>
      <c r="T13" s="236" t="s">
        <v>340</v>
      </c>
      <c r="U13" s="222">
        <v>0</v>
      </c>
      <c r="V13" s="222">
        <f>ROUND(E13*U13,2)</f>
        <v>0</v>
      </c>
      <c r="W13" s="222"/>
      <c r="X13" s="222" t="s">
        <v>474</v>
      </c>
      <c r="Y13" s="212"/>
      <c r="Z13" s="212"/>
      <c r="AA13" s="212"/>
      <c r="AB13" s="212"/>
      <c r="AC13" s="212"/>
      <c r="AD13" s="212"/>
      <c r="AE13" s="212"/>
      <c r="AF13" s="212"/>
      <c r="AG13" s="212" t="s">
        <v>605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4" t="s">
        <v>2002</v>
      </c>
      <c r="D14" s="261"/>
      <c r="E14" s="261"/>
      <c r="F14" s="261"/>
      <c r="G14" s="261"/>
      <c r="H14" s="222"/>
      <c r="I14" s="222"/>
      <c r="J14" s="222"/>
      <c r="K14" s="222"/>
      <c r="L14" s="222"/>
      <c r="M14" s="222"/>
      <c r="N14" s="221"/>
      <c r="O14" s="221"/>
      <c r="P14" s="221"/>
      <c r="Q14" s="221"/>
      <c r="R14" s="222"/>
      <c r="S14" s="222"/>
      <c r="T14" s="222"/>
      <c r="U14" s="222"/>
      <c r="V14" s="222"/>
      <c r="W14" s="222"/>
      <c r="X14" s="222"/>
      <c r="Y14" s="212"/>
      <c r="Z14" s="212"/>
      <c r="AA14" s="212"/>
      <c r="AB14" s="212"/>
      <c r="AC14" s="212"/>
      <c r="AD14" s="212"/>
      <c r="AE14" s="212"/>
      <c r="AF14" s="212"/>
      <c r="AG14" s="212" t="s">
        <v>433</v>
      </c>
      <c r="AH14" s="212"/>
      <c r="AI14" s="212"/>
      <c r="AJ14" s="212"/>
      <c r="AK14" s="212"/>
      <c r="AL14" s="212"/>
      <c r="AM14" s="212"/>
      <c r="AN14" s="212"/>
      <c r="AO14" s="212"/>
      <c r="AP14" s="212"/>
      <c r="AQ14" s="212"/>
      <c r="AR14" s="212"/>
      <c r="AS14" s="212"/>
      <c r="AT14" s="212"/>
      <c r="AU14" s="212"/>
      <c r="AV14" s="212"/>
      <c r="AW14" s="212"/>
      <c r="AX14" s="212"/>
      <c r="AY14" s="212"/>
      <c r="AZ14" s="212"/>
      <c r="BA14" s="253" t="str">
        <f>C14</f>
        <v>Trojpólový jistič 32/C/3, 32A, 400V, s pákou a prodlužovací hřídelí, napěťová spoušť 230VAC, pomocné kontakty 2/0</v>
      </c>
      <c r="BB14" s="212"/>
      <c r="BC14" s="212"/>
      <c r="BD14" s="212"/>
      <c r="BE14" s="212"/>
      <c r="BF14" s="212"/>
      <c r="BG14" s="212"/>
      <c r="BH14" s="212"/>
    </row>
    <row r="15" spans="1:60" outlineLevel="1" x14ac:dyDescent="0.2">
      <c r="A15" s="230">
        <v>4</v>
      </c>
      <c r="B15" s="231" t="s">
        <v>2003</v>
      </c>
      <c r="C15" s="247" t="s">
        <v>2004</v>
      </c>
      <c r="D15" s="232" t="s">
        <v>955</v>
      </c>
      <c r="E15" s="233">
        <v>2</v>
      </c>
      <c r="F15" s="234"/>
      <c r="G15" s="235">
        <f>ROUND(E15*F15,2)</f>
        <v>0</v>
      </c>
      <c r="H15" s="234"/>
      <c r="I15" s="235">
        <f>ROUND(E15*H15,2)</f>
        <v>0</v>
      </c>
      <c r="J15" s="234"/>
      <c r="K15" s="235">
        <f>ROUND(E15*J15,2)</f>
        <v>0</v>
      </c>
      <c r="L15" s="235">
        <v>21</v>
      </c>
      <c r="M15" s="235">
        <f>G15*(1+L15/100)</f>
        <v>0</v>
      </c>
      <c r="N15" s="233">
        <v>0</v>
      </c>
      <c r="O15" s="233">
        <f>ROUND(E15*N15,2)</f>
        <v>0</v>
      </c>
      <c r="P15" s="233">
        <v>0</v>
      </c>
      <c r="Q15" s="233">
        <f>ROUND(E15*P15,2)</f>
        <v>0</v>
      </c>
      <c r="R15" s="235"/>
      <c r="S15" s="235" t="s">
        <v>339</v>
      </c>
      <c r="T15" s="236" t="s">
        <v>340</v>
      </c>
      <c r="U15" s="222">
        <v>0</v>
      </c>
      <c r="V15" s="222">
        <f>ROUND(E15*U15,2)</f>
        <v>0</v>
      </c>
      <c r="W15" s="222"/>
      <c r="X15" s="222" t="s">
        <v>474</v>
      </c>
      <c r="Y15" s="212"/>
      <c r="Z15" s="212"/>
      <c r="AA15" s="212"/>
      <c r="AB15" s="212"/>
      <c r="AC15" s="212"/>
      <c r="AD15" s="212"/>
      <c r="AE15" s="212"/>
      <c r="AF15" s="212"/>
      <c r="AG15" s="212" t="s">
        <v>605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4" t="s">
        <v>2005</v>
      </c>
      <c r="D16" s="261"/>
      <c r="E16" s="261"/>
      <c r="F16" s="261"/>
      <c r="G16" s="261"/>
      <c r="H16" s="222"/>
      <c r="I16" s="222"/>
      <c r="J16" s="222"/>
      <c r="K16" s="222"/>
      <c r="L16" s="222"/>
      <c r="M16" s="222"/>
      <c r="N16" s="221"/>
      <c r="O16" s="221"/>
      <c r="P16" s="221"/>
      <c r="Q16" s="221"/>
      <c r="R16" s="222"/>
      <c r="S16" s="222"/>
      <c r="T16" s="222"/>
      <c r="U16" s="222"/>
      <c r="V16" s="222"/>
      <c r="W16" s="222"/>
      <c r="X16" s="222"/>
      <c r="Y16" s="212"/>
      <c r="Z16" s="212"/>
      <c r="AA16" s="212"/>
      <c r="AB16" s="212"/>
      <c r="AC16" s="212"/>
      <c r="AD16" s="212"/>
      <c r="AE16" s="212"/>
      <c r="AF16" s="212"/>
      <c r="AG16" s="212" t="s">
        <v>433</v>
      </c>
      <c r="AH16" s="212"/>
      <c r="AI16" s="212"/>
      <c r="AJ16" s="212"/>
      <c r="AK16" s="212"/>
      <c r="AL16" s="212"/>
      <c r="AM16" s="212"/>
      <c r="AN16" s="212"/>
      <c r="AO16" s="212"/>
      <c r="AP16" s="212"/>
      <c r="AQ16" s="212"/>
      <c r="AR16" s="212"/>
      <c r="AS16" s="212"/>
      <c r="AT16" s="212"/>
      <c r="AU16" s="212"/>
      <c r="AV16" s="212"/>
      <c r="AW16" s="212"/>
      <c r="AX16" s="212"/>
      <c r="AY16" s="212"/>
      <c r="AZ16" s="212"/>
      <c r="BA16" s="253" t="str">
        <f>C16</f>
        <v>Zářivkové svítidlo 10W, 230V, IP20 s vlastním spínačem pro osvětlení rozvaděče  včetně odjištění jednopólovým jističem 6B/1</v>
      </c>
      <c r="BB16" s="212"/>
      <c r="BC16" s="212"/>
      <c r="BD16" s="212"/>
      <c r="BE16" s="212"/>
      <c r="BF16" s="212"/>
      <c r="BG16" s="212"/>
      <c r="BH16" s="212"/>
    </row>
    <row r="17" spans="1:60" outlineLevel="1" x14ac:dyDescent="0.2">
      <c r="A17" s="230">
        <v>5</v>
      </c>
      <c r="B17" s="231" t="s">
        <v>2006</v>
      </c>
      <c r="C17" s="247" t="s">
        <v>2007</v>
      </c>
      <c r="D17" s="232" t="s">
        <v>955</v>
      </c>
      <c r="E17" s="233">
        <v>1</v>
      </c>
      <c r="F17" s="234"/>
      <c r="G17" s="235">
        <f>ROUND(E17*F17,2)</f>
        <v>0</v>
      </c>
      <c r="H17" s="234"/>
      <c r="I17" s="235">
        <f>ROUND(E17*H17,2)</f>
        <v>0</v>
      </c>
      <c r="J17" s="234"/>
      <c r="K17" s="235">
        <f>ROUND(E17*J17,2)</f>
        <v>0</v>
      </c>
      <c r="L17" s="235">
        <v>21</v>
      </c>
      <c r="M17" s="235">
        <f>G17*(1+L17/100)</f>
        <v>0</v>
      </c>
      <c r="N17" s="233">
        <v>0</v>
      </c>
      <c r="O17" s="233">
        <f>ROUND(E17*N17,2)</f>
        <v>0</v>
      </c>
      <c r="P17" s="233">
        <v>0</v>
      </c>
      <c r="Q17" s="233">
        <f>ROUND(E17*P17,2)</f>
        <v>0</v>
      </c>
      <c r="R17" s="235"/>
      <c r="S17" s="235" t="s">
        <v>339</v>
      </c>
      <c r="T17" s="236" t="s">
        <v>340</v>
      </c>
      <c r="U17" s="222">
        <v>0</v>
      </c>
      <c r="V17" s="222">
        <f>ROUND(E17*U17,2)</f>
        <v>0</v>
      </c>
      <c r="W17" s="222"/>
      <c r="X17" s="222" t="s">
        <v>474</v>
      </c>
      <c r="Y17" s="212"/>
      <c r="Z17" s="212"/>
      <c r="AA17" s="212"/>
      <c r="AB17" s="212"/>
      <c r="AC17" s="212"/>
      <c r="AD17" s="212"/>
      <c r="AE17" s="212"/>
      <c r="AF17" s="212"/>
      <c r="AG17" s="212" t="s">
        <v>605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4" t="s">
        <v>2008</v>
      </c>
      <c r="D18" s="261"/>
      <c r="E18" s="261"/>
      <c r="F18" s="261"/>
      <c r="G18" s="261"/>
      <c r="H18" s="222"/>
      <c r="I18" s="222"/>
      <c r="J18" s="222"/>
      <c r="K18" s="222"/>
      <c r="L18" s="222"/>
      <c r="M18" s="222"/>
      <c r="N18" s="221"/>
      <c r="O18" s="221"/>
      <c r="P18" s="221"/>
      <c r="Q18" s="221"/>
      <c r="R18" s="222"/>
      <c r="S18" s="222"/>
      <c r="T18" s="222"/>
      <c r="U18" s="222"/>
      <c r="V18" s="222"/>
      <c r="W18" s="222"/>
      <c r="X18" s="222"/>
      <c r="Y18" s="212"/>
      <c r="Z18" s="212"/>
      <c r="AA18" s="212"/>
      <c r="AB18" s="212"/>
      <c r="AC18" s="212"/>
      <c r="AD18" s="212"/>
      <c r="AE18" s="212"/>
      <c r="AF18" s="212"/>
      <c r="AG18" s="212" t="s">
        <v>433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0">
        <v>6</v>
      </c>
      <c r="B19" s="231" t="s">
        <v>2009</v>
      </c>
      <c r="C19" s="247" t="s">
        <v>2010</v>
      </c>
      <c r="D19" s="232" t="s">
        <v>955</v>
      </c>
      <c r="E19" s="233">
        <v>1</v>
      </c>
      <c r="F19" s="234"/>
      <c r="G19" s="235">
        <f>ROUND(E19*F19,2)</f>
        <v>0</v>
      </c>
      <c r="H19" s="234"/>
      <c r="I19" s="235">
        <f>ROUND(E19*H19,2)</f>
        <v>0</v>
      </c>
      <c r="J19" s="234"/>
      <c r="K19" s="235">
        <f>ROUND(E19*J19,2)</f>
        <v>0</v>
      </c>
      <c r="L19" s="235">
        <v>21</v>
      </c>
      <c r="M19" s="235">
        <f>G19*(1+L19/100)</f>
        <v>0</v>
      </c>
      <c r="N19" s="233">
        <v>0</v>
      </c>
      <c r="O19" s="233">
        <f>ROUND(E19*N19,2)</f>
        <v>0</v>
      </c>
      <c r="P19" s="233">
        <v>0</v>
      </c>
      <c r="Q19" s="233">
        <f>ROUND(E19*P19,2)</f>
        <v>0</v>
      </c>
      <c r="R19" s="235"/>
      <c r="S19" s="235" t="s">
        <v>339</v>
      </c>
      <c r="T19" s="236" t="s">
        <v>340</v>
      </c>
      <c r="U19" s="222">
        <v>0</v>
      </c>
      <c r="V19" s="222">
        <f>ROUND(E19*U19,2)</f>
        <v>0</v>
      </c>
      <c r="W19" s="222"/>
      <c r="X19" s="222" t="s">
        <v>474</v>
      </c>
      <c r="Y19" s="212"/>
      <c r="Z19" s="212"/>
      <c r="AA19" s="212"/>
      <c r="AB19" s="212"/>
      <c r="AC19" s="212"/>
      <c r="AD19" s="212"/>
      <c r="AE19" s="212"/>
      <c r="AF19" s="212"/>
      <c r="AG19" s="212" t="s">
        <v>605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4" t="s">
        <v>2011</v>
      </c>
      <c r="D20" s="261"/>
      <c r="E20" s="261"/>
      <c r="F20" s="261"/>
      <c r="G20" s="261"/>
      <c r="H20" s="222"/>
      <c r="I20" s="222"/>
      <c r="J20" s="222"/>
      <c r="K20" s="222"/>
      <c r="L20" s="222"/>
      <c r="M20" s="222"/>
      <c r="N20" s="221"/>
      <c r="O20" s="221"/>
      <c r="P20" s="221"/>
      <c r="Q20" s="221"/>
      <c r="R20" s="222"/>
      <c r="S20" s="222"/>
      <c r="T20" s="222"/>
      <c r="U20" s="222"/>
      <c r="V20" s="222"/>
      <c r="W20" s="222"/>
      <c r="X20" s="222"/>
      <c r="Y20" s="212"/>
      <c r="Z20" s="212"/>
      <c r="AA20" s="212"/>
      <c r="AB20" s="212"/>
      <c r="AC20" s="212"/>
      <c r="AD20" s="212"/>
      <c r="AE20" s="212"/>
      <c r="AF20" s="212"/>
      <c r="AG20" s="212" t="s">
        <v>433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0">
        <v>7</v>
      </c>
      <c r="B21" s="231" t="s">
        <v>2012</v>
      </c>
      <c r="C21" s="247" t="s">
        <v>2013</v>
      </c>
      <c r="D21" s="232" t="s">
        <v>955</v>
      </c>
      <c r="E21" s="233">
        <v>1</v>
      </c>
      <c r="F21" s="234"/>
      <c r="G21" s="235">
        <f>ROUND(E21*F21,2)</f>
        <v>0</v>
      </c>
      <c r="H21" s="234"/>
      <c r="I21" s="235">
        <f>ROUND(E21*H21,2)</f>
        <v>0</v>
      </c>
      <c r="J21" s="234"/>
      <c r="K21" s="235">
        <f>ROUND(E21*J21,2)</f>
        <v>0</v>
      </c>
      <c r="L21" s="235">
        <v>21</v>
      </c>
      <c r="M21" s="235">
        <f>G21*(1+L21/100)</f>
        <v>0</v>
      </c>
      <c r="N21" s="233">
        <v>0</v>
      </c>
      <c r="O21" s="233">
        <f>ROUND(E21*N21,2)</f>
        <v>0</v>
      </c>
      <c r="P21" s="233">
        <v>0</v>
      </c>
      <c r="Q21" s="233">
        <f>ROUND(E21*P21,2)</f>
        <v>0</v>
      </c>
      <c r="R21" s="235"/>
      <c r="S21" s="235" t="s">
        <v>339</v>
      </c>
      <c r="T21" s="236" t="s">
        <v>340</v>
      </c>
      <c r="U21" s="222">
        <v>0</v>
      </c>
      <c r="V21" s="222">
        <f>ROUND(E21*U21,2)</f>
        <v>0</v>
      </c>
      <c r="W21" s="222"/>
      <c r="X21" s="222" t="s">
        <v>474</v>
      </c>
      <c r="Y21" s="212"/>
      <c r="Z21" s="212"/>
      <c r="AA21" s="212"/>
      <c r="AB21" s="212"/>
      <c r="AC21" s="212"/>
      <c r="AD21" s="212"/>
      <c r="AE21" s="212"/>
      <c r="AF21" s="212"/>
      <c r="AG21" s="212" t="s">
        <v>605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4" t="s">
        <v>2014</v>
      </c>
      <c r="D22" s="261"/>
      <c r="E22" s="261"/>
      <c r="F22" s="261"/>
      <c r="G22" s="261"/>
      <c r="H22" s="222"/>
      <c r="I22" s="222"/>
      <c r="J22" s="222"/>
      <c r="K22" s="222"/>
      <c r="L22" s="222"/>
      <c r="M22" s="222"/>
      <c r="N22" s="221"/>
      <c r="O22" s="221"/>
      <c r="P22" s="221"/>
      <c r="Q22" s="221"/>
      <c r="R22" s="222"/>
      <c r="S22" s="222"/>
      <c r="T22" s="222"/>
      <c r="U22" s="222"/>
      <c r="V22" s="222"/>
      <c r="W22" s="222"/>
      <c r="X22" s="222"/>
      <c r="Y22" s="212"/>
      <c r="Z22" s="212"/>
      <c r="AA22" s="212"/>
      <c r="AB22" s="212"/>
      <c r="AC22" s="212"/>
      <c r="AD22" s="212"/>
      <c r="AE22" s="212"/>
      <c r="AF22" s="212"/>
      <c r="AG22" s="212" t="s">
        <v>433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0">
        <v>8</v>
      </c>
      <c r="B23" s="231" t="s">
        <v>2015</v>
      </c>
      <c r="C23" s="247" t="s">
        <v>2016</v>
      </c>
      <c r="D23" s="232" t="s">
        <v>955</v>
      </c>
      <c r="E23" s="233">
        <v>1</v>
      </c>
      <c r="F23" s="234"/>
      <c r="G23" s="235">
        <f>ROUND(E23*F23,2)</f>
        <v>0</v>
      </c>
      <c r="H23" s="234"/>
      <c r="I23" s="235">
        <f>ROUND(E23*H23,2)</f>
        <v>0</v>
      </c>
      <c r="J23" s="234"/>
      <c r="K23" s="235">
        <f>ROUND(E23*J23,2)</f>
        <v>0</v>
      </c>
      <c r="L23" s="235">
        <v>21</v>
      </c>
      <c r="M23" s="235">
        <f>G23*(1+L23/100)</f>
        <v>0</v>
      </c>
      <c r="N23" s="233">
        <v>0</v>
      </c>
      <c r="O23" s="233">
        <f>ROUND(E23*N23,2)</f>
        <v>0</v>
      </c>
      <c r="P23" s="233">
        <v>0</v>
      </c>
      <c r="Q23" s="233">
        <f>ROUND(E23*P23,2)</f>
        <v>0</v>
      </c>
      <c r="R23" s="235"/>
      <c r="S23" s="235" t="s">
        <v>339</v>
      </c>
      <c r="T23" s="236" t="s">
        <v>340</v>
      </c>
      <c r="U23" s="222">
        <v>0</v>
      </c>
      <c r="V23" s="222">
        <f>ROUND(E23*U23,2)</f>
        <v>0</v>
      </c>
      <c r="W23" s="222"/>
      <c r="X23" s="222" t="s">
        <v>474</v>
      </c>
      <c r="Y23" s="212"/>
      <c r="Z23" s="212"/>
      <c r="AA23" s="212"/>
      <c r="AB23" s="212"/>
      <c r="AC23" s="212"/>
      <c r="AD23" s="212"/>
      <c r="AE23" s="212"/>
      <c r="AF23" s="212"/>
      <c r="AG23" s="212" t="s">
        <v>605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4" t="s">
        <v>2017</v>
      </c>
      <c r="D24" s="261"/>
      <c r="E24" s="261"/>
      <c r="F24" s="261"/>
      <c r="G24" s="261"/>
      <c r="H24" s="222"/>
      <c r="I24" s="222"/>
      <c r="J24" s="222"/>
      <c r="K24" s="222"/>
      <c r="L24" s="222"/>
      <c r="M24" s="222"/>
      <c r="N24" s="221"/>
      <c r="O24" s="221"/>
      <c r="P24" s="221"/>
      <c r="Q24" s="221"/>
      <c r="R24" s="222"/>
      <c r="S24" s="222"/>
      <c r="T24" s="222"/>
      <c r="U24" s="222"/>
      <c r="V24" s="222"/>
      <c r="W24" s="222"/>
      <c r="X24" s="222"/>
      <c r="Y24" s="212"/>
      <c r="Z24" s="212"/>
      <c r="AA24" s="212"/>
      <c r="AB24" s="212"/>
      <c r="AC24" s="212"/>
      <c r="AD24" s="212"/>
      <c r="AE24" s="212"/>
      <c r="AF24" s="212"/>
      <c r="AG24" s="212" t="s">
        <v>433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7">
        <v>9</v>
      </c>
      <c r="B25" s="238" t="s">
        <v>2018</v>
      </c>
      <c r="C25" s="246" t="s">
        <v>2019</v>
      </c>
      <c r="D25" s="239" t="s">
        <v>955</v>
      </c>
      <c r="E25" s="240">
        <v>3</v>
      </c>
      <c r="F25" s="241"/>
      <c r="G25" s="242">
        <f>ROUND(E25*F25,2)</f>
        <v>0</v>
      </c>
      <c r="H25" s="241"/>
      <c r="I25" s="242">
        <f>ROUND(E25*H25,2)</f>
        <v>0</v>
      </c>
      <c r="J25" s="241"/>
      <c r="K25" s="242">
        <f>ROUND(E25*J25,2)</f>
        <v>0</v>
      </c>
      <c r="L25" s="242">
        <v>21</v>
      </c>
      <c r="M25" s="242">
        <f>G25*(1+L25/100)</f>
        <v>0</v>
      </c>
      <c r="N25" s="240">
        <v>0</v>
      </c>
      <c r="O25" s="240">
        <f>ROUND(E25*N25,2)</f>
        <v>0</v>
      </c>
      <c r="P25" s="240">
        <v>0</v>
      </c>
      <c r="Q25" s="240">
        <f>ROUND(E25*P25,2)</f>
        <v>0</v>
      </c>
      <c r="R25" s="242"/>
      <c r="S25" s="242" t="s">
        <v>339</v>
      </c>
      <c r="T25" s="243" t="s">
        <v>340</v>
      </c>
      <c r="U25" s="222">
        <v>0</v>
      </c>
      <c r="V25" s="222">
        <f>ROUND(E25*U25,2)</f>
        <v>0</v>
      </c>
      <c r="W25" s="222"/>
      <c r="X25" s="222" t="s">
        <v>474</v>
      </c>
      <c r="Y25" s="212"/>
      <c r="Z25" s="212"/>
      <c r="AA25" s="212"/>
      <c r="AB25" s="212"/>
      <c r="AC25" s="212"/>
      <c r="AD25" s="212"/>
      <c r="AE25" s="212"/>
      <c r="AF25" s="212"/>
      <c r="AG25" s="212" t="s">
        <v>605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7">
        <v>10</v>
      </c>
      <c r="B26" s="238" t="s">
        <v>2020</v>
      </c>
      <c r="C26" s="246" t="s">
        <v>2021</v>
      </c>
      <c r="D26" s="239" t="s">
        <v>955</v>
      </c>
      <c r="E26" s="240">
        <v>14</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c r="S26" s="242" t="s">
        <v>339</v>
      </c>
      <c r="T26" s="243" t="s">
        <v>340</v>
      </c>
      <c r="U26" s="222">
        <v>0</v>
      </c>
      <c r="V26" s="222">
        <f>ROUND(E26*U26,2)</f>
        <v>0</v>
      </c>
      <c r="W26" s="222"/>
      <c r="X26" s="222" t="s">
        <v>474</v>
      </c>
      <c r="Y26" s="212"/>
      <c r="Z26" s="212"/>
      <c r="AA26" s="212"/>
      <c r="AB26" s="212"/>
      <c r="AC26" s="212"/>
      <c r="AD26" s="212"/>
      <c r="AE26" s="212"/>
      <c r="AF26" s="212"/>
      <c r="AG26" s="212" t="s">
        <v>605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7">
        <v>11</v>
      </c>
      <c r="B27" s="238" t="s">
        <v>2022</v>
      </c>
      <c r="C27" s="246" t="s">
        <v>2023</v>
      </c>
      <c r="D27" s="239" t="s">
        <v>955</v>
      </c>
      <c r="E27" s="240">
        <v>14</v>
      </c>
      <c r="F27" s="241"/>
      <c r="G27" s="242">
        <f>ROUND(E27*F27,2)</f>
        <v>0</v>
      </c>
      <c r="H27" s="241"/>
      <c r="I27" s="242">
        <f>ROUND(E27*H27,2)</f>
        <v>0</v>
      </c>
      <c r="J27" s="241"/>
      <c r="K27" s="242">
        <f>ROUND(E27*J27,2)</f>
        <v>0</v>
      </c>
      <c r="L27" s="242">
        <v>21</v>
      </c>
      <c r="M27" s="242">
        <f>G27*(1+L27/100)</f>
        <v>0</v>
      </c>
      <c r="N27" s="240">
        <v>0</v>
      </c>
      <c r="O27" s="240">
        <f>ROUND(E27*N27,2)</f>
        <v>0</v>
      </c>
      <c r="P27" s="240">
        <v>0</v>
      </c>
      <c r="Q27" s="240">
        <f>ROUND(E27*P27,2)</f>
        <v>0</v>
      </c>
      <c r="R27" s="242"/>
      <c r="S27" s="242" t="s">
        <v>339</v>
      </c>
      <c r="T27" s="243" t="s">
        <v>340</v>
      </c>
      <c r="U27" s="222">
        <v>0</v>
      </c>
      <c r="V27" s="222">
        <f>ROUND(E27*U27,2)</f>
        <v>0</v>
      </c>
      <c r="W27" s="222"/>
      <c r="X27" s="222" t="s">
        <v>474</v>
      </c>
      <c r="Y27" s="212"/>
      <c r="Z27" s="212"/>
      <c r="AA27" s="212"/>
      <c r="AB27" s="212"/>
      <c r="AC27" s="212"/>
      <c r="AD27" s="212"/>
      <c r="AE27" s="212"/>
      <c r="AF27" s="212"/>
      <c r="AG27" s="212" t="s">
        <v>605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0">
        <v>12</v>
      </c>
      <c r="B28" s="231" t="s">
        <v>2024</v>
      </c>
      <c r="C28" s="247" t="s">
        <v>2025</v>
      </c>
      <c r="D28" s="232" t="s">
        <v>955</v>
      </c>
      <c r="E28" s="233">
        <v>1</v>
      </c>
      <c r="F28" s="234"/>
      <c r="G28" s="235">
        <f>ROUND(E28*F28,2)</f>
        <v>0</v>
      </c>
      <c r="H28" s="234"/>
      <c r="I28" s="235">
        <f>ROUND(E28*H28,2)</f>
        <v>0</v>
      </c>
      <c r="J28" s="234"/>
      <c r="K28" s="235">
        <f>ROUND(E28*J28,2)</f>
        <v>0</v>
      </c>
      <c r="L28" s="235">
        <v>21</v>
      </c>
      <c r="M28" s="235">
        <f>G28*(1+L28/100)</f>
        <v>0</v>
      </c>
      <c r="N28" s="233">
        <v>0</v>
      </c>
      <c r="O28" s="233">
        <f>ROUND(E28*N28,2)</f>
        <v>0</v>
      </c>
      <c r="P28" s="233">
        <v>0</v>
      </c>
      <c r="Q28" s="233">
        <f>ROUND(E28*P28,2)</f>
        <v>0</v>
      </c>
      <c r="R28" s="235"/>
      <c r="S28" s="235" t="s">
        <v>339</v>
      </c>
      <c r="T28" s="236" t="s">
        <v>340</v>
      </c>
      <c r="U28" s="222">
        <v>0</v>
      </c>
      <c r="V28" s="222">
        <f>ROUND(E28*U28,2)</f>
        <v>0</v>
      </c>
      <c r="W28" s="222"/>
      <c r="X28" s="222" t="s">
        <v>474</v>
      </c>
      <c r="Y28" s="212"/>
      <c r="Z28" s="212"/>
      <c r="AA28" s="212"/>
      <c r="AB28" s="212"/>
      <c r="AC28" s="212"/>
      <c r="AD28" s="212"/>
      <c r="AE28" s="212"/>
      <c r="AF28" s="212"/>
      <c r="AG28" s="212" t="s">
        <v>605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4" t="s">
        <v>2026</v>
      </c>
      <c r="D29" s="261"/>
      <c r="E29" s="261"/>
      <c r="F29" s="261"/>
      <c r="G29" s="261"/>
      <c r="H29" s="222"/>
      <c r="I29" s="222"/>
      <c r="J29" s="222"/>
      <c r="K29" s="222"/>
      <c r="L29" s="222"/>
      <c r="M29" s="222"/>
      <c r="N29" s="221"/>
      <c r="O29" s="221"/>
      <c r="P29" s="221"/>
      <c r="Q29" s="221"/>
      <c r="R29" s="222"/>
      <c r="S29" s="222"/>
      <c r="T29" s="222"/>
      <c r="U29" s="222"/>
      <c r="V29" s="222"/>
      <c r="W29" s="222"/>
      <c r="X29" s="222"/>
      <c r="Y29" s="212"/>
      <c r="Z29" s="212"/>
      <c r="AA29" s="212"/>
      <c r="AB29" s="212"/>
      <c r="AC29" s="212"/>
      <c r="AD29" s="212"/>
      <c r="AE29" s="212"/>
      <c r="AF29" s="212"/>
      <c r="AG29" s="212" t="s">
        <v>433</v>
      </c>
      <c r="AH29" s="212"/>
      <c r="AI29" s="212"/>
      <c r="AJ29" s="212"/>
      <c r="AK29" s="212"/>
      <c r="AL29" s="212"/>
      <c r="AM29" s="212"/>
      <c r="AN29" s="212"/>
      <c r="AO29" s="212"/>
      <c r="AP29" s="212"/>
      <c r="AQ29" s="212"/>
      <c r="AR29" s="212"/>
      <c r="AS29" s="212"/>
      <c r="AT29" s="212"/>
      <c r="AU29" s="212"/>
      <c r="AV29" s="212"/>
      <c r="AW29" s="212"/>
      <c r="AX29" s="212"/>
      <c r="AY29" s="212"/>
      <c r="AZ29" s="212"/>
      <c r="BA29" s="253" t="str">
        <f>C29</f>
        <v>Stiskací hlavice s aretací pro nouzové vypnutí, barva rudá ve žlutém poli, včetně spínací jednotky  1xNC a příslušenství</v>
      </c>
      <c r="BB29" s="212"/>
      <c r="BC29" s="212"/>
      <c r="BD29" s="212"/>
      <c r="BE29" s="212"/>
      <c r="BF29" s="212"/>
      <c r="BG29" s="212"/>
      <c r="BH29" s="212"/>
    </row>
    <row r="30" spans="1:60" outlineLevel="1" x14ac:dyDescent="0.2">
      <c r="A30" s="237">
        <v>13</v>
      </c>
      <c r="B30" s="238" t="s">
        <v>2027</v>
      </c>
      <c r="C30" s="246" t="s">
        <v>2028</v>
      </c>
      <c r="D30" s="239" t="s">
        <v>955</v>
      </c>
      <c r="E30" s="240">
        <v>1</v>
      </c>
      <c r="F30" s="241"/>
      <c r="G30" s="242">
        <f>ROUND(E30*F30,2)</f>
        <v>0</v>
      </c>
      <c r="H30" s="241"/>
      <c r="I30" s="242">
        <f>ROUND(E30*H30,2)</f>
        <v>0</v>
      </c>
      <c r="J30" s="241"/>
      <c r="K30" s="242">
        <f>ROUND(E30*J30,2)</f>
        <v>0</v>
      </c>
      <c r="L30" s="242">
        <v>21</v>
      </c>
      <c r="M30" s="242">
        <f>G30*(1+L30/100)</f>
        <v>0</v>
      </c>
      <c r="N30" s="240">
        <v>0</v>
      </c>
      <c r="O30" s="240">
        <f>ROUND(E30*N30,2)</f>
        <v>0</v>
      </c>
      <c r="P30" s="240">
        <v>0</v>
      </c>
      <c r="Q30" s="240">
        <f>ROUND(E30*P30,2)</f>
        <v>0</v>
      </c>
      <c r="R30" s="242"/>
      <c r="S30" s="242" t="s">
        <v>339</v>
      </c>
      <c r="T30" s="243" t="s">
        <v>340</v>
      </c>
      <c r="U30" s="222">
        <v>0</v>
      </c>
      <c r="V30" s="222">
        <f>ROUND(E30*U30,2)</f>
        <v>0</v>
      </c>
      <c r="W30" s="222"/>
      <c r="X30" s="222" t="s">
        <v>474</v>
      </c>
      <c r="Y30" s="212"/>
      <c r="Z30" s="212"/>
      <c r="AA30" s="212"/>
      <c r="AB30" s="212"/>
      <c r="AC30" s="212"/>
      <c r="AD30" s="212"/>
      <c r="AE30" s="212"/>
      <c r="AF30" s="212"/>
      <c r="AG30" s="212" t="s">
        <v>605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7">
        <v>14</v>
      </c>
      <c r="B31" s="238" t="s">
        <v>2029</v>
      </c>
      <c r="C31" s="246" t="s">
        <v>2030</v>
      </c>
      <c r="D31" s="239" t="s">
        <v>955</v>
      </c>
      <c r="E31" s="240">
        <v>1</v>
      </c>
      <c r="F31" s="241"/>
      <c r="G31" s="242">
        <f>ROUND(E31*F31,2)</f>
        <v>0</v>
      </c>
      <c r="H31" s="241"/>
      <c r="I31" s="242">
        <f>ROUND(E31*H31,2)</f>
        <v>0</v>
      </c>
      <c r="J31" s="241"/>
      <c r="K31" s="242">
        <f>ROUND(E31*J31,2)</f>
        <v>0</v>
      </c>
      <c r="L31" s="242">
        <v>21</v>
      </c>
      <c r="M31" s="242">
        <f>G31*(1+L31/100)</f>
        <v>0</v>
      </c>
      <c r="N31" s="240">
        <v>0</v>
      </c>
      <c r="O31" s="240">
        <f>ROUND(E31*N31,2)</f>
        <v>0</v>
      </c>
      <c r="P31" s="240">
        <v>0</v>
      </c>
      <c r="Q31" s="240">
        <f>ROUND(E31*P31,2)</f>
        <v>0</v>
      </c>
      <c r="R31" s="242"/>
      <c r="S31" s="242" t="s">
        <v>339</v>
      </c>
      <c r="T31" s="243" t="s">
        <v>340</v>
      </c>
      <c r="U31" s="222">
        <v>0</v>
      </c>
      <c r="V31" s="222">
        <f>ROUND(E31*U31,2)</f>
        <v>0</v>
      </c>
      <c r="W31" s="222"/>
      <c r="X31" s="222" t="s">
        <v>474</v>
      </c>
      <c r="Y31" s="212"/>
      <c r="Z31" s="212"/>
      <c r="AA31" s="212"/>
      <c r="AB31" s="212"/>
      <c r="AC31" s="212"/>
      <c r="AD31" s="212"/>
      <c r="AE31" s="212"/>
      <c r="AF31" s="212"/>
      <c r="AG31" s="212" t="s">
        <v>605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7">
        <v>15</v>
      </c>
      <c r="B32" s="238" t="s">
        <v>2031</v>
      </c>
      <c r="C32" s="246" t="s">
        <v>2032</v>
      </c>
      <c r="D32" s="239" t="s">
        <v>955</v>
      </c>
      <c r="E32" s="240">
        <v>5</v>
      </c>
      <c r="F32" s="241"/>
      <c r="G32" s="242">
        <f>ROUND(E32*F32,2)</f>
        <v>0</v>
      </c>
      <c r="H32" s="241"/>
      <c r="I32" s="242">
        <f>ROUND(E32*H32,2)</f>
        <v>0</v>
      </c>
      <c r="J32" s="241"/>
      <c r="K32" s="242">
        <f>ROUND(E32*J32,2)</f>
        <v>0</v>
      </c>
      <c r="L32" s="242">
        <v>21</v>
      </c>
      <c r="M32" s="242">
        <f>G32*(1+L32/100)</f>
        <v>0</v>
      </c>
      <c r="N32" s="240">
        <v>0</v>
      </c>
      <c r="O32" s="240">
        <f>ROUND(E32*N32,2)</f>
        <v>0</v>
      </c>
      <c r="P32" s="240">
        <v>0</v>
      </c>
      <c r="Q32" s="240">
        <f>ROUND(E32*P32,2)</f>
        <v>0</v>
      </c>
      <c r="R32" s="242"/>
      <c r="S32" s="242" t="s">
        <v>339</v>
      </c>
      <c r="T32" s="243" t="s">
        <v>340</v>
      </c>
      <c r="U32" s="222">
        <v>0</v>
      </c>
      <c r="V32" s="222">
        <f>ROUND(E32*U32,2)</f>
        <v>0</v>
      </c>
      <c r="W32" s="222"/>
      <c r="X32" s="222" t="s">
        <v>474</v>
      </c>
      <c r="Y32" s="212"/>
      <c r="Z32" s="212"/>
      <c r="AA32" s="212"/>
      <c r="AB32" s="212"/>
      <c r="AC32" s="212"/>
      <c r="AD32" s="212"/>
      <c r="AE32" s="212"/>
      <c r="AF32" s="212"/>
      <c r="AG32" s="212" t="s">
        <v>605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7">
        <v>16</v>
      </c>
      <c r="B33" s="238" t="s">
        <v>2033</v>
      </c>
      <c r="C33" s="246" t="s">
        <v>2034</v>
      </c>
      <c r="D33" s="239" t="s">
        <v>955</v>
      </c>
      <c r="E33" s="240">
        <v>1</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c r="S33" s="242" t="s">
        <v>339</v>
      </c>
      <c r="T33" s="243" t="s">
        <v>340</v>
      </c>
      <c r="U33" s="222">
        <v>0</v>
      </c>
      <c r="V33" s="222">
        <f>ROUND(E33*U33,2)</f>
        <v>0</v>
      </c>
      <c r="W33" s="222"/>
      <c r="X33" s="222" t="s">
        <v>474</v>
      </c>
      <c r="Y33" s="212"/>
      <c r="Z33" s="212"/>
      <c r="AA33" s="212"/>
      <c r="AB33" s="212"/>
      <c r="AC33" s="212"/>
      <c r="AD33" s="212"/>
      <c r="AE33" s="212"/>
      <c r="AF33" s="212"/>
      <c r="AG33" s="212" t="s">
        <v>605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7">
        <v>17</v>
      </c>
      <c r="B34" s="238" t="s">
        <v>2035</v>
      </c>
      <c r="C34" s="246" t="s">
        <v>2036</v>
      </c>
      <c r="D34" s="239" t="s">
        <v>955</v>
      </c>
      <c r="E34" s="240">
        <v>3</v>
      </c>
      <c r="F34" s="241"/>
      <c r="G34" s="242">
        <f>ROUND(E34*F34,2)</f>
        <v>0</v>
      </c>
      <c r="H34" s="241"/>
      <c r="I34" s="242">
        <f>ROUND(E34*H34,2)</f>
        <v>0</v>
      </c>
      <c r="J34" s="241"/>
      <c r="K34" s="242">
        <f>ROUND(E34*J34,2)</f>
        <v>0</v>
      </c>
      <c r="L34" s="242">
        <v>21</v>
      </c>
      <c r="M34" s="242">
        <f>G34*(1+L34/100)</f>
        <v>0</v>
      </c>
      <c r="N34" s="240">
        <v>0</v>
      </c>
      <c r="O34" s="240">
        <f>ROUND(E34*N34,2)</f>
        <v>0</v>
      </c>
      <c r="P34" s="240">
        <v>0</v>
      </c>
      <c r="Q34" s="240">
        <f>ROUND(E34*P34,2)</f>
        <v>0</v>
      </c>
      <c r="R34" s="242"/>
      <c r="S34" s="242" t="s">
        <v>339</v>
      </c>
      <c r="T34" s="243" t="s">
        <v>340</v>
      </c>
      <c r="U34" s="222">
        <v>0</v>
      </c>
      <c r="V34" s="222">
        <f>ROUND(E34*U34,2)</f>
        <v>0</v>
      </c>
      <c r="W34" s="222"/>
      <c r="X34" s="222" t="s">
        <v>474</v>
      </c>
      <c r="Y34" s="212"/>
      <c r="Z34" s="212"/>
      <c r="AA34" s="212"/>
      <c r="AB34" s="212"/>
      <c r="AC34" s="212"/>
      <c r="AD34" s="212"/>
      <c r="AE34" s="212"/>
      <c r="AF34" s="212"/>
      <c r="AG34" s="212" t="s">
        <v>605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7">
        <v>18</v>
      </c>
      <c r="B35" s="238" t="s">
        <v>2037</v>
      </c>
      <c r="C35" s="246" t="s">
        <v>2038</v>
      </c>
      <c r="D35" s="239" t="s">
        <v>955</v>
      </c>
      <c r="E35" s="240">
        <v>4</v>
      </c>
      <c r="F35" s="241"/>
      <c r="G35" s="242">
        <f>ROUND(E35*F35,2)</f>
        <v>0</v>
      </c>
      <c r="H35" s="241"/>
      <c r="I35" s="242">
        <f>ROUND(E35*H35,2)</f>
        <v>0</v>
      </c>
      <c r="J35" s="241"/>
      <c r="K35" s="242">
        <f>ROUND(E35*J35,2)</f>
        <v>0</v>
      </c>
      <c r="L35" s="242">
        <v>21</v>
      </c>
      <c r="M35" s="242">
        <f>G35*(1+L35/100)</f>
        <v>0</v>
      </c>
      <c r="N35" s="240">
        <v>0</v>
      </c>
      <c r="O35" s="240">
        <f>ROUND(E35*N35,2)</f>
        <v>0</v>
      </c>
      <c r="P35" s="240">
        <v>0</v>
      </c>
      <c r="Q35" s="240">
        <f>ROUND(E35*P35,2)</f>
        <v>0</v>
      </c>
      <c r="R35" s="242"/>
      <c r="S35" s="242" t="s">
        <v>339</v>
      </c>
      <c r="T35" s="243" t="s">
        <v>340</v>
      </c>
      <c r="U35" s="222">
        <v>0</v>
      </c>
      <c r="V35" s="222">
        <f>ROUND(E35*U35,2)</f>
        <v>0</v>
      </c>
      <c r="W35" s="222"/>
      <c r="X35" s="222" t="s">
        <v>474</v>
      </c>
      <c r="Y35" s="212"/>
      <c r="Z35" s="212"/>
      <c r="AA35" s="212"/>
      <c r="AB35" s="212"/>
      <c r="AC35" s="212"/>
      <c r="AD35" s="212"/>
      <c r="AE35" s="212"/>
      <c r="AF35" s="212"/>
      <c r="AG35" s="212" t="s">
        <v>605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19</v>
      </c>
      <c r="B36" s="238" t="s">
        <v>2039</v>
      </c>
      <c r="C36" s="246" t="s">
        <v>2040</v>
      </c>
      <c r="D36" s="239" t="s">
        <v>955</v>
      </c>
      <c r="E36" s="240">
        <v>9</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c r="S36" s="242" t="s">
        <v>339</v>
      </c>
      <c r="T36" s="243" t="s">
        <v>340</v>
      </c>
      <c r="U36" s="222">
        <v>0</v>
      </c>
      <c r="V36" s="222">
        <f>ROUND(E36*U36,2)</f>
        <v>0</v>
      </c>
      <c r="W36" s="222"/>
      <c r="X36" s="222" t="s">
        <v>474</v>
      </c>
      <c r="Y36" s="212"/>
      <c r="Z36" s="212"/>
      <c r="AA36" s="212"/>
      <c r="AB36" s="212"/>
      <c r="AC36" s="212"/>
      <c r="AD36" s="212"/>
      <c r="AE36" s="212"/>
      <c r="AF36" s="212"/>
      <c r="AG36" s="212" t="s">
        <v>605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7">
        <v>20</v>
      </c>
      <c r="B37" s="238" t="s">
        <v>2041</v>
      </c>
      <c r="C37" s="246" t="s">
        <v>2042</v>
      </c>
      <c r="D37" s="239" t="s">
        <v>955</v>
      </c>
      <c r="E37" s="240">
        <v>3</v>
      </c>
      <c r="F37" s="241"/>
      <c r="G37" s="242">
        <f>ROUND(E37*F37,2)</f>
        <v>0</v>
      </c>
      <c r="H37" s="241"/>
      <c r="I37" s="242">
        <f>ROUND(E37*H37,2)</f>
        <v>0</v>
      </c>
      <c r="J37" s="241"/>
      <c r="K37" s="242">
        <f>ROUND(E37*J37,2)</f>
        <v>0</v>
      </c>
      <c r="L37" s="242">
        <v>21</v>
      </c>
      <c r="M37" s="242">
        <f>G37*(1+L37/100)</f>
        <v>0</v>
      </c>
      <c r="N37" s="240">
        <v>0</v>
      </c>
      <c r="O37" s="240">
        <f>ROUND(E37*N37,2)</f>
        <v>0</v>
      </c>
      <c r="P37" s="240">
        <v>0</v>
      </c>
      <c r="Q37" s="240">
        <f>ROUND(E37*P37,2)</f>
        <v>0</v>
      </c>
      <c r="R37" s="242"/>
      <c r="S37" s="242" t="s">
        <v>339</v>
      </c>
      <c r="T37" s="243" t="s">
        <v>340</v>
      </c>
      <c r="U37" s="222">
        <v>0</v>
      </c>
      <c r="V37" s="222">
        <f>ROUND(E37*U37,2)</f>
        <v>0</v>
      </c>
      <c r="W37" s="222"/>
      <c r="X37" s="222" t="s">
        <v>474</v>
      </c>
      <c r="Y37" s="212"/>
      <c r="Z37" s="212"/>
      <c r="AA37" s="212"/>
      <c r="AB37" s="212"/>
      <c r="AC37" s="212"/>
      <c r="AD37" s="212"/>
      <c r="AE37" s="212"/>
      <c r="AF37" s="212"/>
      <c r="AG37" s="212" t="s">
        <v>605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7">
        <v>21</v>
      </c>
      <c r="B38" s="238" t="s">
        <v>2043</v>
      </c>
      <c r="C38" s="246" t="s">
        <v>2044</v>
      </c>
      <c r="D38" s="239" t="s">
        <v>955</v>
      </c>
      <c r="E38" s="240">
        <v>2</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c r="S38" s="242" t="s">
        <v>339</v>
      </c>
      <c r="T38" s="243" t="s">
        <v>340</v>
      </c>
      <c r="U38" s="222">
        <v>0</v>
      </c>
      <c r="V38" s="222">
        <f>ROUND(E38*U38,2)</f>
        <v>0</v>
      </c>
      <c r="W38" s="222"/>
      <c r="X38" s="222" t="s">
        <v>474</v>
      </c>
      <c r="Y38" s="212"/>
      <c r="Z38" s="212"/>
      <c r="AA38" s="212"/>
      <c r="AB38" s="212"/>
      <c r="AC38" s="212"/>
      <c r="AD38" s="212"/>
      <c r="AE38" s="212"/>
      <c r="AF38" s="212"/>
      <c r="AG38" s="212" t="s">
        <v>605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7">
        <v>22</v>
      </c>
      <c r="B39" s="238" t="s">
        <v>2045</v>
      </c>
      <c r="C39" s="246" t="s">
        <v>2046</v>
      </c>
      <c r="D39" s="239" t="s">
        <v>955</v>
      </c>
      <c r="E39" s="240">
        <v>6</v>
      </c>
      <c r="F39" s="241"/>
      <c r="G39" s="242">
        <f>ROUND(E39*F39,2)</f>
        <v>0</v>
      </c>
      <c r="H39" s="241"/>
      <c r="I39" s="242">
        <f>ROUND(E39*H39,2)</f>
        <v>0</v>
      </c>
      <c r="J39" s="241"/>
      <c r="K39" s="242">
        <f>ROUND(E39*J39,2)</f>
        <v>0</v>
      </c>
      <c r="L39" s="242">
        <v>21</v>
      </c>
      <c r="M39" s="242">
        <f>G39*(1+L39/100)</f>
        <v>0</v>
      </c>
      <c r="N39" s="240">
        <v>0</v>
      </c>
      <c r="O39" s="240">
        <f>ROUND(E39*N39,2)</f>
        <v>0</v>
      </c>
      <c r="P39" s="240">
        <v>0</v>
      </c>
      <c r="Q39" s="240">
        <f>ROUND(E39*P39,2)</f>
        <v>0</v>
      </c>
      <c r="R39" s="242"/>
      <c r="S39" s="242" t="s">
        <v>339</v>
      </c>
      <c r="T39" s="243" t="s">
        <v>340</v>
      </c>
      <c r="U39" s="222">
        <v>0</v>
      </c>
      <c r="V39" s="222">
        <f>ROUND(E39*U39,2)</f>
        <v>0</v>
      </c>
      <c r="W39" s="222"/>
      <c r="X39" s="222" t="s">
        <v>474</v>
      </c>
      <c r="Y39" s="212"/>
      <c r="Z39" s="212"/>
      <c r="AA39" s="212"/>
      <c r="AB39" s="212"/>
      <c r="AC39" s="212"/>
      <c r="AD39" s="212"/>
      <c r="AE39" s="212"/>
      <c r="AF39" s="212"/>
      <c r="AG39" s="212" t="s">
        <v>605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7">
        <v>23</v>
      </c>
      <c r="B40" s="238" t="s">
        <v>2047</v>
      </c>
      <c r="C40" s="246" t="s">
        <v>2048</v>
      </c>
      <c r="D40" s="239" t="s">
        <v>955</v>
      </c>
      <c r="E40" s="240">
        <v>1</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c r="S40" s="242" t="s">
        <v>339</v>
      </c>
      <c r="T40" s="243" t="s">
        <v>340</v>
      </c>
      <c r="U40" s="222">
        <v>0</v>
      </c>
      <c r="V40" s="222">
        <f>ROUND(E40*U40,2)</f>
        <v>0</v>
      </c>
      <c r="W40" s="222"/>
      <c r="X40" s="222" t="s">
        <v>474</v>
      </c>
      <c r="Y40" s="212"/>
      <c r="Z40" s="212"/>
      <c r="AA40" s="212"/>
      <c r="AB40" s="212"/>
      <c r="AC40" s="212"/>
      <c r="AD40" s="212"/>
      <c r="AE40" s="212"/>
      <c r="AF40" s="212"/>
      <c r="AG40" s="212" t="s">
        <v>605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24</v>
      </c>
      <c r="B41" s="238" t="s">
        <v>2049</v>
      </c>
      <c r="C41" s="246" t="s">
        <v>2050</v>
      </c>
      <c r="D41" s="239" t="s">
        <v>955</v>
      </c>
      <c r="E41" s="240">
        <v>2</v>
      </c>
      <c r="F41" s="241"/>
      <c r="G41" s="242">
        <f>ROUND(E41*F41,2)</f>
        <v>0</v>
      </c>
      <c r="H41" s="241"/>
      <c r="I41" s="242">
        <f>ROUND(E41*H41,2)</f>
        <v>0</v>
      </c>
      <c r="J41" s="241"/>
      <c r="K41" s="242">
        <f>ROUND(E41*J41,2)</f>
        <v>0</v>
      </c>
      <c r="L41" s="242">
        <v>21</v>
      </c>
      <c r="M41" s="242">
        <f>G41*(1+L41/100)</f>
        <v>0</v>
      </c>
      <c r="N41" s="240">
        <v>0</v>
      </c>
      <c r="O41" s="240">
        <f>ROUND(E41*N41,2)</f>
        <v>0</v>
      </c>
      <c r="P41" s="240">
        <v>0</v>
      </c>
      <c r="Q41" s="240">
        <f>ROUND(E41*P41,2)</f>
        <v>0</v>
      </c>
      <c r="R41" s="242"/>
      <c r="S41" s="242" t="s">
        <v>339</v>
      </c>
      <c r="T41" s="243" t="s">
        <v>340</v>
      </c>
      <c r="U41" s="222">
        <v>0</v>
      </c>
      <c r="V41" s="222">
        <f>ROUND(E41*U41,2)</f>
        <v>0</v>
      </c>
      <c r="W41" s="222"/>
      <c r="X41" s="222" t="s">
        <v>474</v>
      </c>
      <c r="Y41" s="212"/>
      <c r="Z41" s="212"/>
      <c r="AA41" s="212"/>
      <c r="AB41" s="212"/>
      <c r="AC41" s="212"/>
      <c r="AD41" s="212"/>
      <c r="AE41" s="212"/>
      <c r="AF41" s="212"/>
      <c r="AG41" s="212" t="s">
        <v>605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7">
        <v>25</v>
      </c>
      <c r="B42" s="238" t="s">
        <v>2051</v>
      </c>
      <c r="C42" s="246" t="s">
        <v>2052</v>
      </c>
      <c r="D42" s="239" t="s">
        <v>955</v>
      </c>
      <c r="E42" s="240">
        <v>1</v>
      </c>
      <c r="F42" s="241"/>
      <c r="G42" s="242">
        <f>ROUND(E42*F42,2)</f>
        <v>0</v>
      </c>
      <c r="H42" s="241"/>
      <c r="I42" s="242">
        <f>ROUND(E42*H42,2)</f>
        <v>0</v>
      </c>
      <c r="J42" s="241"/>
      <c r="K42" s="242">
        <f>ROUND(E42*J42,2)</f>
        <v>0</v>
      </c>
      <c r="L42" s="242">
        <v>21</v>
      </c>
      <c r="M42" s="242">
        <f>G42*(1+L42/100)</f>
        <v>0</v>
      </c>
      <c r="N42" s="240">
        <v>0</v>
      </c>
      <c r="O42" s="240">
        <f>ROUND(E42*N42,2)</f>
        <v>0</v>
      </c>
      <c r="P42" s="240">
        <v>0</v>
      </c>
      <c r="Q42" s="240">
        <f>ROUND(E42*P42,2)</f>
        <v>0</v>
      </c>
      <c r="R42" s="242"/>
      <c r="S42" s="242" t="s">
        <v>339</v>
      </c>
      <c r="T42" s="243" t="s">
        <v>340</v>
      </c>
      <c r="U42" s="222">
        <v>0</v>
      </c>
      <c r="V42" s="222">
        <f>ROUND(E42*U42,2)</f>
        <v>0</v>
      </c>
      <c r="W42" s="222"/>
      <c r="X42" s="222" t="s">
        <v>474</v>
      </c>
      <c r="Y42" s="212"/>
      <c r="Z42" s="212"/>
      <c r="AA42" s="212"/>
      <c r="AB42" s="212"/>
      <c r="AC42" s="212"/>
      <c r="AD42" s="212"/>
      <c r="AE42" s="212"/>
      <c r="AF42" s="212"/>
      <c r="AG42" s="212" t="s">
        <v>605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7">
        <v>26</v>
      </c>
      <c r="B43" s="238" t="s">
        <v>2053</v>
      </c>
      <c r="C43" s="246" t="s">
        <v>2054</v>
      </c>
      <c r="D43" s="239" t="s">
        <v>955</v>
      </c>
      <c r="E43" s="240">
        <v>1</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c r="S43" s="242" t="s">
        <v>339</v>
      </c>
      <c r="T43" s="243" t="s">
        <v>340</v>
      </c>
      <c r="U43" s="222">
        <v>0</v>
      </c>
      <c r="V43" s="222">
        <f>ROUND(E43*U43,2)</f>
        <v>0</v>
      </c>
      <c r="W43" s="222"/>
      <c r="X43" s="222" t="s">
        <v>474</v>
      </c>
      <c r="Y43" s="212"/>
      <c r="Z43" s="212"/>
      <c r="AA43" s="212"/>
      <c r="AB43" s="212"/>
      <c r="AC43" s="212"/>
      <c r="AD43" s="212"/>
      <c r="AE43" s="212"/>
      <c r="AF43" s="212"/>
      <c r="AG43" s="212" t="s">
        <v>605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7">
        <v>27</v>
      </c>
      <c r="B44" s="238" t="s">
        <v>2055</v>
      </c>
      <c r="C44" s="246" t="s">
        <v>2056</v>
      </c>
      <c r="D44" s="239" t="s">
        <v>955</v>
      </c>
      <c r="E44" s="240">
        <v>4</v>
      </c>
      <c r="F44" s="241"/>
      <c r="G44" s="242">
        <f>ROUND(E44*F44,2)</f>
        <v>0</v>
      </c>
      <c r="H44" s="241"/>
      <c r="I44" s="242">
        <f>ROUND(E44*H44,2)</f>
        <v>0</v>
      </c>
      <c r="J44" s="241"/>
      <c r="K44" s="242">
        <f>ROUND(E44*J44,2)</f>
        <v>0</v>
      </c>
      <c r="L44" s="242">
        <v>21</v>
      </c>
      <c r="M44" s="242">
        <f>G44*(1+L44/100)</f>
        <v>0</v>
      </c>
      <c r="N44" s="240">
        <v>0</v>
      </c>
      <c r="O44" s="240">
        <f>ROUND(E44*N44,2)</f>
        <v>0</v>
      </c>
      <c r="P44" s="240">
        <v>0</v>
      </c>
      <c r="Q44" s="240">
        <f>ROUND(E44*P44,2)</f>
        <v>0</v>
      </c>
      <c r="R44" s="242"/>
      <c r="S44" s="242" t="s">
        <v>339</v>
      </c>
      <c r="T44" s="243" t="s">
        <v>340</v>
      </c>
      <c r="U44" s="222">
        <v>0</v>
      </c>
      <c r="V44" s="222">
        <f>ROUND(E44*U44,2)</f>
        <v>0</v>
      </c>
      <c r="W44" s="222"/>
      <c r="X44" s="222" t="s">
        <v>474</v>
      </c>
      <c r="Y44" s="212"/>
      <c r="Z44" s="212"/>
      <c r="AA44" s="212"/>
      <c r="AB44" s="212"/>
      <c r="AC44" s="212"/>
      <c r="AD44" s="212"/>
      <c r="AE44" s="212"/>
      <c r="AF44" s="212"/>
      <c r="AG44" s="212" t="s">
        <v>605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7">
        <v>28</v>
      </c>
      <c r="B45" s="238" t="s">
        <v>2057</v>
      </c>
      <c r="C45" s="246" t="s">
        <v>2058</v>
      </c>
      <c r="D45" s="239" t="s">
        <v>955</v>
      </c>
      <c r="E45" s="240">
        <v>1</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c r="S45" s="242" t="s">
        <v>339</v>
      </c>
      <c r="T45" s="243" t="s">
        <v>340</v>
      </c>
      <c r="U45" s="222">
        <v>0</v>
      </c>
      <c r="V45" s="222">
        <f>ROUND(E45*U45,2)</f>
        <v>0</v>
      </c>
      <c r="W45" s="222"/>
      <c r="X45" s="222" t="s">
        <v>474</v>
      </c>
      <c r="Y45" s="212"/>
      <c r="Z45" s="212"/>
      <c r="AA45" s="212"/>
      <c r="AB45" s="212"/>
      <c r="AC45" s="212"/>
      <c r="AD45" s="212"/>
      <c r="AE45" s="212"/>
      <c r="AF45" s="212"/>
      <c r="AG45" s="212" t="s">
        <v>605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7">
        <v>29</v>
      </c>
      <c r="B46" s="238" t="s">
        <v>2059</v>
      </c>
      <c r="C46" s="246" t="s">
        <v>2060</v>
      </c>
      <c r="D46" s="239" t="s">
        <v>955</v>
      </c>
      <c r="E46" s="240">
        <v>36</v>
      </c>
      <c r="F46" s="241"/>
      <c r="G46" s="242">
        <f>ROUND(E46*F46,2)</f>
        <v>0</v>
      </c>
      <c r="H46" s="241"/>
      <c r="I46" s="242">
        <f>ROUND(E46*H46,2)</f>
        <v>0</v>
      </c>
      <c r="J46" s="241"/>
      <c r="K46" s="242">
        <f>ROUND(E46*J46,2)</f>
        <v>0</v>
      </c>
      <c r="L46" s="242">
        <v>21</v>
      </c>
      <c r="M46" s="242">
        <f>G46*(1+L46/100)</f>
        <v>0</v>
      </c>
      <c r="N46" s="240">
        <v>0</v>
      </c>
      <c r="O46" s="240">
        <f>ROUND(E46*N46,2)</f>
        <v>0</v>
      </c>
      <c r="P46" s="240">
        <v>0</v>
      </c>
      <c r="Q46" s="240">
        <f>ROUND(E46*P46,2)</f>
        <v>0</v>
      </c>
      <c r="R46" s="242"/>
      <c r="S46" s="242" t="s">
        <v>339</v>
      </c>
      <c r="T46" s="243" t="s">
        <v>340</v>
      </c>
      <c r="U46" s="222">
        <v>0</v>
      </c>
      <c r="V46" s="222">
        <f>ROUND(E46*U46,2)</f>
        <v>0</v>
      </c>
      <c r="W46" s="222"/>
      <c r="X46" s="222" t="s">
        <v>474</v>
      </c>
      <c r="Y46" s="212"/>
      <c r="Z46" s="212"/>
      <c r="AA46" s="212"/>
      <c r="AB46" s="212"/>
      <c r="AC46" s="212"/>
      <c r="AD46" s="212"/>
      <c r="AE46" s="212"/>
      <c r="AF46" s="212"/>
      <c r="AG46" s="212" t="s">
        <v>605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7">
        <v>30</v>
      </c>
      <c r="B47" s="238" t="s">
        <v>2061</v>
      </c>
      <c r="C47" s="246" t="s">
        <v>2062</v>
      </c>
      <c r="D47" s="239" t="s">
        <v>955</v>
      </c>
      <c r="E47" s="240">
        <v>17</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c r="S47" s="242" t="s">
        <v>339</v>
      </c>
      <c r="T47" s="243" t="s">
        <v>340</v>
      </c>
      <c r="U47" s="222">
        <v>0</v>
      </c>
      <c r="V47" s="222">
        <f>ROUND(E47*U47,2)</f>
        <v>0</v>
      </c>
      <c r="W47" s="222"/>
      <c r="X47" s="222" t="s">
        <v>474</v>
      </c>
      <c r="Y47" s="212"/>
      <c r="Z47" s="212"/>
      <c r="AA47" s="212"/>
      <c r="AB47" s="212"/>
      <c r="AC47" s="212"/>
      <c r="AD47" s="212"/>
      <c r="AE47" s="212"/>
      <c r="AF47" s="212"/>
      <c r="AG47" s="212" t="s">
        <v>605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7">
        <v>31</v>
      </c>
      <c r="B48" s="238" t="s">
        <v>2063</v>
      </c>
      <c r="C48" s="246" t="s">
        <v>2064</v>
      </c>
      <c r="D48" s="239" t="s">
        <v>955</v>
      </c>
      <c r="E48" s="240">
        <v>4</v>
      </c>
      <c r="F48" s="241"/>
      <c r="G48" s="242">
        <f>ROUND(E48*F48,2)</f>
        <v>0</v>
      </c>
      <c r="H48" s="241"/>
      <c r="I48" s="242">
        <f>ROUND(E48*H48,2)</f>
        <v>0</v>
      </c>
      <c r="J48" s="241"/>
      <c r="K48" s="242">
        <f>ROUND(E48*J48,2)</f>
        <v>0</v>
      </c>
      <c r="L48" s="242">
        <v>21</v>
      </c>
      <c r="M48" s="242">
        <f>G48*(1+L48/100)</f>
        <v>0</v>
      </c>
      <c r="N48" s="240">
        <v>0</v>
      </c>
      <c r="O48" s="240">
        <f>ROUND(E48*N48,2)</f>
        <v>0</v>
      </c>
      <c r="P48" s="240">
        <v>0</v>
      </c>
      <c r="Q48" s="240">
        <f>ROUND(E48*P48,2)</f>
        <v>0</v>
      </c>
      <c r="R48" s="242"/>
      <c r="S48" s="242" t="s">
        <v>339</v>
      </c>
      <c r="T48" s="243" t="s">
        <v>340</v>
      </c>
      <c r="U48" s="222">
        <v>0</v>
      </c>
      <c r="V48" s="222">
        <f>ROUND(E48*U48,2)</f>
        <v>0</v>
      </c>
      <c r="W48" s="222"/>
      <c r="X48" s="222" t="s">
        <v>474</v>
      </c>
      <c r="Y48" s="212"/>
      <c r="Z48" s="212"/>
      <c r="AA48" s="212"/>
      <c r="AB48" s="212"/>
      <c r="AC48" s="212"/>
      <c r="AD48" s="212"/>
      <c r="AE48" s="212"/>
      <c r="AF48" s="212"/>
      <c r="AG48" s="212" t="s">
        <v>605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7">
        <v>32</v>
      </c>
      <c r="B49" s="238" t="s">
        <v>2065</v>
      </c>
      <c r="C49" s="246" t="s">
        <v>2066</v>
      </c>
      <c r="D49" s="239" t="s">
        <v>955</v>
      </c>
      <c r="E49" s="240">
        <v>2</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339</v>
      </c>
      <c r="T49" s="243" t="s">
        <v>340</v>
      </c>
      <c r="U49" s="222">
        <v>0</v>
      </c>
      <c r="V49" s="222">
        <f>ROUND(E49*U49,2)</f>
        <v>0</v>
      </c>
      <c r="W49" s="222"/>
      <c r="X49" s="222" t="s">
        <v>474</v>
      </c>
      <c r="Y49" s="212"/>
      <c r="Z49" s="212"/>
      <c r="AA49" s="212"/>
      <c r="AB49" s="212"/>
      <c r="AC49" s="212"/>
      <c r="AD49" s="212"/>
      <c r="AE49" s="212"/>
      <c r="AF49" s="212"/>
      <c r="AG49" s="212" t="s">
        <v>605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7">
        <v>33</v>
      </c>
      <c r="B50" s="238" t="s">
        <v>2067</v>
      </c>
      <c r="C50" s="246" t="s">
        <v>2068</v>
      </c>
      <c r="D50" s="239" t="s">
        <v>955</v>
      </c>
      <c r="E50" s="240">
        <v>2</v>
      </c>
      <c r="F50" s="241"/>
      <c r="G50" s="242">
        <f>ROUND(E50*F50,2)</f>
        <v>0</v>
      </c>
      <c r="H50" s="241"/>
      <c r="I50" s="242">
        <f>ROUND(E50*H50,2)</f>
        <v>0</v>
      </c>
      <c r="J50" s="241"/>
      <c r="K50" s="242">
        <f>ROUND(E50*J50,2)</f>
        <v>0</v>
      </c>
      <c r="L50" s="242">
        <v>21</v>
      </c>
      <c r="M50" s="242">
        <f>G50*(1+L50/100)</f>
        <v>0</v>
      </c>
      <c r="N50" s="240">
        <v>0</v>
      </c>
      <c r="O50" s="240">
        <f>ROUND(E50*N50,2)</f>
        <v>0</v>
      </c>
      <c r="P50" s="240">
        <v>0</v>
      </c>
      <c r="Q50" s="240">
        <f>ROUND(E50*P50,2)</f>
        <v>0</v>
      </c>
      <c r="R50" s="242"/>
      <c r="S50" s="242" t="s">
        <v>339</v>
      </c>
      <c r="T50" s="243" t="s">
        <v>340</v>
      </c>
      <c r="U50" s="222">
        <v>0</v>
      </c>
      <c r="V50" s="222">
        <f>ROUND(E50*U50,2)</f>
        <v>0</v>
      </c>
      <c r="W50" s="222"/>
      <c r="X50" s="222" t="s">
        <v>474</v>
      </c>
      <c r="Y50" s="212"/>
      <c r="Z50" s="212"/>
      <c r="AA50" s="212"/>
      <c r="AB50" s="212"/>
      <c r="AC50" s="212"/>
      <c r="AD50" s="212"/>
      <c r="AE50" s="212"/>
      <c r="AF50" s="212"/>
      <c r="AG50" s="212" t="s">
        <v>605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7">
        <v>34</v>
      </c>
      <c r="B51" s="238" t="s">
        <v>2069</v>
      </c>
      <c r="C51" s="246" t="s">
        <v>2070</v>
      </c>
      <c r="D51" s="239" t="s">
        <v>955</v>
      </c>
      <c r="E51" s="240">
        <v>6</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c r="S51" s="242" t="s">
        <v>339</v>
      </c>
      <c r="T51" s="243" t="s">
        <v>340</v>
      </c>
      <c r="U51" s="222">
        <v>0</v>
      </c>
      <c r="V51" s="222">
        <f>ROUND(E51*U51,2)</f>
        <v>0</v>
      </c>
      <c r="W51" s="222"/>
      <c r="X51" s="222" t="s">
        <v>474</v>
      </c>
      <c r="Y51" s="212"/>
      <c r="Z51" s="212"/>
      <c r="AA51" s="212"/>
      <c r="AB51" s="212"/>
      <c r="AC51" s="212"/>
      <c r="AD51" s="212"/>
      <c r="AE51" s="212"/>
      <c r="AF51" s="212"/>
      <c r="AG51" s="212" t="s">
        <v>605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7">
        <v>35</v>
      </c>
      <c r="B52" s="238" t="s">
        <v>2071</v>
      </c>
      <c r="C52" s="246" t="s">
        <v>2072</v>
      </c>
      <c r="D52" s="239" t="s">
        <v>955</v>
      </c>
      <c r="E52" s="240">
        <v>3</v>
      </c>
      <c r="F52" s="241"/>
      <c r="G52" s="242">
        <f>ROUND(E52*F52,2)</f>
        <v>0</v>
      </c>
      <c r="H52" s="241"/>
      <c r="I52" s="242">
        <f>ROUND(E52*H52,2)</f>
        <v>0</v>
      </c>
      <c r="J52" s="241"/>
      <c r="K52" s="242">
        <f>ROUND(E52*J52,2)</f>
        <v>0</v>
      </c>
      <c r="L52" s="242">
        <v>21</v>
      </c>
      <c r="M52" s="242">
        <f>G52*(1+L52/100)</f>
        <v>0</v>
      </c>
      <c r="N52" s="240">
        <v>0</v>
      </c>
      <c r="O52" s="240">
        <f>ROUND(E52*N52,2)</f>
        <v>0</v>
      </c>
      <c r="P52" s="240">
        <v>0</v>
      </c>
      <c r="Q52" s="240">
        <f>ROUND(E52*P52,2)</f>
        <v>0</v>
      </c>
      <c r="R52" s="242"/>
      <c r="S52" s="242" t="s">
        <v>339</v>
      </c>
      <c r="T52" s="243" t="s">
        <v>340</v>
      </c>
      <c r="U52" s="222">
        <v>0</v>
      </c>
      <c r="V52" s="222">
        <f>ROUND(E52*U52,2)</f>
        <v>0</v>
      </c>
      <c r="W52" s="222"/>
      <c r="X52" s="222" t="s">
        <v>474</v>
      </c>
      <c r="Y52" s="212"/>
      <c r="Z52" s="212"/>
      <c r="AA52" s="212"/>
      <c r="AB52" s="212"/>
      <c r="AC52" s="212"/>
      <c r="AD52" s="212"/>
      <c r="AE52" s="212"/>
      <c r="AF52" s="212"/>
      <c r="AG52" s="212" t="s">
        <v>605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7">
        <v>36</v>
      </c>
      <c r="B53" s="238" t="s">
        <v>2073</v>
      </c>
      <c r="C53" s="246" t="s">
        <v>2074</v>
      </c>
      <c r="D53" s="239" t="s">
        <v>955</v>
      </c>
      <c r="E53" s="240">
        <v>6</v>
      </c>
      <c r="F53" s="241"/>
      <c r="G53" s="242">
        <f>ROUND(E53*F53,2)</f>
        <v>0</v>
      </c>
      <c r="H53" s="241"/>
      <c r="I53" s="242">
        <f>ROUND(E53*H53,2)</f>
        <v>0</v>
      </c>
      <c r="J53" s="241"/>
      <c r="K53" s="242">
        <f>ROUND(E53*J53,2)</f>
        <v>0</v>
      </c>
      <c r="L53" s="242">
        <v>21</v>
      </c>
      <c r="M53" s="242">
        <f>G53*(1+L53/100)</f>
        <v>0</v>
      </c>
      <c r="N53" s="240">
        <v>0</v>
      </c>
      <c r="O53" s="240">
        <f>ROUND(E53*N53,2)</f>
        <v>0</v>
      </c>
      <c r="P53" s="240">
        <v>0</v>
      </c>
      <c r="Q53" s="240">
        <f>ROUND(E53*P53,2)</f>
        <v>0</v>
      </c>
      <c r="R53" s="242"/>
      <c r="S53" s="242" t="s">
        <v>339</v>
      </c>
      <c r="T53" s="243" t="s">
        <v>340</v>
      </c>
      <c r="U53" s="222">
        <v>0</v>
      </c>
      <c r="V53" s="222">
        <f>ROUND(E53*U53,2)</f>
        <v>0</v>
      </c>
      <c r="W53" s="222"/>
      <c r="X53" s="222" t="s">
        <v>474</v>
      </c>
      <c r="Y53" s="212"/>
      <c r="Z53" s="212"/>
      <c r="AA53" s="212"/>
      <c r="AB53" s="212"/>
      <c r="AC53" s="212"/>
      <c r="AD53" s="212"/>
      <c r="AE53" s="212"/>
      <c r="AF53" s="212"/>
      <c r="AG53" s="212" t="s">
        <v>605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7">
        <v>37</v>
      </c>
      <c r="B54" s="238" t="s">
        <v>2075</v>
      </c>
      <c r="C54" s="246" t="s">
        <v>2076</v>
      </c>
      <c r="D54" s="239" t="s">
        <v>955</v>
      </c>
      <c r="E54" s="240">
        <v>6</v>
      </c>
      <c r="F54" s="241"/>
      <c r="G54" s="242">
        <f>ROUND(E54*F54,2)</f>
        <v>0</v>
      </c>
      <c r="H54" s="241"/>
      <c r="I54" s="242">
        <f>ROUND(E54*H54,2)</f>
        <v>0</v>
      </c>
      <c r="J54" s="241"/>
      <c r="K54" s="242">
        <f>ROUND(E54*J54,2)</f>
        <v>0</v>
      </c>
      <c r="L54" s="242">
        <v>21</v>
      </c>
      <c r="M54" s="242">
        <f>G54*(1+L54/100)</f>
        <v>0</v>
      </c>
      <c r="N54" s="240">
        <v>0</v>
      </c>
      <c r="O54" s="240">
        <f>ROUND(E54*N54,2)</f>
        <v>0</v>
      </c>
      <c r="P54" s="240">
        <v>0</v>
      </c>
      <c r="Q54" s="240">
        <f>ROUND(E54*P54,2)</f>
        <v>0</v>
      </c>
      <c r="R54" s="242"/>
      <c r="S54" s="242" t="s">
        <v>339</v>
      </c>
      <c r="T54" s="243" t="s">
        <v>340</v>
      </c>
      <c r="U54" s="222">
        <v>0</v>
      </c>
      <c r="V54" s="222">
        <f>ROUND(E54*U54,2)</f>
        <v>0</v>
      </c>
      <c r="W54" s="222"/>
      <c r="X54" s="222" t="s">
        <v>474</v>
      </c>
      <c r="Y54" s="212"/>
      <c r="Z54" s="212"/>
      <c r="AA54" s="212"/>
      <c r="AB54" s="212"/>
      <c r="AC54" s="212"/>
      <c r="AD54" s="212"/>
      <c r="AE54" s="212"/>
      <c r="AF54" s="212"/>
      <c r="AG54" s="212" t="s">
        <v>605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7">
        <v>38</v>
      </c>
      <c r="B55" s="238" t="s">
        <v>2077</v>
      </c>
      <c r="C55" s="246" t="s">
        <v>2078</v>
      </c>
      <c r="D55" s="239" t="s">
        <v>955</v>
      </c>
      <c r="E55" s="240">
        <v>15</v>
      </c>
      <c r="F55" s="241"/>
      <c r="G55" s="242">
        <f>ROUND(E55*F55,2)</f>
        <v>0</v>
      </c>
      <c r="H55" s="241"/>
      <c r="I55" s="242">
        <f>ROUND(E55*H55,2)</f>
        <v>0</v>
      </c>
      <c r="J55" s="241"/>
      <c r="K55" s="242">
        <f>ROUND(E55*J55,2)</f>
        <v>0</v>
      </c>
      <c r="L55" s="242">
        <v>21</v>
      </c>
      <c r="M55" s="242">
        <f>G55*(1+L55/100)</f>
        <v>0</v>
      </c>
      <c r="N55" s="240">
        <v>0</v>
      </c>
      <c r="O55" s="240">
        <f>ROUND(E55*N55,2)</f>
        <v>0</v>
      </c>
      <c r="P55" s="240">
        <v>0</v>
      </c>
      <c r="Q55" s="240">
        <f>ROUND(E55*P55,2)</f>
        <v>0</v>
      </c>
      <c r="R55" s="242"/>
      <c r="S55" s="242" t="s">
        <v>339</v>
      </c>
      <c r="T55" s="243" t="s">
        <v>340</v>
      </c>
      <c r="U55" s="222">
        <v>0</v>
      </c>
      <c r="V55" s="222">
        <f>ROUND(E55*U55,2)</f>
        <v>0</v>
      </c>
      <c r="W55" s="222"/>
      <c r="X55" s="222" t="s">
        <v>474</v>
      </c>
      <c r="Y55" s="212"/>
      <c r="Z55" s="212"/>
      <c r="AA55" s="212"/>
      <c r="AB55" s="212"/>
      <c r="AC55" s="212"/>
      <c r="AD55" s="212"/>
      <c r="AE55" s="212"/>
      <c r="AF55" s="212"/>
      <c r="AG55" s="212" t="s">
        <v>605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7">
        <v>39</v>
      </c>
      <c r="B56" s="238" t="s">
        <v>2079</v>
      </c>
      <c r="C56" s="246" t="s">
        <v>2080</v>
      </c>
      <c r="D56" s="239" t="s">
        <v>955</v>
      </c>
      <c r="E56" s="240">
        <v>1</v>
      </c>
      <c r="F56" s="241"/>
      <c r="G56" s="242">
        <f>ROUND(E56*F56,2)</f>
        <v>0</v>
      </c>
      <c r="H56" s="241"/>
      <c r="I56" s="242">
        <f>ROUND(E56*H56,2)</f>
        <v>0</v>
      </c>
      <c r="J56" s="241"/>
      <c r="K56" s="242">
        <f>ROUND(E56*J56,2)</f>
        <v>0</v>
      </c>
      <c r="L56" s="242">
        <v>21</v>
      </c>
      <c r="M56" s="242">
        <f>G56*(1+L56/100)</f>
        <v>0</v>
      </c>
      <c r="N56" s="240">
        <v>0</v>
      </c>
      <c r="O56" s="240">
        <f>ROUND(E56*N56,2)</f>
        <v>0</v>
      </c>
      <c r="P56" s="240">
        <v>0</v>
      </c>
      <c r="Q56" s="240">
        <f>ROUND(E56*P56,2)</f>
        <v>0</v>
      </c>
      <c r="R56" s="242"/>
      <c r="S56" s="242" t="s">
        <v>339</v>
      </c>
      <c r="T56" s="243" t="s">
        <v>340</v>
      </c>
      <c r="U56" s="222">
        <v>0</v>
      </c>
      <c r="V56" s="222">
        <f>ROUND(E56*U56,2)</f>
        <v>0</v>
      </c>
      <c r="W56" s="222"/>
      <c r="X56" s="222" t="s">
        <v>474</v>
      </c>
      <c r="Y56" s="212"/>
      <c r="Z56" s="212"/>
      <c r="AA56" s="212"/>
      <c r="AB56" s="212"/>
      <c r="AC56" s="212"/>
      <c r="AD56" s="212"/>
      <c r="AE56" s="212"/>
      <c r="AF56" s="212"/>
      <c r="AG56" s="212" t="s">
        <v>605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7">
        <v>40</v>
      </c>
      <c r="B57" s="238" t="s">
        <v>2081</v>
      </c>
      <c r="C57" s="246" t="s">
        <v>2082</v>
      </c>
      <c r="D57" s="239" t="s">
        <v>955</v>
      </c>
      <c r="E57" s="240">
        <v>2</v>
      </c>
      <c r="F57" s="241"/>
      <c r="G57" s="242">
        <f>ROUND(E57*F57,2)</f>
        <v>0</v>
      </c>
      <c r="H57" s="241"/>
      <c r="I57" s="242">
        <f>ROUND(E57*H57,2)</f>
        <v>0</v>
      </c>
      <c r="J57" s="241"/>
      <c r="K57" s="242">
        <f>ROUND(E57*J57,2)</f>
        <v>0</v>
      </c>
      <c r="L57" s="242">
        <v>21</v>
      </c>
      <c r="M57" s="242">
        <f>G57*(1+L57/100)</f>
        <v>0</v>
      </c>
      <c r="N57" s="240">
        <v>0</v>
      </c>
      <c r="O57" s="240">
        <f>ROUND(E57*N57,2)</f>
        <v>0</v>
      </c>
      <c r="P57" s="240">
        <v>0</v>
      </c>
      <c r="Q57" s="240">
        <f>ROUND(E57*P57,2)</f>
        <v>0</v>
      </c>
      <c r="R57" s="242"/>
      <c r="S57" s="242" t="s">
        <v>339</v>
      </c>
      <c r="T57" s="243" t="s">
        <v>340</v>
      </c>
      <c r="U57" s="222">
        <v>0</v>
      </c>
      <c r="V57" s="222">
        <f>ROUND(E57*U57,2)</f>
        <v>0</v>
      </c>
      <c r="W57" s="222"/>
      <c r="X57" s="222" t="s">
        <v>474</v>
      </c>
      <c r="Y57" s="212"/>
      <c r="Z57" s="212"/>
      <c r="AA57" s="212"/>
      <c r="AB57" s="212"/>
      <c r="AC57" s="212"/>
      <c r="AD57" s="212"/>
      <c r="AE57" s="212"/>
      <c r="AF57" s="212"/>
      <c r="AG57" s="212" t="s">
        <v>605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7">
        <v>41</v>
      </c>
      <c r="B58" s="238" t="s">
        <v>2083</v>
      </c>
      <c r="C58" s="246" t="s">
        <v>2084</v>
      </c>
      <c r="D58" s="239" t="s">
        <v>955</v>
      </c>
      <c r="E58" s="240">
        <v>2</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c r="S58" s="242" t="s">
        <v>339</v>
      </c>
      <c r="T58" s="243" t="s">
        <v>340</v>
      </c>
      <c r="U58" s="222">
        <v>0</v>
      </c>
      <c r="V58" s="222">
        <f>ROUND(E58*U58,2)</f>
        <v>0</v>
      </c>
      <c r="W58" s="222"/>
      <c r="X58" s="222" t="s">
        <v>474</v>
      </c>
      <c r="Y58" s="212"/>
      <c r="Z58" s="212"/>
      <c r="AA58" s="212"/>
      <c r="AB58" s="212"/>
      <c r="AC58" s="212"/>
      <c r="AD58" s="212"/>
      <c r="AE58" s="212"/>
      <c r="AF58" s="212"/>
      <c r="AG58" s="212" t="s">
        <v>605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7">
        <v>42</v>
      </c>
      <c r="B59" s="238" t="s">
        <v>2085</v>
      </c>
      <c r="C59" s="246" t="s">
        <v>2086</v>
      </c>
      <c r="D59" s="239" t="s">
        <v>955</v>
      </c>
      <c r="E59" s="240">
        <v>3</v>
      </c>
      <c r="F59" s="241"/>
      <c r="G59" s="242">
        <f>ROUND(E59*F59,2)</f>
        <v>0</v>
      </c>
      <c r="H59" s="241"/>
      <c r="I59" s="242">
        <f>ROUND(E59*H59,2)</f>
        <v>0</v>
      </c>
      <c r="J59" s="241"/>
      <c r="K59" s="242">
        <f>ROUND(E59*J59,2)</f>
        <v>0</v>
      </c>
      <c r="L59" s="242">
        <v>21</v>
      </c>
      <c r="M59" s="242">
        <f>G59*(1+L59/100)</f>
        <v>0</v>
      </c>
      <c r="N59" s="240">
        <v>0</v>
      </c>
      <c r="O59" s="240">
        <f>ROUND(E59*N59,2)</f>
        <v>0</v>
      </c>
      <c r="P59" s="240">
        <v>0</v>
      </c>
      <c r="Q59" s="240">
        <f>ROUND(E59*P59,2)</f>
        <v>0</v>
      </c>
      <c r="R59" s="242"/>
      <c r="S59" s="242" t="s">
        <v>339</v>
      </c>
      <c r="T59" s="243" t="s">
        <v>340</v>
      </c>
      <c r="U59" s="222">
        <v>0</v>
      </c>
      <c r="V59" s="222">
        <f>ROUND(E59*U59,2)</f>
        <v>0</v>
      </c>
      <c r="W59" s="222"/>
      <c r="X59" s="222" t="s">
        <v>474</v>
      </c>
      <c r="Y59" s="212"/>
      <c r="Z59" s="212"/>
      <c r="AA59" s="212"/>
      <c r="AB59" s="212"/>
      <c r="AC59" s="212"/>
      <c r="AD59" s="212"/>
      <c r="AE59" s="212"/>
      <c r="AF59" s="212"/>
      <c r="AG59" s="212" t="s">
        <v>605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7">
        <v>43</v>
      </c>
      <c r="B60" s="238" t="s">
        <v>2087</v>
      </c>
      <c r="C60" s="246" t="s">
        <v>2088</v>
      </c>
      <c r="D60" s="239" t="s">
        <v>955</v>
      </c>
      <c r="E60" s="240">
        <v>1</v>
      </c>
      <c r="F60" s="241"/>
      <c r="G60" s="242">
        <f>ROUND(E60*F60,2)</f>
        <v>0</v>
      </c>
      <c r="H60" s="241"/>
      <c r="I60" s="242">
        <f>ROUND(E60*H60,2)</f>
        <v>0</v>
      </c>
      <c r="J60" s="241"/>
      <c r="K60" s="242">
        <f>ROUND(E60*J60,2)</f>
        <v>0</v>
      </c>
      <c r="L60" s="242">
        <v>21</v>
      </c>
      <c r="M60" s="242">
        <f>G60*(1+L60/100)</f>
        <v>0</v>
      </c>
      <c r="N60" s="240">
        <v>0</v>
      </c>
      <c r="O60" s="240">
        <f>ROUND(E60*N60,2)</f>
        <v>0</v>
      </c>
      <c r="P60" s="240">
        <v>0</v>
      </c>
      <c r="Q60" s="240">
        <f>ROUND(E60*P60,2)</f>
        <v>0</v>
      </c>
      <c r="R60" s="242"/>
      <c r="S60" s="242" t="s">
        <v>339</v>
      </c>
      <c r="T60" s="243" t="s">
        <v>340</v>
      </c>
      <c r="U60" s="222">
        <v>0</v>
      </c>
      <c r="V60" s="222">
        <f>ROUND(E60*U60,2)</f>
        <v>0</v>
      </c>
      <c r="W60" s="222"/>
      <c r="X60" s="222" t="s">
        <v>474</v>
      </c>
      <c r="Y60" s="212"/>
      <c r="Z60" s="212"/>
      <c r="AA60" s="212"/>
      <c r="AB60" s="212"/>
      <c r="AC60" s="212"/>
      <c r="AD60" s="212"/>
      <c r="AE60" s="212"/>
      <c r="AF60" s="212"/>
      <c r="AG60" s="212" t="s">
        <v>605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7">
        <v>44</v>
      </c>
      <c r="B61" s="238" t="s">
        <v>2089</v>
      </c>
      <c r="C61" s="246" t="s">
        <v>2090</v>
      </c>
      <c r="D61" s="239" t="s">
        <v>955</v>
      </c>
      <c r="E61" s="240">
        <v>2</v>
      </c>
      <c r="F61" s="241"/>
      <c r="G61" s="242">
        <f>ROUND(E61*F61,2)</f>
        <v>0</v>
      </c>
      <c r="H61" s="241"/>
      <c r="I61" s="242">
        <f>ROUND(E61*H61,2)</f>
        <v>0</v>
      </c>
      <c r="J61" s="241"/>
      <c r="K61" s="242">
        <f>ROUND(E61*J61,2)</f>
        <v>0</v>
      </c>
      <c r="L61" s="242">
        <v>21</v>
      </c>
      <c r="M61" s="242">
        <f>G61*(1+L61/100)</f>
        <v>0</v>
      </c>
      <c r="N61" s="240">
        <v>0</v>
      </c>
      <c r="O61" s="240">
        <f>ROUND(E61*N61,2)</f>
        <v>0</v>
      </c>
      <c r="P61" s="240">
        <v>0</v>
      </c>
      <c r="Q61" s="240">
        <f>ROUND(E61*P61,2)</f>
        <v>0</v>
      </c>
      <c r="R61" s="242"/>
      <c r="S61" s="242" t="s">
        <v>339</v>
      </c>
      <c r="T61" s="243" t="s">
        <v>340</v>
      </c>
      <c r="U61" s="222">
        <v>0</v>
      </c>
      <c r="V61" s="222">
        <f>ROUND(E61*U61,2)</f>
        <v>0</v>
      </c>
      <c r="W61" s="222"/>
      <c r="X61" s="222" t="s">
        <v>474</v>
      </c>
      <c r="Y61" s="212"/>
      <c r="Z61" s="212"/>
      <c r="AA61" s="212"/>
      <c r="AB61" s="212"/>
      <c r="AC61" s="212"/>
      <c r="AD61" s="212"/>
      <c r="AE61" s="212"/>
      <c r="AF61" s="212"/>
      <c r="AG61" s="212" t="s">
        <v>605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7">
        <v>45</v>
      </c>
      <c r="B62" s="238" t="s">
        <v>2091</v>
      </c>
      <c r="C62" s="246" t="s">
        <v>2092</v>
      </c>
      <c r="D62" s="239" t="s">
        <v>955</v>
      </c>
      <c r="E62" s="240">
        <v>11</v>
      </c>
      <c r="F62" s="241"/>
      <c r="G62" s="242">
        <f>ROUND(E62*F62,2)</f>
        <v>0</v>
      </c>
      <c r="H62" s="241"/>
      <c r="I62" s="242">
        <f>ROUND(E62*H62,2)</f>
        <v>0</v>
      </c>
      <c r="J62" s="241"/>
      <c r="K62" s="242">
        <f>ROUND(E62*J62,2)</f>
        <v>0</v>
      </c>
      <c r="L62" s="242">
        <v>21</v>
      </c>
      <c r="M62" s="242">
        <f>G62*(1+L62/100)</f>
        <v>0</v>
      </c>
      <c r="N62" s="240">
        <v>0</v>
      </c>
      <c r="O62" s="240">
        <f>ROUND(E62*N62,2)</f>
        <v>0</v>
      </c>
      <c r="P62" s="240">
        <v>0</v>
      </c>
      <c r="Q62" s="240">
        <f>ROUND(E62*P62,2)</f>
        <v>0</v>
      </c>
      <c r="R62" s="242"/>
      <c r="S62" s="242" t="s">
        <v>339</v>
      </c>
      <c r="T62" s="243" t="s">
        <v>340</v>
      </c>
      <c r="U62" s="222">
        <v>0</v>
      </c>
      <c r="V62" s="222">
        <f>ROUND(E62*U62,2)</f>
        <v>0</v>
      </c>
      <c r="W62" s="222"/>
      <c r="X62" s="222" t="s">
        <v>474</v>
      </c>
      <c r="Y62" s="212"/>
      <c r="Z62" s="212"/>
      <c r="AA62" s="212"/>
      <c r="AB62" s="212"/>
      <c r="AC62" s="212"/>
      <c r="AD62" s="212"/>
      <c r="AE62" s="212"/>
      <c r="AF62" s="212"/>
      <c r="AG62" s="212" t="s">
        <v>605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0">
        <v>46</v>
      </c>
      <c r="B63" s="231" t="s">
        <v>2093</v>
      </c>
      <c r="C63" s="247" t="s">
        <v>2094</v>
      </c>
      <c r="D63" s="232" t="s">
        <v>955</v>
      </c>
      <c r="E63" s="233">
        <v>2</v>
      </c>
      <c r="F63" s="234"/>
      <c r="G63" s="235">
        <f>ROUND(E63*F63,2)</f>
        <v>0</v>
      </c>
      <c r="H63" s="234"/>
      <c r="I63" s="235">
        <f>ROUND(E63*H63,2)</f>
        <v>0</v>
      </c>
      <c r="J63" s="234"/>
      <c r="K63" s="235">
        <f>ROUND(E63*J63,2)</f>
        <v>0</v>
      </c>
      <c r="L63" s="235">
        <v>21</v>
      </c>
      <c r="M63" s="235">
        <f>G63*(1+L63/100)</f>
        <v>0</v>
      </c>
      <c r="N63" s="233">
        <v>0</v>
      </c>
      <c r="O63" s="233">
        <f>ROUND(E63*N63,2)</f>
        <v>0</v>
      </c>
      <c r="P63" s="233">
        <v>0</v>
      </c>
      <c r="Q63" s="233">
        <f>ROUND(E63*P63,2)</f>
        <v>0</v>
      </c>
      <c r="R63" s="235"/>
      <c r="S63" s="235" t="s">
        <v>339</v>
      </c>
      <c r="T63" s="236" t="s">
        <v>340</v>
      </c>
      <c r="U63" s="222">
        <v>0</v>
      </c>
      <c r="V63" s="222">
        <f>ROUND(E63*U63,2)</f>
        <v>0</v>
      </c>
      <c r="W63" s="222"/>
      <c r="X63" s="222" t="s">
        <v>474</v>
      </c>
      <c r="Y63" s="212"/>
      <c r="Z63" s="212"/>
      <c r="AA63" s="212"/>
      <c r="AB63" s="212"/>
      <c r="AC63" s="212"/>
      <c r="AD63" s="212"/>
      <c r="AE63" s="212"/>
      <c r="AF63" s="212"/>
      <c r="AG63" s="212" t="s">
        <v>605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4" t="s">
        <v>2095</v>
      </c>
      <c r="D64" s="261"/>
      <c r="E64" s="261"/>
      <c r="F64" s="261"/>
      <c r="G64" s="261"/>
      <c r="H64" s="222"/>
      <c r="I64" s="222"/>
      <c r="J64" s="222"/>
      <c r="K64" s="222"/>
      <c r="L64" s="222"/>
      <c r="M64" s="222"/>
      <c r="N64" s="221"/>
      <c r="O64" s="221"/>
      <c r="P64" s="221"/>
      <c r="Q64" s="221"/>
      <c r="R64" s="222"/>
      <c r="S64" s="222"/>
      <c r="T64" s="222"/>
      <c r="U64" s="222"/>
      <c r="V64" s="222"/>
      <c r="W64" s="222"/>
      <c r="X64" s="222"/>
      <c r="Y64" s="212"/>
      <c r="Z64" s="212"/>
      <c r="AA64" s="212"/>
      <c r="AB64" s="212"/>
      <c r="AC64" s="212"/>
      <c r="AD64" s="212"/>
      <c r="AE64" s="212"/>
      <c r="AF64" s="212"/>
      <c r="AG64" s="212" t="s">
        <v>433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7">
        <v>47</v>
      </c>
      <c r="B65" s="238" t="s">
        <v>2096</v>
      </c>
      <c r="C65" s="246" t="s">
        <v>2097</v>
      </c>
      <c r="D65" s="239" t="s">
        <v>955</v>
      </c>
      <c r="E65" s="240">
        <v>5</v>
      </c>
      <c r="F65" s="241"/>
      <c r="G65" s="242">
        <f>ROUND(E65*F65,2)</f>
        <v>0</v>
      </c>
      <c r="H65" s="241"/>
      <c r="I65" s="242">
        <f>ROUND(E65*H65,2)</f>
        <v>0</v>
      </c>
      <c r="J65" s="241"/>
      <c r="K65" s="242">
        <f>ROUND(E65*J65,2)</f>
        <v>0</v>
      </c>
      <c r="L65" s="242">
        <v>21</v>
      </c>
      <c r="M65" s="242">
        <f>G65*(1+L65/100)</f>
        <v>0</v>
      </c>
      <c r="N65" s="240">
        <v>0</v>
      </c>
      <c r="O65" s="240">
        <f>ROUND(E65*N65,2)</f>
        <v>0</v>
      </c>
      <c r="P65" s="240">
        <v>0</v>
      </c>
      <c r="Q65" s="240">
        <f>ROUND(E65*P65,2)</f>
        <v>0</v>
      </c>
      <c r="R65" s="242"/>
      <c r="S65" s="242" t="s">
        <v>339</v>
      </c>
      <c r="T65" s="243" t="s">
        <v>340</v>
      </c>
      <c r="U65" s="222">
        <v>0</v>
      </c>
      <c r="V65" s="222">
        <f>ROUND(E65*U65,2)</f>
        <v>0</v>
      </c>
      <c r="W65" s="222"/>
      <c r="X65" s="222" t="s">
        <v>474</v>
      </c>
      <c r="Y65" s="212"/>
      <c r="Z65" s="212"/>
      <c r="AA65" s="212"/>
      <c r="AB65" s="212"/>
      <c r="AC65" s="212"/>
      <c r="AD65" s="212"/>
      <c r="AE65" s="212"/>
      <c r="AF65" s="212"/>
      <c r="AG65" s="212" t="s">
        <v>605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7">
        <v>48</v>
      </c>
      <c r="B66" s="238" t="s">
        <v>2098</v>
      </c>
      <c r="C66" s="246" t="s">
        <v>2099</v>
      </c>
      <c r="D66" s="239" t="s">
        <v>955</v>
      </c>
      <c r="E66" s="240">
        <v>243</v>
      </c>
      <c r="F66" s="241"/>
      <c r="G66" s="242">
        <f>ROUND(E66*F66,2)</f>
        <v>0</v>
      </c>
      <c r="H66" s="241"/>
      <c r="I66" s="242">
        <f>ROUND(E66*H66,2)</f>
        <v>0</v>
      </c>
      <c r="J66" s="241"/>
      <c r="K66" s="242">
        <f>ROUND(E66*J66,2)</f>
        <v>0</v>
      </c>
      <c r="L66" s="242">
        <v>21</v>
      </c>
      <c r="M66" s="242">
        <f>G66*(1+L66/100)</f>
        <v>0</v>
      </c>
      <c r="N66" s="240">
        <v>0</v>
      </c>
      <c r="O66" s="240">
        <f>ROUND(E66*N66,2)</f>
        <v>0</v>
      </c>
      <c r="P66" s="240">
        <v>0</v>
      </c>
      <c r="Q66" s="240">
        <f>ROUND(E66*P66,2)</f>
        <v>0</v>
      </c>
      <c r="R66" s="242"/>
      <c r="S66" s="242" t="s">
        <v>339</v>
      </c>
      <c r="T66" s="243" t="s">
        <v>340</v>
      </c>
      <c r="U66" s="222">
        <v>0</v>
      </c>
      <c r="V66" s="222">
        <f>ROUND(E66*U66,2)</f>
        <v>0</v>
      </c>
      <c r="W66" s="222"/>
      <c r="X66" s="222" t="s">
        <v>474</v>
      </c>
      <c r="Y66" s="212"/>
      <c r="Z66" s="212"/>
      <c r="AA66" s="212"/>
      <c r="AB66" s="212"/>
      <c r="AC66" s="212"/>
      <c r="AD66" s="212"/>
      <c r="AE66" s="212"/>
      <c r="AF66" s="212"/>
      <c r="AG66" s="212" t="s">
        <v>605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7">
        <v>49</v>
      </c>
      <c r="B67" s="238" t="s">
        <v>2100</v>
      </c>
      <c r="C67" s="246" t="s">
        <v>2101</v>
      </c>
      <c r="D67" s="239" t="s">
        <v>955</v>
      </c>
      <c r="E67" s="240">
        <v>33</v>
      </c>
      <c r="F67" s="241"/>
      <c r="G67" s="242">
        <f>ROUND(E67*F67,2)</f>
        <v>0</v>
      </c>
      <c r="H67" s="241"/>
      <c r="I67" s="242">
        <f>ROUND(E67*H67,2)</f>
        <v>0</v>
      </c>
      <c r="J67" s="241"/>
      <c r="K67" s="242">
        <f>ROUND(E67*J67,2)</f>
        <v>0</v>
      </c>
      <c r="L67" s="242">
        <v>21</v>
      </c>
      <c r="M67" s="242">
        <f>G67*(1+L67/100)</f>
        <v>0</v>
      </c>
      <c r="N67" s="240">
        <v>0</v>
      </c>
      <c r="O67" s="240">
        <f>ROUND(E67*N67,2)</f>
        <v>0</v>
      </c>
      <c r="P67" s="240">
        <v>0</v>
      </c>
      <c r="Q67" s="240">
        <f>ROUND(E67*P67,2)</f>
        <v>0</v>
      </c>
      <c r="R67" s="242"/>
      <c r="S67" s="242" t="s">
        <v>339</v>
      </c>
      <c r="T67" s="243" t="s">
        <v>340</v>
      </c>
      <c r="U67" s="222">
        <v>0</v>
      </c>
      <c r="V67" s="222">
        <f>ROUND(E67*U67,2)</f>
        <v>0</v>
      </c>
      <c r="W67" s="222"/>
      <c r="X67" s="222" t="s">
        <v>474</v>
      </c>
      <c r="Y67" s="212"/>
      <c r="Z67" s="212"/>
      <c r="AA67" s="212"/>
      <c r="AB67" s="212"/>
      <c r="AC67" s="212"/>
      <c r="AD67" s="212"/>
      <c r="AE67" s="212"/>
      <c r="AF67" s="212"/>
      <c r="AG67" s="212" t="s">
        <v>605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7">
        <v>50</v>
      </c>
      <c r="B68" s="238" t="s">
        <v>2102</v>
      </c>
      <c r="C68" s="246" t="s">
        <v>2103</v>
      </c>
      <c r="D68" s="239" t="s">
        <v>955</v>
      </c>
      <c r="E68" s="240">
        <v>13</v>
      </c>
      <c r="F68" s="241"/>
      <c r="G68" s="242">
        <f>ROUND(E68*F68,2)</f>
        <v>0</v>
      </c>
      <c r="H68" s="241"/>
      <c r="I68" s="242">
        <f>ROUND(E68*H68,2)</f>
        <v>0</v>
      </c>
      <c r="J68" s="241"/>
      <c r="K68" s="242">
        <f>ROUND(E68*J68,2)</f>
        <v>0</v>
      </c>
      <c r="L68" s="242">
        <v>21</v>
      </c>
      <c r="M68" s="242">
        <f>G68*(1+L68/100)</f>
        <v>0</v>
      </c>
      <c r="N68" s="240">
        <v>0</v>
      </c>
      <c r="O68" s="240">
        <f>ROUND(E68*N68,2)</f>
        <v>0</v>
      </c>
      <c r="P68" s="240">
        <v>0</v>
      </c>
      <c r="Q68" s="240">
        <f>ROUND(E68*P68,2)</f>
        <v>0</v>
      </c>
      <c r="R68" s="242"/>
      <c r="S68" s="242" t="s">
        <v>339</v>
      </c>
      <c r="T68" s="243" t="s">
        <v>340</v>
      </c>
      <c r="U68" s="222">
        <v>0</v>
      </c>
      <c r="V68" s="222">
        <f>ROUND(E68*U68,2)</f>
        <v>0</v>
      </c>
      <c r="W68" s="222"/>
      <c r="X68" s="222" t="s">
        <v>474</v>
      </c>
      <c r="Y68" s="212"/>
      <c r="Z68" s="212"/>
      <c r="AA68" s="212"/>
      <c r="AB68" s="212"/>
      <c r="AC68" s="212"/>
      <c r="AD68" s="212"/>
      <c r="AE68" s="212"/>
      <c r="AF68" s="212"/>
      <c r="AG68" s="212" t="s">
        <v>605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7">
        <v>51</v>
      </c>
      <c r="B69" s="238" t="s">
        <v>2104</v>
      </c>
      <c r="C69" s="246" t="s">
        <v>2105</v>
      </c>
      <c r="D69" s="239" t="s">
        <v>338</v>
      </c>
      <c r="E69" s="240">
        <v>1</v>
      </c>
      <c r="F69" s="241"/>
      <c r="G69" s="242">
        <f>ROUND(E69*F69,2)</f>
        <v>0</v>
      </c>
      <c r="H69" s="241"/>
      <c r="I69" s="242">
        <f>ROUND(E69*H69,2)</f>
        <v>0</v>
      </c>
      <c r="J69" s="241"/>
      <c r="K69" s="242">
        <f>ROUND(E69*J69,2)</f>
        <v>0</v>
      </c>
      <c r="L69" s="242">
        <v>21</v>
      </c>
      <c r="M69" s="242">
        <f>G69*(1+L69/100)</f>
        <v>0</v>
      </c>
      <c r="N69" s="240">
        <v>0</v>
      </c>
      <c r="O69" s="240">
        <f>ROUND(E69*N69,2)</f>
        <v>0</v>
      </c>
      <c r="P69" s="240">
        <v>0</v>
      </c>
      <c r="Q69" s="240">
        <f>ROUND(E69*P69,2)</f>
        <v>0</v>
      </c>
      <c r="R69" s="242"/>
      <c r="S69" s="242" t="s">
        <v>339</v>
      </c>
      <c r="T69" s="243" t="s">
        <v>340</v>
      </c>
      <c r="U69" s="222">
        <v>0</v>
      </c>
      <c r="V69" s="222">
        <f>ROUND(E69*U69,2)</f>
        <v>0</v>
      </c>
      <c r="W69" s="222"/>
      <c r="X69" s="222" t="s">
        <v>474</v>
      </c>
      <c r="Y69" s="212"/>
      <c r="Z69" s="212"/>
      <c r="AA69" s="212"/>
      <c r="AB69" s="212"/>
      <c r="AC69" s="212"/>
      <c r="AD69" s="212"/>
      <c r="AE69" s="212"/>
      <c r="AF69" s="212"/>
      <c r="AG69" s="212" t="s">
        <v>605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7">
        <v>52</v>
      </c>
      <c r="B70" s="238" t="s">
        <v>2106</v>
      </c>
      <c r="C70" s="246" t="s">
        <v>2107</v>
      </c>
      <c r="D70" s="239" t="s">
        <v>338</v>
      </c>
      <c r="E70" s="240">
        <v>1</v>
      </c>
      <c r="F70" s="241"/>
      <c r="G70" s="242">
        <f>ROUND(E70*F70,2)</f>
        <v>0</v>
      </c>
      <c r="H70" s="241"/>
      <c r="I70" s="242">
        <f>ROUND(E70*H70,2)</f>
        <v>0</v>
      </c>
      <c r="J70" s="241"/>
      <c r="K70" s="242">
        <f>ROUND(E70*J70,2)</f>
        <v>0</v>
      </c>
      <c r="L70" s="242">
        <v>21</v>
      </c>
      <c r="M70" s="242">
        <f>G70*(1+L70/100)</f>
        <v>0</v>
      </c>
      <c r="N70" s="240">
        <v>0</v>
      </c>
      <c r="O70" s="240">
        <f>ROUND(E70*N70,2)</f>
        <v>0</v>
      </c>
      <c r="P70" s="240">
        <v>0</v>
      </c>
      <c r="Q70" s="240">
        <f>ROUND(E70*P70,2)</f>
        <v>0</v>
      </c>
      <c r="R70" s="242"/>
      <c r="S70" s="242" t="s">
        <v>339</v>
      </c>
      <c r="T70" s="243" t="s">
        <v>340</v>
      </c>
      <c r="U70" s="222">
        <v>0</v>
      </c>
      <c r="V70" s="222">
        <f>ROUND(E70*U70,2)</f>
        <v>0</v>
      </c>
      <c r="W70" s="222"/>
      <c r="X70" s="222" t="s">
        <v>474</v>
      </c>
      <c r="Y70" s="212"/>
      <c r="Z70" s="212"/>
      <c r="AA70" s="212"/>
      <c r="AB70" s="212"/>
      <c r="AC70" s="212"/>
      <c r="AD70" s="212"/>
      <c r="AE70" s="212"/>
      <c r="AF70" s="212"/>
      <c r="AG70" s="212" t="s">
        <v>605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7">
        <v>53</v>
      </c>
      <c r="B71" s="238" t="s">
        <v>2108</v>
      </c>
      <c r="C71" s="246" t="s">
        <v>2109</v>
      </c>
      <c r="D71" s="239" t="s">
        <v>338</v>
      </c>
      <c r="E71" s="240">
        <v>1</v>
      </c>
      <c r="F71" s="241"/>
      <c r="G71" s="242">
        <f>ROUND(E71*F71,2)</f>
        <v>0</v>
      </c>
      <c r="H71" s="241"/>
      <c r="I71" s="242">
        <f>ROUND(E71*H71,2)</f>
        <v>0</v>
      </c>
      <c r="J71" s="241"/>
      <c r="K71" s="242">
        <f>ROUND(E71*J71,2)</f>
        <v>0</v>
      </c>
      <c r="L71" s="242">
        <v>21</v>
      </c>
      <c r="M71" s="242">
        <f>G71*(1+L71/100)</f>
        <v>0</v>
      </c>
      <c r="N71" s="240">
        <v>0</v>
      </c>
      <c r="O71" s="240">
        <f>ROUND(E71*N71,2)</f>
        <v>0</v>
      </c>
      <c r="P71" s="240">
        <v>0</v>
      </c>
      <c r="Q71" s="240">
        <f>ROUND(E71*P71,2)</f>
        <v>0</v>
      </c>
      <c r="R71" s="242"/>
      <c r="S71" s="242" t="s">
        <v>339</v>
      </c>
      <c r="T71" s="243" t="s">
        <v>340</v>
      </c>
      <c r="U71" s="222">
        <v>0</v>
      </c>
      <c r="V71" s="222">
        <f>ROUND(E71*U71,2)</f>
        <v>0</v>
      </c>
      <c r="W71" s="222"/>
      <c r="X71" s="222" t="s">
        <v>474</v>
      </c>
      <c r="Y71" s="212"/>
      <c r="Z71" s="212"/>
      <c r="AA71" s="212"/>
      <c r="AB71" s="212"/>
      <c r="AC71" s="212"/>
      <c r="AD71" s="212"/>
      <c r="AE71" s="212"/>
      <c r="AF71" s="212"/>
      <c r="AG71" s="212" t="s">
        <v>605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7">
        <v>54</v>
      </c>
      <c r="B72" s="238" t="s">
        <v>2110</v>
      </c>
      <c r="C72" s="246" t="s">
        <v>2111</v>
      </c>
      <c r="D72" s="239" t="s">
        <v>338</v>
      </c>
      <c r="E72" s="240">
        <v>1</v>
      </c>
      <c r="F72" s="241"/>
      <c r="G72" s="242">
        <f>ROUND(E72*F72,2)</f>
        <v>0</v>
      </c>
      <c r="H72" s="241"/>
      <c r="I72" s="242">
        <f>ROUND(E72*H72,2)</f>
        <v>0</v>
      </c>
      <c r="J72" s="241"/>
      <c r="K72" s="242">
        <f>ROUND(E72*J72,2)</f>
        <v>0</v>
      </c>
      <c r="L72" s="242">
        <v>21</v>
      </c>
      <c r="M72" s="242">
        <f>G72*(1+L72/100)</f>
        <v>0</v>
      </c>
      <c r="N72" s="240">
        <v>0</v>
      </c>
      <c r="O72" s="240">
        <f>ROUND(E72*N72,2)</f>
        <v>0</v>
      </c>
      <c r="P72" s="240">
        <v>0</v>
      </c>
      <c r="Q72" s="240">
        <f>ROUND(E72*P72,2)</f>
        <v>0</v>
      </c>
      <c r="R72" s="242"/>
      <c r="S72" s="242" t="s">
        <v>339</v>
      </c>
      <c r="T72" s="243" t="s">
        <v>340</v>
      </c>
      <c r="U72" s="222">
        <v>0</v>
      </c>
      <c r="V72" s="222">
        <f>ROUND(E72*U72,2)</f>
        <v>0</v>
      </c>
      <c r="W72" s="222"/>
      <c r="X72" s="222" t="s">
        <v>474</v>
      </c>
      <c r="Y72" s="212"/>
      <c r="Z72" s="212"/>
      <c r="AA72" s="212"/>
      <c r="AB72" s="212"/>
      <c r="AC72" s="212"/>
      <c r="AD72" s="212"/>
      <c r="AE72" s="212"/>
      <c r="AF72" s="212"/>
      <c r="AG72" s="212" t="s">
        <v>605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7">
        <v>55</v>
      </c>
      <c r="B73" s="238" t="s">
        <v>2112</v>
      </c>
      <c r="C73" s="246" t="s">
        <v>2113</v>
      </c>
      <c r="D73" s="239" t="s">
        <v>338</v>
      </c>
      <c r="E73" s="240">
        <v>1</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c r="S73" s="242" t="s">
        <v>339</v>
      </c>
      <c r="T73" s="243" t="s">
        <v>340</v>
      </c>
      <c r="U73" s="222">
        <v>0</v>
      </c>
      <c r="V73" s="222">
        <f>ROUND(E73*U73,2)</f>
        <v>0</v>
      </c>
      <c r="W73" s="222"/>
      <c r="X73" s="222" t="s">
        <v>474</v>
      </c>
      <c r="Y73" s="212"/>
      <c r="Z73" s="212"/>
      <c r="AA73" s="212"/>
      <c r="AB73" s="212"/>
      <c r="AC73" s="212"/>
      <c r="AD73" s="212"/>
      <c r="AE73" s="212"/>
      <c r="AF73" s="212"/>
      <c r="AG73" s="212" t="s">
        <v>605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4" t="s">
        <v>334</v>
      </c>
      <c r="B74" s="225" t="s">
        <v>279</v>
      </c>
      <c r="C74" s="245" t="s">
        <v>280</v>
      </c>
      <c r="D74" s="226"/>
      <c r="E74" s="227"/>
      <c r="F74" s="228"/>
      <c r="G74" s="228">
        <f>SUMIF(AG75:AG125,"&lt;&gt;NOR",G75:G125)</f>
        <v>0</v>
      </c>
      <c r="H74" s="228"/>
      <c r="I74" s="228">
        <f>SUM(I75:I125)</f>
        <v>0</v>
      </c>
      <c r="J74" s="228"/>
      <c r="K74" s="228">
        <f>SUM(K75:K125)</f>
        <v>0</v>
      </c>
      <c r="L74" s="228"/>
      <c r="M74" s="228">
        <f>SUM(M75:M125)</f>
        <v>0</v>
      </c>
      <c r="N74" s="227"/>
      <c r="O74" s="227">
        <f>SUM(O75:O125)</f>
        <v>0</v>
      </c>
      <c r="P74" s="227"/>
      <c r="Q74" s="227">
        <f>SUM(Q75:Q125)</f>
        <v>0</v>
      </c>
      <c r="R74" s="228"/>
      <c r="S74" s="228"/>
      <c r="T74" s="229"/>
      <c r="U74" s="223"/>
      <c r="V74" s="223">
        <f>SUM(V75:V125)</f>
        <v>0</v>
      </c>
      <c r="W74" s="223"/>
      <c r="X74" s="223"/>
      <c r="AG74" t="s">
        <v>335</v>
      </c>
    </row>
    <row r="75" spans="1:60" outlineLevel="1" x14ac:dyDescent="0.2">
      <c r="A75" s="230">
        <v>56</v>
      </c>
      <c r="B75" s="231" t="s">
        <v>2114</v>
      </c>
      <c r="C75" s="247" t="s">
        <v>2115</v>
      </c>
      <c r="D75" s="232" t="s">
        <v>539</v>
      </c>
      <c r="E75" s="233">
        <v>1</v>
      </c>
      <c r="F75" s="234"/>
      <c r="G75" s="235">
        <f>ROUND(E75*F75,2)</f>
        <v>0</v>
      </c>
      <c r="H75" s="234"/>
      <c r="I75" s="235">
        <f>ROUND(E75*H75,2)</f>
        <v>0</v>
      </c>
      <c r="J75" s="234"/>
      <c r="K75" s="235">
        <f>ROUND(E75*J75,2)</f>
        <v>0</v>
      </c>
      <c r="L75" s="235">
        <v>21</v>
      </c>
      <c r="M75" s="235">
        <f>G75*(1+L75/100)</f>
        <v>0</v>
      </c>
      <c r="N75" s="233">
        <v>0</v>
      </c>
      <c r="O75" s="233">
        <f>ROUND(E75*N75,2)</f>
        <v>0</v>
      </c>
      <c r="P75" s="233">
        <v>0</v>
      </c>
      <c r="Q75" s="233">
        <f>ROUND(E75*P75,2)</f>
        <v>0</v>
      </c>
      <c r="R75" s="235"/>
      <c r="S75" s="235" t="s">
        <v>339</v>
      </c>
      <c r="T75" s="236" t="s">
        <v>340</v>
      </c>
      <c r="U75" s="222">
        <v>0</v>
      </c>
      <c r="V75" s="222">
        <f>ROUND(E75*U75,2)</f>
        <v>0</v>
      </c>
      <c r="W75" s="222"/>
      <c r="X75" s="222" t="s">
        <v>474</v>
      </c>
      <c r="Y75" s="212"/>
      <c r="Z75" s="212"/>
      <c r="AA75" s="212"/>
      <c r="AB75" s="212"/>
      <c r="AC75" s="212"/>
      <c r="AD75" s="212"/>
      <c r="AE75" s="212"/>
      <c r="AF75" s="212"/>
      <c r="AG75" s="212" t="s">
        <v>475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19"/>
      <c r="B76" s="220"/>
      <c r="C76" s="264" t="s">
        <v>2116</v>
      </c>
      <c r="D76" s="261"/>
      <c r="E76" s="261"/>
      <c r="F76" s="261"/>
      <c r="G76" s="261"/>
      <c r="H76" s="222"/>
      <c r="I76" s="222"/>
      <c r="J76" s="222"/>
      <c r="K76" s="222"/>
      <c r="L76" s="222"/>
      <c r="M76" s="222"/>
      <c r="N76" s="221"/>
      <c r="O76" s="221"/>
      <c r="P76" s="221"/>
      <c r="Q76" s="221"/>
      <c r="R76" s="222"/>
      <c r="S76" s="222"/>
      <c r="T76" s="222"/>
      <c r="U76" s="222"/>
      <c r="V76" s="222"/>
      <c r="W76" s="222"/>
      <c r="X76" s="222"/>
      <c r="Y76" s="212"/>
      <c r="Z76" s="212"/>
      <c r="AA76" s="212"/>
      <c r="AB76" s="212"/>
      <c r="AC76" s="212"/>
      <c r="AD76" s="212"/>
      <c r="AE76" s="212"/>
      <c r="AF76" s="212"/>
      <c r="AG76" s="212" t="s">
        <v>433</v>
      </c>
      <c r="AH76" s="212"/>
      <c r="AI76" s="212"/>
      <c r="AJ76" s="212"/>
      <c r="AK76" s="212"/>
      <c r="AL76" s="212"/>
      <c r="AM76" s="212"/>
      <c r="AN76" s="212"/>
      <c r="AO76" s="212"/>
      <c r="AP76" s="212"/>
      <c r="AQ76" s="212"/>
      <c r="AR76" s="212"/>
      <c r="AS76" s="212"/>
      <c r="AT76" s="212"/>
      <c r="AU76" s="212"/>
      <c r="AV76" s="212"/>
      <c r="AW76" s="212"/>
      <c r="AX76" s="212"/>
      <c r="AY76" s="212"/>
      <c r="AZ76" s="212"/>
      <c r="BA76" s="253" t="str">
        <f>C76</f>
        <v>Oceloplechový rozvaděč o celkových rozměrech v.2200 x š. 1000 x h. 400 mm,  s montážním plechem  a  DIN lištami, a příslušenstvím (zámek FAB,..). Krytí IP54/IP20, přívody a vývody zespodu.</v>
      </c>
      <c r="BB76" s="212"/>
      <c r="BC76" s="212"/>
      <c r="BD76" s="212"/>
      <c r="BE76" s="212"/>
      <c r="BF76" s="212"/>
      <c r="BG76" s="212"/>
      <c r="BH76" s="212"/>
    </row>
    <row r="77" spans="1:60" outlineLevel="1" x14ac:dyDescent="0.2">
      <c r="A77" s="230">
        <v>57</v>
      </c>
      <c r="B77" s="231" t="s">
        <v>2117</v>
      </c>
      <c r="C77" s="247" t="s">
        <v>2118</v>
      </c>
      <c r="D77" s="232" t="s">
        <v>955</v>
      </c>
      <c r="E77" s="233">
        <v>1</v>
      </c>
      <c r="F77" s="234"/>
      <c r="G77" s="235">
        <f>ROUND(E77*F77,2)</f>
        <v>0</v>
      </c>
      <c r="H77" s="234"/>
      <c r="I77" s="235">
        <f>ROUND(E77*H77,2)</f>
        <v>0</v>
      </c>
      <c r="J77" s="234"/>
      <c r="K77" s="235">
        <f>ROUND(E77*J77,2)</f>
        <v>0</v>
      </c>
      <c r="L77" s="235">
        <v>21</v>
      </c>
      <c r="M77" s="235">
        <f>G77*(1+L77/100)</f>
        <v>0</v>
      </c>
      <c r="N77" s="233">
        <v>0</v>
      </c>
      <c r="O77" s="233">
        <f>ROUND(E77*N77,2)</f>
        <v>0</v>
      </c>
      <c r="P77" s="233">
        <v>0</v>
      </c>
      <c r="Q77" s="233">
        <f>ROUND(E77*P77,2)</f>
        <v>0</v>
      </c>
      <c r="R77" s="235"/>
      <c r="S77" s="235" t="s">
        <v>339</v>
      </c>
      <c r="T77" s="236" t="s">
        <v>340</v>
      </c>
      <c r="U77" s="222">
        <v>0</v>
      </c>
      <c r="V77" s="222">
        <f>ROUND(E77*U77,2)</f>
        <v>0</v>
      </c>
      <c r="W77" s="222"/>
      <c r="X77" s="222" t="s">
        <v>474</v>
      </c>
      <c r="Y77" s="212"/>
      <c r="Z77" s="212"/>
      <c r="AA77" s="212"/>
      <c r="AB77" s="212"/>
      <c r="AC77" s="212"/>
      <c r="AD77" s="212"/>
      <c r="AE77" s="212"/>
      <c r="AF77" s="212"/>
      <c r="AG77" s="212" t="s">
        <v>605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4" t="s">
        <v>2119</v>
      </c>
      <c r="D78" s="261"/>
      <c r="E78" s="261"/>
      <c r="F78" s="261"/>
      <c r="G78" s="261"/>
      <c r="H78" s="222"/>
      <c r="I78" s="222"/>
      <c r="J78" s="222"/>
      <c r="K78" s="222"/>
      <c r="L78" s="222"/>
      <c r="M78" s="222"/>
      <c r="N78" s="221"/>
      <c r="O78" s="221"/>
      <c r="P78" s="221"/>
      <c r="Q78" s="221"/>
      <c r="R78" s="222"/>
      <c r="S78" s="222"/>
      <c r="T78" s="222"/>
      <c r="U78" s="222"/>
      <c r="V78" s="222"/>
      <c r="W78" s="222"/>
      <c r="X78" s="222"/>
      <c r="Y78" s="212"/>
      <c r="Z78" s="212"/>
      <c r="AA78" s="212"/>
      <c r="AB78" s="212"/>
      <c r="AC78" s="212"/>
      <c r="AD78" s="212"/>
      <c r="AE78" s="212"/>
      <c r="AF78" s="212"/>
      <c r="AG78" s="212" t="s">
        <v>433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0">
        <v>58</v>
      </c>
      <c r="B79" s="231" t="s">
        <v>2120</v>
      </c>
      <c r="C79" s="247" t="s">
        <v>2004</v>
      </c>
      <c r="D79" s="232" t="s">
        <v>955</v>
      </c>
      <c r="E79" s="233">
        <v>1</v>
      </c>
      <c r="F79" s="234"/>
      <c r="G79" s="235">
        <f>ROUND(E79*F79,2)</f>
        <v>0</v>
      </c>
      <c r="H79" s="234"/>
      <c r="I79" s="235">
        <f>ROUND(E79*H79,2)</f>
        <v>0</v>
      </c>
      <c r="J79" s="234"/>
      <c r="K79" s="235">
        <f>ROUND(E79*J79,2)</f>
        <v>0</v>
      </c>
      <c r="L79" s="235">
        <v>21</v>
      </c>
      <c r="M79" s="235">
        <f>G79*(1+L79/100)</f>
        <v>0</v>
      </c>
      <c r="N79" s="233">
        <v>0</v>
      </c>
      <c r="O79" s="233">
        <f>ROUND(E79*N79,2)</f>
        <v>0</v>
      </c>
      <c r="P79" s="233">
        <v>0</v>
      </c>
      <c r="Q79" s="233">
        <f>ROUND(E79*P79,2)</f>
        <v>0</v>
      </c>
      <c r="R79" s="235"/>
      <c r="S79" s="235" t="s">
        <v>339</v>
      </c>
      <c r="T79" s="236" t="s">
        <v>340</v>
      </c>
      <c r="U79" s="222">
        <v>0</v>
      </c>
      <c r="V79" s="222">
        <f>ROUND(E79*U79,2)</f>
        <v>0</v>
      </c>
      <c r="W79" s="222"/>
      <c r="X79" s="222" t="s">
        <v>474</v>
      </c>
      <c r="Y79" s="212"/>
      <c r="Z79" s="212"/>
      <c r="AA79" s="212"/>
      <c r="AB79" s="212"/>
      <c r="AC79" s="212"/>
      <c r="AD79" s="212"/>
      <c r="AE79" s="212"/>
      <c r="AF79" s="212"/>
      <c r="AG79" s="212" t="s">
        <v>605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4" t="s">
        <v>2005</v>
      </c>
      <c r="D80" s="261"/>
      <c r="E80" s="261"/>
      <c r="F80" s="261"/>
      <c r="G80" s="261"/>
      <c r="H80" s="222"/>
      <c r="I80" s="222"/>
      <c r="J80" s="222"/>
      <c r="K80" s="222"/>
      <c r="L80" s="222"/>
      <c r="M80" s="222"/>
      <c r="N80" s="221"/>
      <c r="O80" s="221"/>
      <c r="P80" s="221"/>
      <c r="Q80" s="221"/>
      <c r="R80" s="222"/>
      <c r="S80" s="222"/>
      <c r="T80" s="222"/>
      <c r="U80" s="222"/>
      <c r="V80" s="222"/>
      <c r="W80" s="222"/>
      <c r="X80" s="222"/>
      <c r="Y80" s="212"/>
      <c r="Z80" s="212"/>
      <c r="AA80" s="212"/>
      <c r="AB80" s="212"/>
      <c r="AC80" s="212"/>
      <c r="AD80" s="212"/>
      <c r="AE80" s="212"/>
      <c r="AF80" s="212"/>
      <c r="AG80" s="212" t="s">
        <v>433</v>
      </c>
      <c r="AH80" s="212"/>
      <c r="AI80" s="212"/>
      <c r="AJ80" s="212"/>
      <c r="AK80" s="212"/>
      <c r="AL80" s="212"/>
      <c r="AM80" s="212"/>
      <c r="AN80" s="212"/>
      <c r="AO80" s="212"/>
      <c r="AP80" s="212"/>
      <c r="AQ80" s="212"/>
      <c r="AR80" s="212"/>
      <c r="AS80" s="212"/>
      <c r="AT80" s="212"/>
      <c r="AU80" s="212"/>
      <c r="AV80" s="212"/>
      <c r="AW80" s="212"/>
      <c r="AX80" s="212"/>
      <c r="AY80" s="212"/>
      <c r="AZ80" s="212"/>
      <c r="BA80" s="253" t="str">
        <f>C80</f>
        <v>Zářivkové svítidlo 10W, 230V, IP20 s vlastním spínačem pro osvětlení rozvaděče  včetně odjištění jednopólovým jističem 6B/1</v>
      </c>
      <c r="BB80" s="212"/>
      <c r="BC80" s="212"/>
      <c r="BD80" s="212"/>
      <c r="BE80" s="212"/>
      <c r="BF80" s="212"/>
      <c r="BG80" s="212"/>
      <c r="BH80" s="212"/>
    </row>
    <row r="81" spans="1:60" outlineLevel="1" x14ac:dyDescent="0.2">
      <c r="A81" s="230">
        <v>59</v>
      </c>
      <c r="B81" s="231" t="s">
        <v>2121</v>
      </c>
      <c r="C81" s="247" t="s">
        <v>2122</v>
      </c>
      <c r="D81" s="232" t="s">
        <v>955</v>
      </c>
      <c r="E81" s="233">
        <v>4</v>
      </c>
      <c r="F81" s="234"/>
      <c r="G81" s="235">
        <f>ROUND(E81*F81,2)</f>
        <v>0</v>
      </c>
      <c r="H81" s="234"/>
      <c r="I81" s="235">
        <f>ROUND(E81*H81,2)</f>
        <v>0</v>
      </c>
      <c r="J81" s="234"/>
      <c r="K81" s="235">
        <f>ROUND(E81*J81,2)</f>
        <v>0</v>
      </c>
      <c r="L81" s="235">
        <v>21</v>
      </c>
      <c r="M81" s="235">
        <f>G81*(1+L81/100)</f>
        <v>0</v>
      </c>
      <c r="N81" s="233">
        <v>0</v>
      </c>
      <c r="O81" s="233">
        <f>ROUND(E81*N81,2)</f>
        <v>0</v>
      </c>
      <c r="P81" s="233">
        <v>0</v>
      </c>
      <c r="Q81" s="233">
        <f>ROUND(E81*P81,2)</f>
        <v>0</v>
      </c>
      <c r="R81" s="235"/>
      <c r="S81" s="235" t="s">
        <v>339</v>
      </c>
      <c r="T81" s="236" t="s">
        <v>340</v>
      </c>
      <c r="U81" s="222">
        <v>0</v>
      </c>
      <c r="V81" s="222">
        <f>ROUND(E81*U81,2)</f>
        <v>0</v>
      </c>
      <c r="W81" s="222"/>
      <c r="X81" s="222" t="s">
        <v>474</v>
      </c>
      <c r="Y81" s="212"/>
      <c r="Z81" s="212"/>
      <c r="AA81" s="212"/>
      <c r="AB81" s="212"/>
      <c r="AC81" s="212"/>
      <c r="AD81" s="212"/>
      <c r="AE81" s="212"/>
      <c r="AF81" s="212"/>
      <c r="AG81" s="212" t="s">
        <v>605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4" t="s">
        <v>2123</v>
      </c>
      <c r="D82" s="261"/>
      <c r="E82" s="261"/>
      <c r="F82" s="261"/>
      <c r="G82" s="261"/>
      <c r="H82" s="222"/>
      <c r="I82" s="222"/>
      <c r="J82" s="222"/>
      <c r="K82" s="222"/>
      <c r="L82" s="222"/>
      <c r="M82" s="222"/>
      <c r="N82" s="221"/>
      <c r="O82" s="221"/>
      <c r="P82" s="221"/>
      <c r="Q82" s="221"/>
      <c r="R82" s="222"/>
      <c r="S82" s="222"/>
      <c r="T82" s="222"/>
      <c r="U82" s="222"/>
      <c r="V82" s="222"/>
      <c r="W82" s="222"/>
      <c r="X82" s="222"/>
      <c r="Y82" s="212"/>
      <c r="Z82" s="212"/>
      <c r="AA82" s="212"/>
      <c r="AB82" s="212"/>
      <c r="AC82" s="212"/>
      <c r="AD82" s="212"/>
      <c r="AE82" s="212"/>
      <c r="AF82" s="212"/>
      <c r="AG82" s="212" t="s">
        <v>433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7">
        <v>60</v>
      </c>
      <c r="B83" s="238" t="s">
        <v>2124</v>
      </c>
      <c r="C83" s="246" t="s">
        <v>2058</v>
      </c>
      <c r="D83" s="239" t="s">
        <v>955</v>
      </c>
      <c r="E83" s="240">
        <v>1</v>
      </c>
      <c r="F83" s="241"/>
      <c r="G83" s="242">
        <f>ROUND(E83*F83,2)</f>
        <v>0</v>
      </c>
      <c r="H83" s="241"/>
      <c r="I83" s="242">
        <f>ROUND(E83*H83,2)</f>
        <v>0</v>
      </c>
      <c r="J83" s="241"/>
      <c r="K83" s="242">
        <f>ROUND(E83*J83,2)</f>
        <v>0</v>
      </c>
      <c r="L83" s="242">
        <v>21</v>
      </c>
      <c r="M83" s="242">
        <f>G83*(1+L83/100)</f>
        <v>0</v>
      </c>
      <c r="N83" s="240">
        <v>0</v>
      </c>
      <c r="O83" s="240">
        <f>ROUND(E83*N83,2)</f>
        <v>0</v>
      </c>
      <c r="P83" s="240">
        <v>0</v>
      </c>
      <c r="Q83" s="240">
        <f>ROUND(E83*P83,2)</f>
        <v>0</v>
      </c>
      <c r="R83" s="242"/>
      <c r="S83" s="242" t="s">
        <v>339</v>
      </c>
      <c r="T83" s="243" t="s">
        <v>340</v>
      </c>
      <c r="U83" s="222">
        <v>0</v>
      </c>
      <c r="V83" s="222">
        <f>ROUND(E83*U83,2)</f>
        <v>0</v>
      </c>
      <c r="W83" s="222"/>
      <c r="X83" s="222" t="s">
        <v>474</v>
      </c>
      <c r="Y83" s="212"/>
      <c r="Z83" s="212"/>
      <c r="AA83" s="212"/>
      <c r="AB83" s="212"/>
      <c r="AC83" s="212"/>
      <c r="AD83" s="212"/>
      <c r="AE83" s="212"/>
      <c r="AF83" s="212"/>
      <c r="AG83" s="212" t="s">
        <v>605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7">
        <v>61</v>
      </c>
      <c r="B84" s="238" t="s">
        <v>2125</v>
      </c>
      <c r="C84" s="246" t="s">
        <v>2021</v>
      </c>
      <c r="D84" s="239" t="s">
        <v>955</v>
      </c>
      <c r="E84" s="240">
        <v>20</v>
      </c>
      <c r="F84" s="241"/>
      <c r="G84" s="242">
        <f>ROUND(E84*F84,2)</f>
        <v>0</v>
      </c>
      <c r="H84" s="241"/>
      <c r="I84" s="242">
        <f>ROUND(E84*H84,2)</f>
        <v>0</v>
      </c>
      <c r="J84" s="241"/>
      <c r="K84" s="242">
        <f>ROUND(E84*J84,2)</f>
        <v>0</v>
      </c>
      <c r="L84" s="242">
        <v>21</v>
      </c>
      <c r="M84" s="242">
        <f>G84*(1+L84/100)</f>
        <v>0</v>
      </c>
      <c r="N84" s="240">
        <v>0</v>
      </c>
      <c r="O84" s="240">
        <f>ROUND(E84*N84,2)</f>
        <v>0</v>
      </c>
      <c r="P84" s="240">
        <v>0</v>
      </c>
      <c r="Q84" s="240">
        <f>ROUND(E84*P84,2)</f>
        <v>0</v>
      </c>
      <c r="R84" s="242"/>
      <c r="S84" s="242" t="s">
        <v>339</v>
      </c>
      <c r="T84" s="243" t="s">
        <v>340</v>
      </c>
      <c r="U84" s="222">
        <v>0</v>
      </c>
      <c r="V84" s="222">
        <f>ROUND(E84*U84,2)</f>
        <v>0</v>
      </c>
      <c r="W84" s="222"/>
      <c r="X84" s="222" t="s">
        <v>474</v>
      </c>
      <c r="Y84" s="212"/>
      <c r="Z84" s="212"/>
      <c r="AA84" s="212"/>
      <c r="AB84" s="212"/>
      <c r="AC84" s="212"/>
      <c r="AD84" s="212"/>
      <c r="AE84" s="212"/>
      <c r="AF84" s="212"/>
      <c r="AG84" s="212" t="s">
        <v>605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7">
        <v>62</v>
      </c>
      <c r="B85" s="238" t="s">
        <v>2126</v>
      </c>
      <c r="C85" s="246" t="s">
        <v>2023</v>
      </c>
      <c r="D85" s="239" t="s">
        <v>955</v>
      </c>
      <c r="E85" s="240">
        <v>18</v>
      </c>
      <c r="F85" s="241"/>
      <c r="G85" s="242">
        <f>ROUND(E85*F85,2)</f>
        <v>0</v>
      </c>
      <c r="H85" s="241"/>
      <c r="I85" s="242">
        <f>ROUND(E85*H85,2)</f>
        <v>0</v>
      </c>
      <c r="J85" s="241"/>
      <c r="K85" s="242">
        <f>ROUND(E85*J85,2)</f>
        <v>0</v>
      </c>
      <c r="L85" s="242">
        <v>21</v>
      </c>
      <c r="M85" s="242">
        <f>G85*(1+L85/100)</f>
        <v>0</v>
      </c>
      <c r="N85" s="240">
        <v>0</v>
      </c>
      <c r="O85" s="240">
        <f>ROUND(E85*N85,2)</f>
        <v>0</v>
      </c>
      <c r="P85" s="240">
        <v>0</v>
      </c>
      <c r="Q85" s="240">
        <f>ROUND(E85*P85,2)</f>
        <v>0</v>
      </c>
      <c r="R85" s="242"/>
      <c r="S85" s="242" t="s">
        <v>339</v>
      </c>
      <c r="T85" s="243" t="s">
        <v>340</v>
      </c>
      <c r="U85" s="222">
        <v>0</v>
      </c>
      <c r="V85" s="222">
        <f>ROUND(E85*U85,2)</f>
        <v>0</v>
      </c>
      <c r="W85" s="222"/>
      <c r="X85" s="222" t="s">
        <v>474</v>
      </c>
      <c r="Y85" s="212"/>
      <c r="Z85" s="212"/>
      <c r="AA85" s="212"/>
      <c r="AB85" s="212"/>
      <c r="AC85" s="212"/>
      <c r="AD85" s="212"/>
      <c r="AE85" s="212"/>
      <c r="AF85" s="212"/>
      <c r="AG85" s="212" t="s">
        <v>605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7">
        <v>63</v>
      </c>
      <c r="B86" s="238" t="s">
        <v>2127</v>
      </c>
      <c r="C86" s="246" t="s">
        <v>2128</v>
      </c>
      <c r="D86" s="239" t="s">
        <v>955</v>
      </c>
      <c r="E86" s="240">
        <v>2</v>
      </c>
      <c r="F86" s="241"/>
      <c r="G86" s="242">
        <f>ROUND(E86*F86,2)</f>
        <v>0</v>
      </c>
      <c r="H86" s="241"/>
      <c r="I86" s="242">
        <f>ROUND(E86*H86,2)</f>
        <v>0</v>
      </c>
      <c r="J86" s="241"/>
      <c r="K86" s="242">
        <f>ROUND(E86*J86,2)</f>
        <v>0</v>
      </c>
      <c r="L86" s="242">
        <v>21</v>
      </c>
      <c r="M86" s="242">
        <f>G86*(1+L86/100)</f>
        <v>0</v>
      </c>
      <c r="N86" s="240">
        <v>0</v>
      </c>
      <c r="O86" s="240">
        <f>ROUND(E86*N86,2)</f>
        <v>0</v>
      </c>
      <c r="P86" s="240">
        <v>0</v>
      </c>
      <c r="Q86" s="240">
        <f>ROUND(E86*P86,2)</f>
        <v>0</v>
      </c>
      <c r="R86" s="242"/>
      <c r="S86" s="242" t="s">
        <v>339</v>
      </c>
      <c r="T86" s="243" t="s">
        <v>340</v>
      </c>
      <c r="U86" s="222">
        <v>0</v>
      </c>
      <c r="V86" s="222">
        <f>ROUND(E86*U86,2)</f>
        <v>0</v>
      </c>
      <c r="W86" s="222"/>
      <c r="X86" s="222" t="s">
        <v>474</v>
      </c>
      <c r="Y86" s="212"/>
      <c r="Z86" s="212"/>
      <c r="AA86" s="212"/>
      <c r="AB86" s="212"/>
      <c r="AC86" s="212"/>
      <c r="AD86" s="212"/>
      <c r="AE86" s="212"/>
      <c r="AF86" s="212"/>
      <c r="AG86" s="212" t="s">
        <v>605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7">
        <v>64</v>
      </c>
      <c r="B87" s="238" t="s">
        <v>2129</v>
      </c>
      <c r="C87" s="246" t="s">
        <v>2130</v>
      </c>
      <c r="D87" s="239" t="s">
        <v>955</v>
      </c>
      <c r="E87" s="240">
        <v>2</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c r="S87" s="242" t="s">
        <v>339</v>
      </c>
      <c r="T87" s="243" t="s">
        <v>340</v>
      </c>
      <c r="U87" s="222">
        <v>0</v>
      </c>
      <c r="V87" s="222">
        <f>ROUND(E87*U87,2)</f>
        <v>0</v>
      </c>
      <c r="W87" s="222"/>
      <c r="X87" s="222" t="s">
        <v>474</v>
      </c>
      <c r="Y87" s="212"/>
      <c r="Z87" s="212"/>
      <c r="AA87" s="212"/>
      <c r="AB87" s="212"/>
      <c r="AC87" s="212"/>
      <c r="AD87" s="212"/>
      <c r="AE87" s="212"/>
      <c r="AF87" s="212"/>
      <c r="AG87" s="212" t="s">
        <v>605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7">
        <v>65</v>
      </c>
      <c r="B88" s="238" t="s">
        <v>2131</v>
      </c>
      <c r="C88" s="246" t="s">
        <v>2028</v>
      </c>
      <c r="D88" s="239" t="s">
        <v>955</v>
      </c>
      <c r="E88" s="240">
        <v>1</v>
      </c>
      <c r="F88" s="241"/>
      <c r="G88" s="242">
        <f>ROUND(E88*F88,2)</f>
        <v>0</v>
      </c>
      <c r="H88" s="241"/>
      <c r="I88" s="242">
        <f>ROUND(E88*H88,2)</f>
        <v>0</v>
      </c>
      <c r="J88" s="241"/>
      <c r="K88" s="242">
        <f>ROUND(E88*J88,2)</f>
        <v>0</v>
      </c>
      <c r="L88" s="242">
        <v>21</v>
      </c>
      <c r="M88" s="242">
        <f>G88*(1+L88/100)</f>
        <v>0</v>
      </c>
      <c r="N88" s="240">
        <v>0</v>
      </c>
      <c r="O88" s="240">
        <f>ROUND(E88*N88,2)</f>
        <v>0</v>
      </c>
      <c r="P88" s="240">
        <v>0</v>
      </c>
      <c r="Q88" s="240">
        <f>ROUND(E88*P88,2)</f>
        <v>0</v>
      </c>
      <c r="R88" s="242"/>
      <c r="S88" s="242" t="s">
        <v>339</v>
      </c>
      <c r="T88" s="243" t="s">
        <v>340</v>
      </c>
      <c r="U88" s="222">
        <v>0</v>
      </c>
      <c r="V88" s="222">
        <f>ROUND(E88*U88,2)</f>
        <v>0</v>
      </c>
      <c r="W88" s="222"/>
      <c r="X88" s="222" t="s">
        <v>474</v>
      </c>
      <c r="Y88" s="212"/>
      <c r="Z88" s="212"/>
      <c r="AA88" s="212"/>
      <c r="AB88" s="212"/>
      <c r="AC88" s="212"/>
      <c r="AD88" s="212"/>
      <c r="AE88" s="212"/>
      <c r="AF88" s="212"/>
      <c r="AG88" s="212" t="s">
        <v>605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0">
        <v>66</v>
      </c>
      <c r="B89" s="231" t="s">
        <v>2132</v>
      </c>
      <c r="C89" s="247" t="s">
        <v>2133</v>
      </c>
      <c r="D89" s="232" t="s">
        <v>955</v>
      </c>
      <c r="E89" s="233">
        <v>1</v>
      </c>
      <c r="F89" s="234"/>
      <c r="G89" s="235">
        <f>ROUND(E89*F89,2)</f>
        <v>0</v>
      </c>
      <c r="H89" s="234"/>
      <c r="I89" s="235">
        <f>ROUND(E89*H89,2)</f>
        <v>0</v>
      </c>
      <c r="J89" s="234"/>
      <c r="K89" s="235">
        <f>ROUND(E89*J89,2)</f>
        <v>0</v>
      </c>
      <c r="L89" s="235">
        <v>21</v>
      </c>
      <c r="M89" s="235">
        <f>G89*(1+L89/100)</f>
        <v>0</v>
      </c>
      <c r="N89" s="233">
        <v>0</v>
      </c>
      <c r="O89" s="233">
        <f>ROUND(E89*N89,2)</f>
        <v>0</v>
      </c>
      <c r="P89" s="233">
        <v>0</v>
      </c>
      <c r="Q89" s="233">
        <f>ROUND(E89*P89,2)</f>
        <v>0</v>
      </c>
      <c r="R89" s="235"/>
      <c r="S89" s="235" t="s">
        <v>339</v>
      </c>
      <c r="T89" s="236" t="s">
        <v>340</v>
      </c>
      <c r="U89" s="222">
        <v>0</v>
      </c>
      <c r="V89" s="222">
        <f>ROUND(E89*U89,2)</f>
        <v>0</v>
      </c>
      <c r="W89" s="222"/>
      <c r="X89" s="222" t="s">
        <v>474</v>
      </c>
      <c r="Y89" s="212"/>
      <c r="Z89" s="212"/>
      <c r="AA89" s="212"/>
      <c r="AB89" s="212"/>
      <c r="AC89" s="212"/>
      <c r="AD89" s="212"/>
      <c r="AE89" s="212"/>
      <c r="AF89" s="212"/>
      <c r="AG89" s="212" t="s">
        <v>605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4" t="s">
        <v>2134</v>
      </c>
      <c r="D90" s="261"/>
      <c r="E90" s="261"/>
      <c r="F90" s="261"/>
      <c r="G90" s="261"/>
      <c r="H90" s="222"/>
      <c r="I90" s="222"/>
      <c r="J90" s="222"/>
      <c r="K90" s="222"/>
      <c r="L90" s="222"/>
      <c r="M90" s="222"/>
      <c r="N90" s="221"/>
      <c r="O90" s="221"/>
      <c r="P90" s="221"/>
      <c r="Q90" s="221"/>
      <c r="R90" s="222"/>
      <c r="S90" s="222"/>
      <c r="T90" s="222"/>
      <c r="U90" s="222"/>
      <c r="V90" s="222"/>
      <c r="W90" s="222"/>
      <c r="X90" s="222"/>
      <c r="Y90" s="212"/>
      <c r="Z90" s="212"/>
      <c r="AA90" s="212"/>
      <c r="AB90" s="212"/>
      <c r="AC90" s="212"/>
      <c r="AD90" s="212"/>
      <c r="AE90" s="212"/>
      <c r="AF90" s="212"/>
      <c r="AG90" s="212" t="s">
        <v>433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7">
        <v>67</v>
      </c>
      <c r="B91" s="238" t="s">
        <v>2135</v>
      </c>
      <c r="C91" s="246" t="s">
        <v>2136</v>
      </c>
      <c r="D91" s="239" t="s">
        <v>955</v>
      </c>
      <c r="E91" s="240">
        <v>3</v>
      </c>
      <c r="F91" s="241"/>
      <c r="G91" s="242">
        <f>ROUND(E91*F91,2)</f>
        <v>0</v>
      </c>
      <c r="H91" s="241"/>
      <c r="I91" s="242">
        <f>ROUND(E91*H91,2)</f>
        <v>0</v>
      </c>
      <c r="J91" s="241"/>
      <c r="K91" s="242">
        <f>ROUND(E91*J91,2)</f>
        <v>0</v>
      </c>
      <c r="L91" s="242">
        <v>21</v>
      </c>
      <c r="M91" s="242">
        <f>G91*(1+L91/100)</f>
        <v>0</v>
      </c>
      <c r="N91" s="240">
        <v>0</v>
      </c>
      <c r="O91" s="240">
        <f>ROUND(E91*N91,2)</f>
        <v>0</v>
      </c>
      <c r="P91" s="240">
        <v>0</v>
      </c>
      <c r="Q91" s="240">
        <f>ROUND(E91*P91,2)</f>
        <v>0</v>
      </c>
      <c r="R91" s="242"/>
      <c r="S91" s="242" t="s">
        <v>339</v>
      </c>
      <c r="T91" s="243" t="s">
        <v>340</v>
      </c>
      <c r="U91" s="222">
        <v>0</v>
      </c>
      <c r="V91" s="222">
        <f>ROUND(E91*U91,2)</f>
        <v>0</v>
      </c>
      <c r="W91" s="222"/>
      <c r="X91" s="222" t="s">
        <v>474</v>
      </c>
      <c r="Y91" s="212"/>
      <c r="Z91" s="212"/>
      <c r="AA91" s="212"/>
      <c r="AB91" s="212"/>
      <c r="AC91" s="212"/>
      <c r="AD91" s="212"/>
      <c r="AE91" s="212"/>
      <c r="AF91" s="212"/>
      <c r="AG91" s="212" t="s">
        <v>605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7">
        <v>68</v>
      </c>
      <c r="B92" s="238" t="s">
        <v>2137</v>
      </c>
      <c r="C92" s="246" t="s">
        <v>2138</v>
      </c>
      <c r="D92" s="239" t="s">
        <v>955</v>
      </c>
      <c r="E92" s="240">
        <v>1</v>
      </c>
      <c r="F92" s="241"/>
      <c r="G92" s="242">
        <f>ROUND(E92*F92,2)</f>
        <v>0</v>
      </c>
      <c r="H92" s="241"/>
      <c r="I92" s="242">
        <f>ROUND(E92*H92,2)</f>
        <v>0</v>
      </c>
      <c r="J92" s="241"/>
      <c r="K92" s="242">
        <f>ROUND(E92*J92,2)</f>
        <v>0</v>
      </c>
      <c r="L92" s="242">
        <v>21</v>
      </c>
      <c r="M92" s="242">
        <f>G92*(1+L92/100)</f>
        <v>0</v>
      </c>
      <c r="N92" s="240">
        <v>0</v>
      </c>
      <c r="O92" s="240">
        <f>ROUND(E92*N92,2)</f>
        <v>0</v>
      </c>
      <c r="P92" s="240">
        <v>0</v>
      </c>
      <c r="Q92" s="240">
        <f>ROUND(E92*P92,2)</f>
        <v>0</v>
      </c>
      <c r="R92" s="242"/>
      <c r="S92" s="242" t="s">
        <v>339</v>
      </c>
      <c r="T92" s="243" t="s">
        <v>340</v>
      </c>
      <c r="U92" s="222">
        <v>0</v>
      </c>
      <c r="V92" s="222">
        <f>ROUND(E92*U92,2)</f>
        <v>0</v>
      </c>
      <c r="W92" s="222"/>
      <c r="X92" s="222" t="s">
        <v>474</v>
      </c>
      <c r="Y92" s="212"/>
      <c r="Z92" s="212"/>
      <c r="AA92" s="212"/>
      <c r="AB92" s="212"/>
      <c r="AC92" s="212"/>
      <c r="AD92" s="212"/>
      <c r="AE92" s="212"/>
      <c r="AF92" s="212"/>
      <c r="AG92" s="212" t="s">
        <v>605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7">
        <v>69</v>
      </c>
      <c r="B93" s="238" t="s">
        <v>2139</v>
      </c>
      <c r="C93" s="246" t="s">
        <v>2046</v>
      </c>
      <c r="D93" s="239" t="s">
        <v>955</v>
      </c>
      <c r="E93" s="240">
        <v>7</v>
      </c>
      <c r="F93" s="241"/>
      <c r="G93" s="242">
        <f>ROUND(E93*F93,2)</f>
        <v>0</v>
      </c>
      <c r="H93" s="241"/>
      <c r="I93" s="242">
        <f>ROUND(E93*H93,2)</f>
        <v>0</v>
      </c>
      <c r="J93" s="241"/>
      <c r="K93" s="242">
        <f>ROUND(E93*J93,2)</f>
        <v>0</v>
      </c>
      <c r="L93" s="242">
        <v>21</v>
      </c>
      <c r="M93" s="242">
        <f>G93*(1+L93/100)</f>
        <v>0</v>
      </c>
      <c r="N93" s="240">
        <v>0</v>
      </c>
      <c r="O93" s="240">
        <f>ROUND(E93*N93,2)</f>
        <v>0</v>
      </c>
      <c r="P93" s="240">
        <v>0</v>
      </c>
      <c r="Q93" s="240">
        <f>ROUND(E93*P93,2)</f>
        <v>0</v>
      </c>
      <c r="R93" s="242"/>
      <c r="S93" s="242" t="s">
        <v>339</v>
      </c>
      <c r="T93" s="243" t="s">
        <v>340</v>
      </c>
      <c r="U93" s="222">
        <v>0</v>
      </c>
      <c r="V93" s="222">
        <f>ROUND(E93*U93,2)</f>
        <v>0</v>
      </c>
      <c r="W93" s="222"/>
      <c r="X93" s="222" t="s">
        <v>474</v>
      </c>
      <c r="Y93" s="212"/>
      <c r="Z93" s="212"/>
      <c r="AA93" s="212"/>
      <c r="AB93" s="212"/>
      <c r="AC93" s="212"/>
      <c r="AD93" s="212"/>
      <c r="AE93" s="212"/>
      <c r="AF93" s="212"/>
      <c r="AG93" s="212" t="s">
        <v>605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7">
        <v>70</v>
      </c>
      <c r="B94" s="238" t="s">
        <v>2140</v>
      </c>
      <c r="C94" s="246" t="s">
        <v>2050</v>
      </c>
      <c r="D94" s="239" t="s">
        <v>955</v>
      </c>
      <c r="E94" s="240">
        <v>2</v>
      </c>
      <c r="F94" s="241"/>
      <c r="G94" s="242">
        <f>ROUND(E94*F94,2)</f>
        <v>0</v>
      </c>
      <c r="H94" s="241"/>
      <c r="I94" s="242">
        <f>ROUND(E94*H94,2)</f>
        <v>0</v>
      </c>
      <c r="J94" s="241"/>
      <c r="K94" s="242">
        <f>ROUND(E94*J94,2)</f>
        <v>0</v>
      </c>
      <c r="L94" s="242">
        <v>21</v>
      </c>
      <c r="M94" s="242">
        <f>G94*(1+L94/100)</f>
        <v>0</v>
      </c>
      <c r="N94" s="240">
        <v>0</v>
      </c>
      <c r="O94" s="240">
        <f>ROUND(E94*N94,2)</f>
        <v>0</v>
      </c>
      <c r="P94" s="240">
        <v>0</v>
      </c>
      <c r="Q94" s="240">
        <f>ROUND(E94*P94,2)</f>
        <v>0</v>
      </c>
      <c r="R94" s="242"/>
      <c r="S94" s="242" t="s">
        <v>339</v>
      </c>
      <c r="T94" s="243" t="s">
        <v>340</v>
      </c>
      <c r="U94" s="222">
        <v>0</v>
      </c>
      <c r="V94" s="222">
        <f>ROUND(E94*U94,2)</f>
        <v>0</v>
      </c>
      <c r="W94" s="222"/>
      <c r="X94" s="222" t="s">
        <v>474</v>
      </c>
      <c r="Y94" s="212"/>
      <c r="Z94" s="212"/>
      <c r="AA94" s="212"/>
      <c r="AB94" s="212"/>
      <c r="AC94" s="212"/>
      <c r="AD94" s="212"/>
      <c r="AE94" s="212"/>
      <c r="AF94" s="212"/>
      <c r="AG94" s="212" t="s">
        <v>605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7">
        <v>71</v>
      </c>
      <c r="B95" s="238" t="s">
        <v>2141</v>
      </c>
      <c r="C95" s="246" t="s">
        <v>2142</v>
      </c>
      <c r="D95" s="239" t="s">
        <v>955</v>
      </c>
      <c r="E95" s="240">
        <v>1</v>
      </c>
      <c r="F95" s="241"/>
      <c r="G95" s="242">
        <f>ROUND(E95*F95,2)</f>
        <v>0</v>
      </c>
      <c r="H95" s="241"/>
      <c r="I95" s="242">
        <f>ROUND(E95*H95,2)</f>
        <v>0</v>
      </c>
      <c r="J95" s="241"/>
      <c r="K95" s="242">
        <f>ROUND(E95*J95,2)</f>
        <v>0</v>
      </c>
      <c r="L95" s="242">
        <v>21</v>
      </c>
      <c r="M95" s="242">
        <f>G95*(1+L95/100)</f>
        <v>0</v>
      </c>
      <c r="N95" s="240">
        <v>0</v>
      </c>
      <c r="O95" s="240">
        <f>ROUND(E95*N95,2)</f>
        <v>0</v>
      </c>
      <c r="P95" s="240">
        <v>0</v>
      </c>
      <c r="Q95" s="240">
        <f>ROUND(E95*P95,2)</f>
        <v>0</v>
      </c>
      <c r="R95" s="242"/>
      <c r="S95" s="242" t="s">
        <v>339</v>
      </c>
      <c r="T95" s="243" t="s">
        <v>340</v>
      </c>
      <c r="U95" s="222">
        <v>0</v>
      </c>
      <c r="V95" s="222">
        <f>ROUND(E95*U95,2)</f>
        <v>0</v>
      </c>
      <c r="W95" s="222"/>
      <c r="X95" s="222" t="s">
        <v>474</v>
      </c>
      <c r="Y95" s="212"/>
      <c r="Z95" s="212"/>
      <c r="AA95" s="212"/>
      <c r="AB95" s="212"/>
      <c r="AC95" s="212"/>
      <c r="AD95" s="212"/>
      <c r="AE95" s="212"/>
      <c r="AF95" s="212"/>
      <c r="AG95" s="212" t="s">
        <v>605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7">
        <v>72</v>
      </c>
      <c r="B96" s="238" t="s">
        <v>2143</v>
      </c>
      <c r="C96" s="246" t="s">
        <v>2144</v>
      </c>
      <c r="D96" s="239" t="s">
        <v>955</v>
      </c>
      <c r="E96" s="240">
        <v>1</v>
      </c>
      <c r="F96" s="241"/>
      <c r="G96" s="242">
        <f>ROUND(E96*F96,2)</f>
        <v>0</v>
      </c>
      <c r="H96" s="241"/>
      <c r="I96" s="242">
        <f>ROUND(E96*H96,2)</f>
        <v>0</v>
      </c>
      <c r="J96" s="241"/>
      <c r="K96" s="242">
        <f>ROUND(E96*J96,2)</f>
        <v>0</v>
      </c>
      <c r="L96" s="242">
        <v>21</v>
      </c>
      <c r="M96" s="242">
        <f>G96*(1+L96/100)</f>
        <v>0</v>
      </c>
      <c r="N96" s="240">
        <v>0</v>
      </c>
      <c r="O96" s="240">
        <f>ROUND(E96*N96,2)</f>
        <v>0</v>
      </c>
      <c r="P96" s="240">
        <v>0</v>
      </c>
      <c r="Q96" s="240">
        <f>ROUND(E96*P96,2)</f>
        <v>0</v>
      </c>
      <c r="R96" s="242"/>
      <c r="S96" s="242" t="s">
        <v>339</v>
      </c>
      <c r="T96" s="243" t="s">
        <v>340</v>
      </c>
      <c r="U96" s="222">
        <v>0</v>
      </c>
      <c r="V96" s="222">
        <f>ROUND(E96*U96,2)</f>
        <v>0</v>
      </c>
      <c r="W96" s="222"/>
      <c r="X96" s="222" t="s">
        <v>474</v>
      </c>
      <c r="Y96" s="212"/>
      <c r="Z96" s="212"/>
      <c r="AA96" s="212"/>
      <c r="AB96" s="212"/>
      <c r="AC96" s="212"/>
      <c r="AD96" s="212"/>
      <c r="AE96" s="212"/>
      <c r="AF96" s="212"/>
      <c r="AG96" s="212" t="s">
        <v>605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7">
        <v>73</v>
      </c>
      <c r="B97" s="238" t="s">
        <v>2145</v>
      </c>
      <c r="C97" s="246" t="s">
        <v>2062</v>
      </c>
      <c r="D97" s="239" t="s">
        <v>955</v>
      </c>
      <c r="E97" s="240">
        <v>18</v>
      </c>
      <c r="F97" s="241"/>
      <c r="G97" s="242">
        <f>ROUND(E97*F97,2)</f>
        <v>0</v>
      </c>
      <c r="H97" s="241"/>
      <c r="I97" s="242">
        <f>ROUND(E97*H97,2)</f>
        <v>0</v>
      </c>
      <c r="J97" s="241"/>
      <c r="K97" s="242">
        <f>ROUND(E97*J97,2)</f>
        <v>0</v>
      </c>
      <c r="L97" s="242">
        <v>21</v>
      </c>
      <c r="M97" s="242">
        <f>G97*(1+L97/100)</f>
        <v>0</v>
      </c>
      <c r="N97" s="240">
        <v>0</v>
      </c>
      <c r="O97" s="240">
        <f>ROUND(E97*N97,2)</f>
        <v>0</v>
      </c>
      <c r="P97" s="240">
        <v>0</v>
      </c>
      <c r="Q97" s="240">
        <f>ROUND(E97*P97,2)</f>
        <v>0</v>
      </c>
      <c r="R97" s="242"/>
      <c r="S97" s="242" t="s">
        <v>339</v>
      </c>
      <c r="T97" s="243" t="s">
        <v>340</v>
      </c>
      <c r="U97" s="222">
        <v>0</v>
      </c>
      <c r="V97" s="222">
        <f>ROUND(E97*U97,2)</f>
        <v>0</v>
      </c>
      <c r="W97" s="222"/>
      <c r="X97" s="222" t="s">
        <v>474</v>
      </c>
      <c r="Y97" s="212"/>
      <c r="Z97" s="212"/>
      <c r="AA97" s="212"/>
      <c r="AB97" s="212"/>
      <c r="AC97" s="212"/>
      <c r="AD97" s="212"/>
      <c r="AE97" s="212"/>
      <c r="AF97" s="212"/>
      <c r="AG97" s="212" t="s">
        <v>605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0">
        <v>74</v>
      </c>
      <c r="B98" s="231" t="s">
        <v>2146</v>
      </c>
      <c r="C98" s="247" t="s">
        <v>2147</v>
      </c>
      <c r="D98" s="232" t="s">
        <v>955</v>
      </c>
      <c r="E98" s="233">
        <v>2</v>
      </c>
      <c r="F98" s="234"/>
      <c r="G98" s="235">
        <f>ROUND(E98*F98,2)</f>
        <v>0</v>
      </c>
      <c r="H98" s="234"/>
      <c r="I98" s="235">
        <f>ROUND(E98*H98,2)</f>
        <v>0</v>
      </c>
      <c r="J98" s="234"/>
      <c r="K98" s="235">
        <f>ROUND(E98*J98,2)</f>
        <v>0</v>
      </c>
      <c r="L98" s="235">
        <v>21</v>
      </c>
      <c r="M98" s="235">
        <f>G98*(1+L98/100)</f>
        <v>0</v>
      </c>
      <c r="N98" s="233">
        <v>0</v>
      </c>
      <c r="O98" s="233">
        <f>ROUND(E98*N98,2)</f>
        <v>0</v>
      </c>
      <c r="P98" s="233">
        <v>0</v>
      </c>
      <c r="Q98" s="233">
        <f>ROUND(E98*P98,2)</f>
        <v>0</v>
      </c>
      <c r="R98" s="235"/>
      <c r="S98" s="235" t="s">
        <v>339</v>
      </c>
      <c r="T98" s="236" t="s">
        <v>340</v>
      </c>
      <c r="U98" s="222">
        <v>0</v>
      </c>
      <c r="V98" s="222">
        <f>ROUND(E98*U98,2)</f>
        <v>0</v>
      </c>
      <c r="W98" s="222"/>
      <c r="X98" s="222" t="s">
        <v>474</v>
      </c>
      <c r="Y98" s="212"/>
      <c r="Z98" s="212"/>
      <c r="AA98" s="212"/>
      <c r="AB98" s="212"/>
      <c r="AC98" s="212"/>
      <c r="AD98" s="212"/>
      <c r="AE98" s="212"/>
      <c r="AF98" s="212"/>
      <c r="AG98" s="212" t="s">
        <v>605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4" t="s">
        <v>2148</v>
      </c>
      <c r="D99" s="261"/>
      <c r="E99" s="261"/>
      <c r="F99" s="261"/>
      <c r="G99" s="261"/>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433</v>
      </c>
      <c r="AH99" s="212"/>
      <c r="AI99" s="212"/>
      <c r="AJ99" s="212"/>
      <c r="AK99" s="212"/>
      <c r="AL99" s="212"/>
      <c r="AM99" s="212"/>
      <c r="AN99" s="212"/>
      <c r="AO99" s="212"/>
      <c r="AP99" s="212"/>
      <c r="AQ99" s="212"/>
      <c r="AR99" s="212"/>
      <c r="AS99" s="212"/>
      <c r="AT99" s="212"/>
      <c r="AU99" s="212"/>
      <c r="AV99" s="212"/>
      <c r="AW99" s="212"/>
      <c r="AX99" s="212"/>
      <c r="AY99" s="212"/>
      <c r="AZ99" s="212"/>
      <c r="BA99" s="253" t="str">
        <f>C99</f>
        <v>Přepěťová ochrana typ 1+2, 230VAC. Přepěťové ochrany pro PRS, MaR, ASŘ a komunikaci budou dodány od jednoho výrobce!</v>
      </c>
      <c r="BB99" s="212"/>
      <c r="BC99" s="212"/>
      <c r="BD99" s="212"/>
      <c r="BE99" s="212"/>
      <c r="BF99" s="212"/>
      <c r="BG99" s="212"/>
      <c r="BH99" s="212"/>
    </row>
    <row r="100" spans="1:60" outlineLevel="1" x14ac:dyDescent="0.2">
      <c r="A100" s="230">
        <v>75</v>
      </c>
      <c r="B100" s="231" t="s">
        <v>2149</v>
      </c>
      <c r="C100" s="247" t="s">
        <v>2150</v>
      </c>
      <c r="D100" s="232" t="s">
        <v>955</v>
      </c>
      <c r="E100" s="233">
        <v>4</v>
      </c>
      <c r="F100" s="234"/>
      <c r="G100" s="235">
        <f>ROUND(E100*F100,2)</f>
        <v>0</v>
      </c>
      <c r="H100" s="234"/>
      <c r="I100" s="235">
        <f>ROUND(E100*H100,2)</f>
        <v>0</v>
      </c>
      <c r="J100" s="234"/>
      <c r="K100" s="235">
        <f>ROUND(E100*J100,2)</f>
        <v>0</v>
      </c>
      <c r="L100" s="235">
        <v>21</v>
      </c>
      <c r="M100" s="235">
        <f>G100*(1+L100/100)</f>
        <v>0</v>
      </c>
      <c r="N100" s="233">
        <v>0</v>
      </c>
      <c r="O100" s="233">
        <f>ROUND(E100*N100,2)</f>
        <v>0</v>
      </c>
      <c r="P100" s="233">
        <v>0</v>
      </c>
      <c r="Q100" s="233">
        <f>ROUND(E100*P100,2)</f>
        <v>0</v>
      </c>
      <c r="R100" s="235"/>
      <c r="S100" s="235" t="s">
        <v>339</v>
      </c>
      <c r="T100" s="236" t="s">
        <v>340</v>
      </c>
      <c r="U100" s="222">
        <v>0</v>
      </c>
      <c r="V100" s="222">
        <f>ROUND(E100*U100,2)</f>
        <v>0</v>
      </c>
      <c r="W100" s="222"/>
      <c r="X100" s="222" t="s">
        <v>474</v>
      </c>
      <c r="Y100" s="212"/>
      <c r="Z100" s="212"/>
      <c r="AA100" s="212"/>
      <c r="AB100" s="212"/>
      <c r="AC100" s="212"/>
      <c r="AD100" s="212"/>
      <c r="AE100" s="212"/>
      <c r="AF100" s="212"/>
      <c r="AG100" s="212" t="s">
        <v>605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4" t="s">
        <v>2151</v>
      </c>
      <c r="D101" s="261"/>
      <c r="E101" s="261"/>
      <c r="F101" s="261"/>
      <c r="G101" s="261"/>
      <c r="H101" s="222"/>
      <c r="I101" s="222"/>
      <c r="J101" s="222"/>
      <c r="K101" s="222"/>
      <c r="L101" s="222"/>
      <c r="M101" s="222"/>
      <c r="N101" s="221"/>
      <c r="O101" s="221"/>
      <c r="P101" s="221"/>
      <c r="Q101" s="221"/>
      <c r="R101" s="222"/>
      <c r="S101" s="222"/>
      <c r="T101" s="222"/>
      <c r="U101" s="222"/>
      <c r="V101" s="222"/>
      <c r="W101" s="222"/>
      <c r="X101" s="222"/>
      <c r="Y101" s="212"/>
      <c r="Z101" s="212"/>
      <c r="AA101" s="212"/>
      <c r="AB101" s="212"/>
      <c r="AC101" s="212"/>
      <c r="AD101" s="212"/>
      <c r="AE101" s="212"/>
      <c r="AF101" s="212"/>
      <c r="AG101" s="212" t="s">
        <v>433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53" t="str">
        <f>C101</f>
        <v>Přepěťová ochrana typ 2+3, 24V. Přepěťové ochrany pro PRS, MaR, ASŘ a komunikaci budou dodány od jednoho výrobce!</v>
      </c>
      <c r="BB101" s="212"/>
      <c r="BC101" s="212"/>
      <c r="BD101" s="212"/>
      <c r="BE101" s="212"/>
      <c r="BF101" s="212"/>
      <c r="BG101" s="212"/>
      <c r="BH101" s="212"/>
    </row>
    <row r="102" spans="1:60" outlineLevel="1" x14ac:dyDescent="0.2">
      <c r="A102" s="230">
        <v>76</v>
      </c>
      <c r="B102" s="231" t="s">
        <v>2152</v>
      </c>
      <c r="C102" s="247" t="s">
        <v>2153</v>
      </c>
      <c r="D102" s="232" t="s">
        <v>955</v>
      </c>
      <c r="E102" s="233">
        <v>2</v>
      </c>
      <c r="F102" s="234"/>
      <c r="G102" s="235">
        <f>ROUND(E102*F102,2)</f>
        <v>0</v>
      </c>
      <c r="H102" s="234"/>
      <c r="I102" s="235">
        <f>ROUND(E102*H102,2)</f>
        <v>0</v>
      </c>
      <c r="J102" s="234"/>
      <c r="K102" s="235">
        <f>ROUND(E102*J102,2)</f>
        <v>0</v>
      </c>
      <c r="L102" s="235">
        <v>21</v>
      </c>
      <c r="M102" s="235">
        <f>G102*(1+L102/100)</f>
        <v>0</v>
      </c>
      <c r="N102" s="233">
        <v>0</v>
      </c>
      <c r="O102" s="233">
        <f>ROUND(E102*N102,2)</f>
        <v>0</v>
      </c>
      <c r="P102" s="233">
        <v>0</v>
      </c>
      <c r="Q102" s="233">
        <f>ROUND(E102*P102,2)</f>
        <v>0</v>
      </c>
      <c r="R102" s="235"/>
      <c r="S102" s="235" t="s">
        <v>339</v>
      </c>
      <c r="T102" s="236" t="s">
        <v>340</v>
      </c>
      <c r="U102" s="222">
        <v>0</v>
      </c>
      <c r="V102" s="222">
        <f>ROUND(E102*U102,2)</f>
        <v>0</v>
      </c>
      <c r="W102" s="222"/>
      <c r="X102" s="222" t="s">
        <v>474</v>
      </c>
      <c r="Y102" s="212"/>
      <c r="Z102" s="212"/>
      <c r="AA102" s="212"/>
      <c r="AB102" s="212"/>
      <c r="AC102" s="212"/>
      <c r="AD102" s="212"/>
      <c r="AE102" s="212"/>
      <c r="AF102" s="212"/>
      <c r="AG102" s="212" t="s">
        <v>605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4" t="s">
        <v>2154</v>
      </c>
      <c r="D103" s="261"/>
      <c r="E103" s="261"/>
      <c r="F103" s="261"/>
      <c r="G103" s="261"/>
      <c r="H103" s="222"/>
      <c r="I103" s="222"/>
      <c r="J103" s="222"/>
      <c r="K103" s="222"/>
      <c r="L103" s="222"/>
      <c r="M103" s="222"/>
      <c r="N103" s="221"/>
      <c r="O103" s="221"/>
      <c r="P103" s="221"/>
      <c r="Q103" s="221"/>
      <c r="R103" s="222"/>
      <c r="S103" s="222"/>
      <c r="T103" s="222"/>
      <c r="U103" s="222"/>
      <c r="V103" s="222"/>
      <c r="W103" s="222"/>
      <c r="X103" s="222"/>
      <c r="Y103" s="212"/>
      <c r="Z103" s="212"/>
      <c r="AA103" s="212"/>
      <c r="AB103" s="212"/>
      <c r="AC103" s="212"/>
      <c r="AD103" s="212"/>
      <c r="AE103" s="212"/>
      <c r="AF103" s="212"/>
      <c r="AG103" s="212" t="s">
        <v>433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53" t="str">
        <f>C103</f>
        <v>Přepěťová ochrana typ 3, 230VAC TN-S. Přepěťové ochrany pro PRS, MaR, ASŘ a komunikaci budou dodány od jednoho výrobce!</v>
      </c>
      <c r="BB103" s="212"/>
      <c r="BC103" s="212"/>
      <c r="BD103" s="212"/>
      <c r="BE103" s="212"/>
      <c r="BF103" s="212"/>
      <c r="BG103" s="212"/>
      <c r="BH103" s="212"/>
    </row>
    <row r="104" spans="1:60" outlineLevel="1" x14ac:dyDescent="0.2">
      <c r="A104" s="237">
        <v>77</v>
      </c>
      <c r="B104" s="238" t="s">
        <v>2155</v>
      </c>
      <c r="C104" s="246" t="s">
        <v>2099</v>
      </c>
      <c r="D104" s="239" t="s">
        <v>955</v>
      </c>
      <c r="E104" s="240">
        <v>148</v>
      </c>
      <c r="F104" s="241"/>
      <c r="G104" s="242">
        <f>ROUND(E104*F104,2)</f>
        <v>0</v>
      </c>
      <c r="H104" s="241"/>
      <c r="I104" s="242">
        <f>ROUND(E104*H104,2)</f>
        <v>0</v>
      </c>
      <c r="J104" s="241"/>
      <c r="K104" s="242">
        <f>ROUND(E104*J104,2)</f>
        <v>0</v>
      </c>
      <c r="L104" s="242">
        <v>21</v>
      </c>
      <c r="M104" s="242">
        <f>G104*(1+L104/100)</f>
        <v>0</v>
      </c>
      <c r="N104" s="240">
        <v>0</v>
      </c>
      <c r="O104" s="240">
        <f>ROUND(E104*N104,2)</f>
        <v>0</v>
      </c>
      <c r="P104" s="240">
        <v>0</v>
      </c>
      <c r="Q104" s="240">
        <f>ROUND(E104*P104,2)</f>
        <v>0</v>
      </c>
      <c r="R104" s="242"/>
      <c r="S104" s="242" t="s">
        <v>339</v>
      </c>
      <c r="T104" s="243" t="s">
        <v>340</v>
      </c>
      <c r="U104" s="222">
        <v>0</v>
      </c>
      <c r="V104" s="222">
        <f>ROUND(E104*U104,2)</f>
        <v>0</v>
      </c>
      <c r="W104" s="222"/>
      <c r="X104" s="222" t="s">
        <v>474</v>
      </c>
      <c r="Y104" s="212"/>
      <c r="Z104" s="212"/>
      <c r="AA104" s="212"/>
      <c r="AB104" s="212"/>
      <c r="AC104" s="212"/>
      <c r="AD104" s="212"/>
      <c r="AE104" s="212"/>
      <c r="AF104" s="212"/>
      <c r="AG104" s="212" t="s">
        <v>605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7">
        <v>78</v>
      </c>
      <c r="B105" s="238" t="s">
        <v>2156</v>
      </c>
      <c r="C105" s="246" t="s">
        <v>2101</v>
      </c>
      <c r="D105" s="239" t="s">
        <v>955</v>
      </c>
      <c r="E105" s="240">
        <v>2</v>
      </c>
      <c r="F105" s="241"/>
      <c r="G105" s="242">
        <f>ROUND(E105*F105,2)</f>
        <v>0</v>
      </c>
      <c r="H105" s="241"/>
      <c r="I105" s="242">
        <f>ROUND(E105*H105,2)</f>
        <v>0</v>
      </c>
      <c r="J105" s="241"/>
      <c r="K105" s="242">
        <f>ROUND(E105*J105,2)</f>
        <v>0</v>
      </c>
      <c r="L105" s="242">
        <v>21</v>
      </c>
      <c r="M105" s="242">
        <f>G105*(1+L105/100)</f>
        <v>0</v>
      </c>
      <c r="N105" s="240">
        <v>0</v>
      </c>
      <c r="O105" s="240">
        <f>ROUND(E105*N105,2)</f>
        <v>0</v>
      </c>
      <c r="P105" s="240">
        <v>0</v>
      </c>
      <c r="Q105" s="240">
        <f>ROUND(E105*P105,2)</f>
        <v>0</v>
      </c>
      <c r="R105" s="242"/>
      <c r="S105" s="242" t="s">
        <v>339</v>
      </c>
      <c r="T105" s="243" t="s">
        <v>340</v>
      </c>
      <c r="U105" s="222">
        <v>0</v>
      </c>
      <c r="V105" s="222">
        <f>ROUND(E105*U105,2)</f>
        <v>0</v>
      </c>
      <c r="W105" s="222"/>
      <c r="X105" s="222" t="s">
        <v>474</v>
      </c>
      <c r="Y105" s="212"/>
      <c r="Z105" s="212"/>
      <c r="AA105" s="212"/>
      <c r="AB105" s="212"/>
      <c r="AC105" s="212"/>
      <c r="AD105" s="212"/>
      <c r="AE105" s="212"/>
      <c r="AF105" s="212"/>
      <c r="AG105" s="212" t="s">
        <v>605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0">
        <v>79</v>
      </c>
      <c r="B106" s="231" t="s">
        <v>2157</v>
      </c>
      <c r="C106" s="247" t="s">
        <v>2158</v>
      </c>
      <c r="D106" s="232" t="s">
        <v>539</v>
      </c>
      <c r="E106" s="233">
        <v>1</v>
      </c>
      <c r="F106" s="234"/>
      <c r="G106" s="235">
        <f>ROUND(E106*F106,2)</f>
        <v>0</v>
      </c>
      <c r="H106" s="234"/>
      <c r="I106" s="235">
        <f>ROUND(E106*H106,2)</f>
        <v>0</v>
      </c>
      <c r="J106" s="234"/>
      <c r="K106" s="235">
        <f>ROUND(E106*J106,2)</f>
        <v>0</v>
      </c>
      <c r="L106" s="235">
        <v>21</v>
      </c>
      <c r="M106" s="235">
        <f>G106*(1+L106/100)</f>
        <v>0</v>
      </c>
      <c r="N106" s="233">
        <v>0</v>
      </c>
      <c r="O106" s="233">
        <f>ROUND(E106*N106,2)</f>
        <v>0</v>
      </c>
      <c r="P106" s="233">
        <v>0</v>
      </c>
      <c r="Q106" s="233">
        <f>ROUND(E106*P106,2)</f>
        <v>0</v>
      </c>
      <c r="R106" s="235"/>
      <c r="S106" s="235" t="s">
        <v>339</v>
      </c>
      <c r="T106" s="236" t="s">
        <v>340</v>
      </c>
      <c r="U106" s="222">
        <v>0</v>
      </c>
      <c r="V106" s="222">
        <f>ROUND(E106*U106,2)</f>
        <v>0</v>
      </c>
      <c r="W106" s="222"/>
      <c r="X106" s="222" t="s">
        <v>474</v>
      </c>
      <c r="Y106" s="212"/>
      <c r="Z106" s="212"/>
      <c r="AA106" s="212"/>
      <c r="AB106" s="212"/>
      <c r="AC106" s="212"/>
      <c r="AD106" s="212"/>
      <c r="AE106" s="212"/>
      <c r="AF106" s="212"/>
      <c r="AG106" s="212" t="s">
        <v>605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4" t="s">
        <v>2159</v>
      </c>
      <c r="D107" s="261"/>
      <c r="E107" s="261"/>
      <c r="F107" s="261"/>
      <c r="G107" s="261"/>
      <c r="H107" s="222"/>
      <c r="I107" s="222"/>
      <c r="J107" s="222"/>
      <c r="K107" s="222"/>
      <c r="L107" s="222"/>
      <c r="M107" s="222"/>
      <c r="N107" s="221"/>
      <c r="O107" s="221"/>
      <c r="P107" s="221"/>
      <c r="Q107" s="221"/>
      <c r="R107" s="222"/>
      <c r="S107" s="222"/>
      <c r="T107" s="222"/>
      <c r="U107" s="222"/>
      <c r="V107" s="222"/>
      <c r="W107" s="222"/>
      <c r="X107" s="222"/>
      <c r="Y107" s="212"/>
      <c r="Z107" s="212"/>
      <c r="AA107" s="212"/>
      <c r="AB107" s="212"/>
      <c r="AC107" s="212"/>
      <c r="AD107" s="212"/>
      <c r="AE107" s="212"/>
      <c r="AF107" s="212"/>
      <c r="AG107" s="212" t="s">
        <v>433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2160</v>
      </c>
      <c r="D108" s="255"/>
      <c r="E108" s="255"/>
      <c r="F108" s="255"/>
      <c r="G108" s="255"/>
      <c r="H108" s="222"/>
      <c r="I108" s="222"/>
      <c r="J108" s="222"/>
      <c r="K108" s="222"/>
      <c r="L108" s="222"/>
      <c r="M108" s="222"/>
      <c r="N108" s="221"/>
      <c r="O108" s="221"/>
      <c r="P108" s="221"/>
      <c r="Q108" s="221"/>
      <c r="R108" s="222"/>
      <c r="S108" s="222"/>
      <c r="T108" s="222"/>
      <c r="U108" s="222"/>
      <c r="V108" s="222"/>
      <c r="W108" s="222"/>
      <c r="X108" s="222"/>
      <c r="Y108" s="212"/>
      <c r="Z108" s="212"/>
      <c r="AA108" s="212"/>
      <c r="AB108" s="212"/>
      <c r="AC108" s="212"/>
      <c r="AD108" s="212"/>
      <c r="AE108" s="212"/>
      <c r="AF108" s="212"/>
      <c r="AG108" s="212" t="s">
        <v>433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2161</v>
      </c>
      <c r="D109" s="255"/>
      <c r="E109" s="255"/>
      <c r="F109" s="255"/>
      <c r="G109" s="255"/>
      <c r="H109" s="222"/>
      <c r="I109" s="222"/>
      <c r="J109" s="222"/>
      <c r="K109" s="222"/>
      <c r="L109" s="222"/>
      <c r="M109" s="222"/>
      <c r="N109" s="221"/>
      <c r="O109" s="221"/>
      <c r="P109" s="221"/>
      <c r="Q109" s="221"/>
      <c r="R109" s="222"/>
      <c r="S109" s="222"/>
      <c r="T109" s="222"/>
      <c r="U109" s="222"/>
      <c r="V109" s="222"/>
      <c r="W109" s="222"/>
      <c r="X109" s="222"/>
      <c r="Y109" s="212"/>
      <c r="Z109" s="212"/>
      <c r="AA109" s="212"/>
      <c r="AB109" s="212"/>
      <c r="AC109" s="212"/>
      <c r="AD109" s="212"/>
      <c r="AE109" s="212"/>
      <c r="AF109" s="212"/>
      <c r="AG109" s="212" t="s">
        <v>433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2162</v>
      </c>
      <c r="D110" s="255"/>
      <c r="E110" s="255"/>
      <c r="F110" s="255"/>
      <c r="G110" s="255"/>
      <c r="H110" s="222"/>
      <c r="I110" s="222"/>
      <c r="J110" s="222"/>
      <c r="K110" s="222"/>
      <c r="L110" s="222"/>
      <c r="M110" s="222"/>
      <c r="N110" s="221"/>
      <c r="O110" s="221"/>
      <c r="P110" s="221"/>
      <c r="Q110" s="221"/>
      <c r="R110" s="222"/>
      <c r="S110" s="222"/>
      <c r="T110" s="222"/>
      <c r="U110" s="222"/>
      <c r="V110" s="222"/>
      <c r="W110" s="222"/>
      <c r="X110" s="222"/>
      <c r="Y110" s="212"/>
      <c r="Z110" s="212"/>
      <c r="AA110" s="212"/>
      <c r="AB110" s="212"/>
      <c r="AC110" s="212"/>
      <c r="AD110" s="212"/>
      <c r="AE110" s="212"/>
      <c r="AF110" s="212"/>
      <c r="AG110" s="212" t="s">
        <v>433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8" t="s">
        <v>2163</v>
      </c>
      <c r="D111" s="255"/>
      <c r="E111" s="255"/>
      <c r="F111" s="255"/>
      <c r="G111" s="255"/>
      <c r="H111" s="222"/>
      <c r="I111" s="222"/>
      <c r="J111" s="222"/>
      <c r="K111" s="222"/>
      <c r="L111" s="222"/>
      <c r="M111" s="222"/>
      <c r="N111" s="221"/>
      <c r="O111" s="221"/>
      <c r="P111" s="221"/>
      <c r="Q111" s="221"/>
      <c r="R111" s="222"/>
      <c r="S111" s="222"/>
      <c r="T111" s="222"/>
      <c r="U111" s="222"/>
      <c r="V111" s="222"/>
      <c r="W111" s="222"/>
      <c r="X111" s="222"/>
      <c r="Y111" s="212"/>
      <c r="Z111" s="212"/>
      <c r="AA111" s="212"/>
      <c r="AB111" s="212"/>
      <c r="AC111" s="212"/>
      <c r="AD111" s="212"/>
      <c r="AE111" s="212"/>
      <c r="AF111" s="212"/>
      <c r="AG111" s="212" t="s">
        <v>433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8" t="s">
        <v>2164</v>
      </c>
      <c r="D112" s="255"/>
      <c r="E112" s="255"/>
      <c r="F112" s="255"/>
      <c r="G112" s="255"/>
      <c r="H112" s="222"/>
      <c r="I112" s="222"/>
      <c r="J112" s="222"/>
      <c r="K112" s="222"/>
      <c r="L112" s="222"/>
      <c r="M112" s="222"/>
      <c r="N112" s="221"/>
      <c r="O112" s="221"/>
      <c r="P112" s="221"/>
      <c r="Q112" s="221"/>
      <c r="R112" s="222"/>
      <c r="S112" s="222"/>
      <c r="T112" s="222"/>
      <c r="U112" s="222"/>
      <c r="V112" s="222"/>
      <c r="W112" s="222"/>
      <c r="X112" s="222"/>
      <c r="Y112" s="212"/>
      <c r="Z112" s="212"/>
      <c r="AA112" s="212"/>
      <c r="AB112" s="212"/>
      <c r="AC112" s="212"/>
      <c r="AD112" s="212"/>
      <c r="AE112" s="212"/>
      <c r="AF112" s="212"/>
      <c r="AG112" s="212" t="s">
        <v>433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8" t="s">
        <v>2165</v>
      </c>
      <c r="D113" s="255"/>
      <c r="E113" s="255"/>
      <c r="F113" s="255"/>
      <c r="G113" s="255"/>
      <c r="H113" s="222"/>
      <c r="I113" s="222"/>
      <c r="J113" s="222"/>
      <c r="K113" s="222"/>
      <c r="L113" s="222"/>
      <c r="M113" s="222"/>
      <c r="N113" s="221"/>
      <c r="O113" s="221"/>
      <c r="P113" s="221"/>
      <c r="Q113" s="221"/>
      <c r="R113" s="222"/>
      <c r="S113" s="222"/>
      <c r="T113" s="222"/>
      <c r="U113" s="222"/>
      <c r="V113" s="222"/>
      <c r="W113" s="222"/>
      <c r="X113" s="222"/>
      <c r="Y113" s="212"/>
      <c r="Z113" s="212"/>
      <c r="AA113" s="212"/>
      <c r="AB113" s="212"/>
      <c r="AC113" s="212"/>
      <c r="AD113" s="212"/>
      <c r="AE113" s="212"/>
      <c r="AF113" s="212"/>
      <c r="AG113" s="212" t="s">
        <v>433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53" t="str">
        <f>C113</f>
        <v>Včetně programového vybavení pro monitorování a řízení technologických procesů ČOV, komplexní zkoušky, úprava a doplnění SCADA</v>
      </c>
      <c r="BB113" s="212"/>
      <c r="BC113" s="212"/>
      <c r="BD113" s="212"/>
      <c r="BE113" s="212"/>
      <c r="BF113" s="212"/>
      <c r="BG113" s="212"/>
      <c r="BH113" s="212"/>
    </row>
    <row r="114" spans="1:60" outlineLevel="1" x14ac:dyDescent="0.2">
      <c r="A114" s="219"/>
      <c r="B114" s="220"/>
      <c r="C114" s="258" t="s">
        <v>2166</v>
      </c>
      <c r="D114" s="255"/>
      <c r="E114" s="255"/>
      <c r="F114" s="255"/>
      <c r="G114" s="255"/>
      <c r="H114" s="222"/>
      <c r="I114" s="222"/>
      <c r="J114" s="222"/>
      <c r="K114" s="222"/>
      <c r="L114" s="222"/>
      <c r="M114" s="222"/>
      <c r="N114" s="221"/>
      <c r="O114" s="221"/>
      <c r="P114" s="221"/>
      <c r="Q114" s="221"/>
      <c r="R114" s="222"/>
      <c r="S114" s="222"/>
      <c r="T114" s="222"/>
      <c r="U114" s="222"/>
      <c r="V114" s="222"/>
      <c r="W114" s="222"/>
      <c r="X114" s="222"/>
      <c r="Y114" s="212"/>
      <c r="Z114" s="212"/>
      <c r="AA114" s="212"/>
      <c r="AB114" s="212"/>
      <c r="AC114" s="212"/>
      <c r="AD114" s="212"/>
      <c r="AE114" s="212"/>
      <c r="AF114" s="212"/>
      <c r="AG114" s="212" t="s">
        <v>433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8" t="s">
        <v>2167</v>
      </c>
      <c r="D115" s="255"/>
      <c r="E115" s="255"/>
      <c r="F115" s="255"/>
      <c r="G115" s="255"/>
      <c r="H115" s="222"/>
      <c r="I115" s="222"/>
      <c r="J115" s="222"/>
      <c r="K115" s="222"/>
      <c r="L115" s="222"/>
      <c r="M115" s="222"/>
      <c r="N115" s="221"/>
      <c r="O115" s="221"/>
      <c r="P115" s="221"/>
      <c r="Q115" s="221"/>
      <c r="R115" s="222"/>
      <c r="S115" s="222"/>
      <c r="T115" s="222"/>
      <c r="U115" s="222"/>
      <c r="V115" s="222"/>
      <c r="W115" s="222"/>
      <c r="X115" s="222"/>
      <c r="Y115" s="212"/>
      <c r="Z115" s="212"/>
      <c r="AA115" s="212"/>
      <c r="AB115" s="212"/>
      <c r="AC115" s="212"/>
      <c r="AD115" s="212"/>
      <c r="AE115" s="212"/>
      <c r="AF115" s="212"/>
      <c r="AG115" s="212" t="s">
        <v>433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8" t="s">
        <v>2168</v>
      </c>
      <c r="D116" s="255"/>
      <c r="E116" s="255"/>
      <c r="F116" s="255"/>
      <c r="G116" s="255"/>
      <c r="H116" s="222"/>
      <c r="I116" s="222"/>
      <c r="J116" s="222"/>
      <c r="K116" s="222"/>
      <c r="L116" s="222"/>
      <c r="M116" s="222"/>
      <c r="N116" s="221"/>
      <c r="O116" s="221"/>
      <c r="P116" s="221"/>
      <c r="Q116" s="221"/>
      <c r="R116" s="222"/>
      <c r="S116" s="222"/>
      <c r="T116" s="222"/>
      <c r="U116" s="222"/>
      <c r="V116" s="222"/>
      <c r="W116" s="222"/>
      <c r="X116" s="222"/>
      <c r="Y116" s="212"/>
      <c r="Z116" s="212"/>
      <c r="AA116" s="212"/>
      <c r="AB116" s="212"/>
      <c r="AC116" s="212"/>
      <c r="AD116" s="212"/>
      <c r="AE116" s="212"/>
      <c r="AF116" s="212"/>
      <c r="AG116" s="212" t="s">
        <v>433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0">
        <v>80</v>
      </c>
      <c r="B117" s="231" t="s">
        <v>2169</v>
      </c>
      <c r="C117" s="247" t="s">
        <v>2170</v>
      </c>
      <c r="D117" s="232" t="s">
        <v>955</v>
      </c>
      <c r="E117" s="233">
        <v>1</v>
      </c>
      <c r="F117" s="234"/>
      <c r="G117" s="235">
        <f>ROUND(E117*F117,2)</f>
        <v>0</v>
      </c>
      <c r="H117" s="234"/>
      <c r="I117" s="235">
        <f>ROUND(E117*H117,2)</f>
        <v>0</v>
      </c>
      <c r="J117" s="234"/>
      <c r="K117" s="235">
        <f>ROUND(E117*J117,2)</f>
        <v>0</v>
      </c>
      <c r="L117" s="235">
        <v>21</v>
      </c>
      <c r="M117" s="235">
        <f>G117*(1+L117/100)</f>
        <v>0</v>
      </c>
      <c r="N117" s="233">
        <v>0</v>
      </c>
      <c r="O117" s="233">
        <f>ROUND(E117*N117,2)</f>
        <v>0</v>
      </c>
      <c r="P117" s="233">
        <v>0</v>
      </c>
      <c r="Q117" s="233">
        <f>ROUND(E117*P117,2)</f>
        <v>0</v>
      </c>
      <c r="R117" s="235"/>
      <c r="S117" s="235" t="s">
        <v>339</v>
      </c>
      <c r="T117" s="236" t="s">
        <v>340</v>
      </c>
      <c r="U117" s="222">
        <v>0</v>
      </c>
      <c r="V117" s="222">
        <f>ROUND(E117*U117,2)</f>
        <v>0</v>
      </c>
      <c r="W117" s="222"/>
      <c r="X117" s="222" t="s">
        <v>474</v>
      </c>
      <c r="Y117" s="212"/>
      <c r="Z117" s="212"/>
      <c r="AA117" s="212"/>
      <c r="AB117" s="212"/>
      <c r="AC117" s="212"/>
      <c r="AD117" s="212"/>
      <c r="AE117" s="212"/>
      <c r="AF117" s="212"/>
      <c r="AG117" s="212" t="s">
        <v>605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4" t="s">
        <v>2171</v>
      </c>
      <c r="D118" s="261"/>
      <c r="E118" s="261"/>
      <c r="F118" s="261"/>
      <c r="G118" s="261"/>
      <c r="H118" s="222"/>
      <c r="I118" s="222"/>
      <c r="J118" s="222"/>
      <c r="K118" s="222"/>
      <c r="L118" s="222"/>
      <c r="M118" s="222"/>
      <c r="N118" s="221"/>
      <c r="O118" s="221"/>
      <c r="P118" s="221"/>
      <c r="Q118" s="221"/>
      <c r="R118" s="222"/>
      <c r="S118" s="222"/>
      <c r="T118" s="222"/>
      <c r="U118" s="222"/>
      <c r="V118" s="222"/>
      <c r="W118" s="222"/>
      <c r="X118" s="222"/>
      <c r="Y118" s="212"/>
      <c r="Z118" s="212"/>
      <c r="AA118" s="212"/>
      <c r="AB118" s="212"/>
      <c r="AC118" s="212"/>
      <c r="AD118" s="212"/>
      <c r="AE118" s="212"/>
      <c r="AF118" s="212"/>
      <c r="AG118" s="212" t="s">
        <v>433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53" t="str">
        <f>C118</f>
        <v>Box osazený v rozvaděči DT4 včetně ukončení optických kabelů, proměření pigtailů, prlchodek, patchkordů na switch v DT4</v>
      </c>
      <c r="BB118" s="212"/>
      <c r="BC118" s="212"/>
      <c r="BD118" s="212"/>
      <c r="BE118" s="212"/>
      <c r="BF118" s="212"/>
      <c r="BG118" s="212"/>
      <c r="BH118" s="212"/>
    </row>
    <row r="119" spans="1:60" outlineLevel="1" x14ac:dyDescent="0.2">
      <c r="A119" s="230">
        <v>81</v>
      </c>
      <c r="B119" s="231" t="s">
        <v>2172</v>
      </c>
      <c r="C119" s="247" t="s">
        <v>2173</v>
      </c>
      <c r="D119" s="232" t="s">
        <v>955</v>
      </c>
      <c r="E119" s="233">
        <v>1</v>
      </c>
      <c r="F119" s="234"/>
      <c r="G119" s="235">
        <f>ROUND(E119*F119,2)</f>
        <v>0</v>
      </c>
      <c r="H119" s="234"/>
      <c r="I119" s="235">
        <f>ROUND(E119*H119,2)</f>
        <v>0</v>
      </c>
      <c r="J119" s="234"/>
      <c r="K119" s="235">
        <f>ROUND(E119*J119,2)</f>
        <v>0</v>
      </c>
      <c r="L119" s="235">
        <v>21</v>
      </c>
      <c r="M119" s="235">
        <f>G119*(1+L119/100)</f>
        <v>0</v>
      </c>
      <c r="N119" s="233">
        <v>0</v>
      </c>
      <c r="O119" s="233">
        <f>ROUND(E119*N119,2)</f>
        <v>0</v>
      </c>
      <c r="P119" s="233">
        <v>0</v>
      </c>
      <c r="Q119" s="233">
        <f>ROUND(E119*P119,2)</f>
        <v>0</v>
      </c>
      <c r="R119" s="235"/>
      <c r="S119" s="235" t="s">
        <v>339</v>
      </c>
      <c r="T119" s="236" t="s">
        <v>340</v>
      </c>
      <c r="U119" s="222">
        <v>0</v>
      </c>
      <c r="V119" s="222">
        <f>ROUND(E119*U119,2)</f>
        <v>0</v>
      </c>
      <c r="W119" s="222"/>
      <c r="X119" s="222" t="s">
        <v>474</v>
      </c>
      <c r="Y119" s="212"/>
      <c r="Z119" s="212"/>
      <c r="AA119" s="212"/>
      <c r="AB119" s="212"/>
      <c r="AC119" s="212"/>
      <c r="AD119" s="212"/>
      <c r="AE119" s="212"/>
      <c r="AF119" s="212"/>
      <c r="AG119" s="212" t="s">
        <v>605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4" t="s">
        <v>2174</v>
      </c>
      <c r="D120" s="261"/>
      <c r="E120" s="261"/>
      <c r="F120" s="261"/>
      <c r="G120" s="261"/>
      <c r="H120" s="222"/>
      <c r="I120" s="222"/>
      <c r="J120" s="222"/>
      <c r="K120" s="222"/>
      <c r="L120" s="222"/>
      <c r="M120" s="222"/>
      <c r="N120" s="221"/>
      <c r="O120" s="221"/>
      <c r="P120" s="221"/>
      <c r="Q120" s="221"/>
      <c r="R120" s="222"/>
      <c r="S120" s="222"/>
      <c r="T120" s="222"/>
      <c r="U120" s="222"/>
      <c r="V120" s="222"/>
      <c r="W120" s="222"/>
      <c r="X120" s="222"/>
      <c r="Y120" s="212"/>
      <c r="Z120" s="212"/>
      <c r="AA120" s="212"/>
      <c r="AB120" s="212"/>
      <c r="AC120" s="212"/>
      <c r="AD120" s="212"/>
      <c r="AE120" s="212"/>
      <c r="AF120" s="212"/>
      <c r="AG120" s="212" t="s">
        <v>433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7">
        <v>82</v>
      </c>
      <c r="B121" s="238" t="s">
        <v>2175</v>
      </c>
      <c r="C121" s="246" t="s">
        <v>2105</v>
      </c>
      <c r="D121" s="239" t="s">
        <v>338</v>
      </c>
      <c r="E121" s="240">
        <v>1</v>
      </c>
      <c r="F121" s="241"/>
      <c r="G121" s="242">
        <f>ROUND(E121*F121,2)</f>
        <v>0</v>
      </c>
      <c r="H121" s="241"/>
      <c r="I121" s="242">
        <f>ROUND(E121*H121,2)</f>
        <v>0</v>
      </c>
      <c r="J121" s="241"/>
      <c r="K121" s="242">
        <f>ROUND(E121*J121,2)</f>
        <v>0</v>
      </c>
      <c r="L121" s="242">
        <v>21</v>
      </c>
      <c r="M121" s="242">
        <f>G121*(1+L121/100)</f>
        <v>0</v>
      </c>
      <c r="N121" s="240">
        <v>0</v>
      </c>
      <c r="O121" s="240">
        <f>ROUND(E121*N121,2)</f>
        <v>0</v>
      </c>
      <c r="P121" s="240">
        <v>0</v>
      </c>
      <c r="Q121" s="240">
        <f>ROUND(E121*P121,2)</f>
        <v>0</v>
      </c>
      <c r="R121" s="242"/>
      <c r="S121" s="242" t="s">
        <v>339</v>
      </c>
      <c r="T121" s="243" t="s">
        <v>340</v>
      </c>
      <c r="U121" s="222">
        <v>0</v>
      </c>
      <c r="V121" s="222">
        <f>ROUND(E121*U121,2)</f>
        <v>0</v>
      </c>
      <c r="W121" s="222"/>
      <c r="X121" s="222" t="s">
        <v>474</v>
      </c>
      <c r="Y121" s="212"/>
      <c r="Z121" s="212"/>
      <c r="AA121" s="212"/>
      <c r="AB121" s="212"/>
      <c r="AC121" s="212"/>
      <c r="AD121" s="212"/>
      <c r="AE121" s="212"/>
      <c r="AF121" s="212"/>
      <c r="AG121" s="212" t="s">
        <v>605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7">
        <v>83</v>
      </c>
      <c r="B122" s="238" t="s">
        <v>2176</v>
      </c>
      <c r="C122" s="246" t="s">
        <v>2107</v>
      </c>
      <c r="D122" s="239" t="s">
        <v>338</v>
      </c>
      <c r="E122" s="240">
        <v>1</v>
      </c>
      <c r="F122" s="241"/>
      <c r="G122" s="242">
        <f>ROUND(E122*F122,2)</f>
        <v>0</v>
      </c>
      <c r="H122" s="241"/>
      <c r="I122" s="242">
        <f>ROUND(E122*H122,2)</f>
        <v>0</v>
      </c>
      <c r="J122" s="241"/>
      <c r="K122" s="242">
        <f>ROUND(E122*J122,2)</f>
        <v>0</v>
      </c>
      <c r="L122" s="242">
        <v>21</v>
      </c>
      <c r="M122" s="242">
        <f>G122*(1+L122/100)</f>
        <v>0</v>
      </c>
      <c r="N122" s="240">
        <v>0</v>
      </c>
      <c r="O122" s="240">
        <f>ROUND(E122*N122,2)</f>
        <v>0</v>
      </c>
      <c r="P122" s="240">
        <v>0</v>
      </c>
      <c r="Q122" s="240">
        <f>ROUND(E122*P122,2)</f>
        <v>0</v>
      </c>
      <c r="R122" s="242"/>
      <c r="S122" s="242" t="s">
        <v>339</v>
      </c>
      <c r="T122" s="243" t="s">
        <v>340</v>
      </c>
      <c r="U122" s="222">
        <v>0</v>
      </c>
      <c r="V122" s="222">
        <f>ROUND(E122*U122,2)</f>
        <v>0</v>
      </c>
      <c r="W122" s="222"/>
      <c r="X122" s="222" t="s">
        <v>474</v>
      </c>
      <c r="Y122" s="212"/>
      <c r="Z122" s="212"/>
      <c r="AA122" s="212"/>
      <c r="AB122" s="212"/>
      <c r="AC122" s="212"/>
      <c r="AD122" s="212"/>
      <c r="AE122" s="212"/>
      <c r="AF122" s="212"/>
      <c r="AG122" s="212" t="s">
        <v>605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7">
        <v>84</v>
      </c>
      <c r="B123" s="238" t="s">
        <v>2177</v>
      </c>
      <c r="C123" s="246" t="s">
        <v>2109</v>
      </c>
      <c r="D123" s="239" t="s">
        <v>338</v>
      </c>
      <c r="E123" s="240">
        <v>1</v>
      </c>
      <c r="F123" s="241"/>
      <c r="G123" s="242">
        <f>ROUND(E123*F123,2)</f>
        <v>0</v>
      </c>
      <c r="H123" s="241"/>
      <c r="I123" s="242">
        <f>ROUND(E123*H123,2)</f>
        <v>0</v>
      </c>
      <c r="J123" s="241"/>
      <c r="K123" s="242">
        <f>ROUND(E123*J123,2)</f>
        <v>0</v>
      </c>
      <c r="L123" s="242">
        <v>21</v>
      </c>
      <c r="M123" s="242">
        <f>G123*(1+L123/100)</f>
        <v>0</v>
      </c>
      <c r="N123" s="240">
        <v>0</v>
      </c>
      <c r="O123" s="240">
        <f>ROUND(E123*N123,2)</f>
        <v>0</v>
      </c>
      <c r="P123" s="240">
        <v>0</v>
      </c>
      <c r="Q123" s="240">
        <f>ROUND(E123*P123,2)</f>
        <v>0</v>
      </c>
      <c r="R123" s="242"/>
      <c r="S123" s="242" t="s">
        <v>339</v>
      </c>
      <c r="T123" s="243" t="s">
        <v>340</v>
      </c>
      <c r="U123" s="222">
        <v>0</v>
      </c>
      <c r="V123" s="222">
        <f>ROUND(E123*U123,2)</f>
        <v>0</v>
      </c>
      <c r="W123" s="222"/>
      <c r="X123" s="222" t="s">
        <v>474</v>
      </c>
      <c r="Y123" s="212"/>
      <c r="Z123" s="212"/>
      <c r="AA123" s="212"/>
      <c r="AB123" s="212"/>
      <c r="AC123" s="212"/>
      <c r="AD123" s="212"/>
      <c r="AE123" s="212"/>
      <c r="AF123" s="212"/>
      <c r="AG123" s="212" t="s">
        <v>605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7">
        <v>85</v>
      </c>
      <c r="B124" s="238" t="s">
        <v>2178</v>
      </c>
      <c r="C124" s="246" t="s">
        <v>2111</v>
      </c>
      <c r="D124" s="239" t="s">
        <v>338</v>
      </c>
      <c r="E124" s="240">
        <v>1</v>
      </c>
      <c r="F124" s="241"/>
      <c r="G124" s="242">
        <f>ROUND(E124*F124,2)</f>
        <v>0</v>
      </c>
      <c r="H124" s="241"/>
      <c r="I124" s="242">
        <f>ROUND(E124*H124,2)</f>
        <v>0</v>
      </c>
      <c r="J124" s="241"/>
      <c r="K124" s="242">
        <f>ROUND(E124*J124,2)</f>
        <v>0</v>
      </c>
      <c r="L124" s="242">
        <v>21</v>
      </c>
      <c r="M124" s="242">
        <f>G124*(1+L124/100)</f>
        <v>0</v>
      </c>
      <c r="N124" s="240">
        <v>0</v>
      </c>
      <c r="O124" s="240">
        <f>ROUND(E124*N124,2)</f>
        <v>0</v>
      </c>
      <c r="P124" s="240">
        <v>0</v>
      </c>
      <c r="Q124" s="240">
        <f>ROUND(E124*P124,2)</f>
        <v>0</v>
      </c>
      <c r="R124" s="242"/>
      <c r="S124" s="242" t="s">
        <v>339</v>
      </c>
      <c r="T124" s="243" t="s">
        <v>340</v>
      </c>
      <c r="U124" s="222">
        <v>0</v>
      </c>
      <c r="V124" s="222">
        <f>ROUND(E124*U124,2)</f>
        <v>0</v>
      </c>
      <c r="W124" s="222"/>
      <c r="X124" s="222" t="s">
        <v>474</v>
      </c>
      <c r="Y124" s="212"/>
      <c r="Z124" s="212"/>
      <c r="AA124" s="212"/>
      <c r="AB124" s="212"/>
      <c r="AC124" s="212"/>
      <c r="AD124" s="212"/>
      <c r="AE124" s="212"/>
      <c r="AF124" s="212"/>
      <c r="AG124" s="212" t="s">
        <v>605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7">
        <v>86</v>
      </c>
      <c r="B125" s="238" t="s">
        <v>2179</v>
      </c>
      <c r="C125" s="246" t="s">
        <v>2180</v>
      </c>
      <c r="D125" s="239" t="s">
        <v>338</v>
      </c>
      <c r="E125" s="240">
        <v>1</v>
      </c>
      <c r="F125" s="241"/>
      <c r="G125" s="242">
        <f>ROUND(E125*F125,2)</f>
        <v>0</v>
      </c>
      <c r="H125" s="241"/>
      <c r="I125" s="242">
        <f>ROUND(E125*H125,2)</f>
        <v>0</v>
      </c>
      <c r="J125" s="241"/>
      <c r="K125" s="242">
        <f>ROUND(E125*J125,2)</f>
        <v>0</v>
      </c>
      <c r="L125" s="242">
        <v>21</v>
      </c>
      <c r="M125" s="242">
        <f>G125*(1+L125/100)</f>
        <v>0</v>
      </c>
      <c r="N125" s="240">
        <v>0</v>
      </c>
      <c r="O125" s="240">
        <f>ROUND(E125*N125,2)</f>
        <v>0</v>
      </c>
      <c r="P125" s="240">
        <v>0</v>
      </c>
      <c r="Q125" s="240">
        <f>ROUND(E125*P125,2)</f>
        <v>0</v>
      </c>
      <c r="R125" s="242"/>
      <c r="S125" s="242" t="s">
        <v>339</v>
      </c>
      <c r="T125" s="243" t="s">
        <v>340</v>
      </c>
      <c r="U125" s="222">
        <v>0</v>
      </c>
      <c r="V125" s="222">
        <f>ROUND(E125*U125,2)</f>
        <v>0</v>
      </c>
      <c r="W125" s="222"/>
      <c r="X125" s="222" t="s">
        <v>474</v>
      </c>
      <c r="Y125" s="212"/>
      <c r="Z125" s="212"/>
      <c r="AA125" s="212"/>
      <c r="AB125" s="212"/>
      <c r="AC125" s="212"/>
      <c r="AD125" s="212"/>
      <c r="AE125" s="212"/>
      <c r="AF125" s="212"/>
      <c r="AG125" s="212" t="s">
        <v>605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x14ac:dyDescent="0.2">
      <c r="A126" s="224" t="s">
        <v>334</v>
      </c>
      <c r="B126" s="225" t="s">
        <v>285</v>
      </c>
      <c r="C126" s="245" t="s">
        <v>286</v>
      </c>
      <c r="D126" s="226"/>
      <c r="E126" s="227"/>
      <c r="F126" s="228"/>
      <c r="G126" s="228">
        <f>SUMIF(AG127:AG192,"&lt;&gt;NOR",G127:G192)</f>
        <v>0</v>
      </c>
      <c r="H126" s="228"/>
      <c r="I126" s="228">
        <f>SUM(I127:I192)</f>
        <v>0</v>
      </c>
      <c r="J126" s="228"/>
      <c r="K126" s="228">
        <f>SUM(K127:K192)</f>
        <v>0</v>
      </c>
      <c r="L126" s="228"/>
      <c r="M126" s="228">
        <f>SUM(M127:M192)</f>
        <v>0</v>
      </c>
      <c r="N126" s="227"/>
      <c r="O126" s="227">
        <f>SUM(O127:O192)</f>
        <v>0</v>
      </c>
      <c r="P126" s="227"/>
      <c r="Q126" s="227">
        <f>SUM(Q127:Q192)</f>
        <v>0</v>
      </c>
      <c r="R126" s="228"/>
      <c r="S126" s="228"/>
      <c r="T126" s="229"/>
      <c r="U126" s="223"/>
      <c r="V126" s="223">
        <f>SUM(V127:V192)</f>
        <v>0</v>
      </c>
      <c r="W126" s="223"/>
      <c r="X126" s="223"/>
      <c r="AG126" t="s">
        <v>335</v>
      </c>
    </row>
    <row r="127" spans="1:60" outlineLevel="1" x14ac:dyDescent="0.2">
      <c r="A127" s="230">
        <v>87</v>
      </c>
      <c r="B127" s="231" t="s">
        <v>2181</v>
      </c>
      <c r="C127" s="247" t="s">
        <v>2182</v>
      </c>
      <c r="D127" s="232" t="s">
        <v>539</v>
      </c>
      <c r="E127" s="233">
        <v>5</v>
      </c>
      <c r="F127" s="234"/>
      <c r="G127" s="235">
        <f>ROUND(E127*F127,2)</f>
        <v>0</v>
      </c>
      <c r="H127" s="234"/>
      <c r="I127" s="235">
        <f>ROUND(E127*H127,2)</f>
        <v>0</v>
      </c>
      <c r="J127" s="234"/>
      <c r="K127" s="235">
        <f>ROUND(E127*J127,2)</f>
        <v>0</v>
      </c>
      <c r="L127" s="235">
        <v>21</v>
      </c>
      <c r="M127" s="235">
        <f>G127*(1+L127/100)</f>
        <v>0</v>
      </c>
      <c r="N127" s="233">
        <v>0</v>
      </c>
      <c r="O127" s="233">
        <f>ROUND(E127*N127,2)</f>
        <v>0</v>
      </c>
      <c r="P127" s="233">
        <v>0</v>
      </c>
      <c r="Q127" s="233">
        <f>ROUND(E127*P127,2)</f>
        <v>0</v>
      </c>
      <c r="R127" s="235"/>
      <c r="S127" s="235" t="s">
        <v>339</v>
      </c>
      <c r="T127" s="236" t="s">
        <v>340</v>
      </c>
      <c r="U127" s="222">
        <v>0</v>
      </c>
      <c r="V127" s="222">
        <f>ROUND(E127*U127,2)</f>
        <v>0</v>
      </c>
      <c r="W127" s="222"/>
      <c r="X127" s="222" t="s">
        <v>385</v>
      </c>
      <c r="Y127" s="212"/>
      <c r="Z127" s="212"/>
      <c r="AA127" s="212"/>
      <c r="AB127" s="212"/>
      <c r="AC127" s="212"/>
      <c r="AD127" s="212"/>
      <c r="AE127" s="212"/>
      <c r="AF127" s="212"/>
      <c r="AG127" s="212" t="s">
        <v>2183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4" t="s">
        <v>2184</v>
      </c>
      <c r="D128" s="261"/>
      <c r="E128" s="261"/>
      <c r="F128" s="261"/>
      <c r="G128" s="261"/>
      <c r="H128" s="222"/>
      <c r="I128" s="222"/>
      <c r="J128" s="222"/>
      <c r="K128" s="222"/>
      <c r="L128" s="222"/>
      <c r="M128" s="222"/>
      <c r="N128" s="221"/>
      <c r="O128" s="221"/>
      <c r="P128" s="221"/>
      <c r="Q128" s="221"/>
      <c r="R128" s="222"/>
      <c r="S128" s="222"/>
      <c r="T128" s="222"/>
      <c r="U128" s="222"/>
      <c r="V128" s="222"/>
      <c r="W128" s="222"/>
      <c r="X128" s="222"/>
      <c r="Y128" s="212"/>
      <c r="Z128" s="212"/>
      <c r="AA128" s="212"/>
      <c r="AB128" s="212"/>
      <c r="AC128" s="212"/>
      <c r="AD128" s="212"/>
      <c r="AE128" s="212"/>
      <c r="AF128" s="212"/>
      <c r="AG128" s="212" t="s">
        <v>433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2185</v>
      </c>
      <c r="D129" s="255"/>
      <c r="E129" s="255"/>
      <c r="F129" s="255"/>
      <c r="G129" s="255"/>
      <c r="H129" s="222"/>
      <c r="I129" s="222"/>
      <c r="J129" s="222"/>
      <c r="K129" s="222"/>
      <c r="L129" s="222"/>
      <c r="M129" s="222"/>
      <c r="N129" s="221"/>
      <c r="O129" s="221"/>
      <c r="P129" s="221"/>
      <c r="Q129" s="221"/>
      <c r="R129" s="222"/>
      <c r="S129" s="222"/>
      <c r="T129" s="222"/>
      <c r="U129" s="222"/>
      <c r="V129" s="222"/>
      <c r="W129" s="222"/>
      <c r="X129" s="222"/>
      <c r="Y129" s="212"/>
      <c r="Z129" s="212"/>
      <c r="AA129" s="212"/>
      <c r="AB129" s="212"/>
      <c r="AC129" s="212"/>
      <c r="AD129" s="212"/>
      <c r="AE129" s="212"/>
      <c r="AF129" s="212"/>
      <c r="AG129" s="212" t="s">
        <v>433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0">
        <v>88</v>
      </c>
      <c r="B130" s="231" t="s">
        <v>2186</v>
      </c>
      <c r="C130" s="247" t="s">
        <v>2187</v>
      </c>
      <c r="D130" s="232" t="s">
        <v>539</v>
      </c>
      <c r="E130" s="233">
        <v>1</v>
      </c>
      <c r="F130" s="234"/>
      <c r="G130" s="235">
        <f>ROUND(E130*F130,2)</f>
        <v>0</v>
      </c>
      <c r="H130" s="234"/>
      <c r="I130" s="235">
        <f>ROUND(E130*H130,2)</f>
        <v>0</v>
      </c>
      <c r="J130" s="234"/>
      <c r="K130" s="235">
        <f>ROUND(E130*J130,2)</f>
        <v>0</v>
      </c>
      <c r="L130" s="235">
        <v>21</v>
      </c>
      <c r="M130" s="235">
        <f>G130*(1+L130/100)</f>
        <v>0</v>
      </c>
      <c r="N130" s="233">
        <v>0</v>
      </c>
      <c r="O130" s="233">
        <f>ROUND(E130*N130,2)</f>
        <v>0</v>
      </c>
      <c r="P130" s="233">
        <v>0</v>
      </c>
      <c r="Q130" s="233">
        <f>ROUND(E130*P130,2)</f>
        <v>0</v>
      </c>
      <c r="R130" s="235"/>
      <c r="S130" s="235" t="s">
        <v>339</v>
      </c>
      <c r="T130" s="236" t="s">
        <v>340</v>
      </c>
      <c r="U130" s="222">
        <v>0</v>
      </c>
      <c r="V130" s="222">
        <f>ROUND(E130*U130,2)</f>
        <v>0</v>
      </c>
      <c r="W130" s="222"/>
      <c r="X130" s="222" t="s">
        <v>385</v>
      </c>
      <c r="Y130" s="212"/>
      <c r="Z130" s="212"/>
      <c r="AA130" s="212"/>
      <c r="AB130" s="212"/>
      <c r="AC130" s="212"/>
      <c r="AD130" s="212"/>
      <c r="AE130" s="212"/>
      <c r="AF130" s="212"/>
      <c r="AG130" s="212" t="s">
        <v>2183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4" t="s">
        <v>2188</v>
      </c>
      <c r="D131" s="261"/>
      <c r="E131" s="261"/>
      <c r="F131" s="261"/>
      <c r="G131" s="261"/>
      <c r="H131" s="222"/>
      <c r="I131" s="222"/>
      <c r="J131" s="222"/>
      <c r="K131" s="222"/>
      <c r="L131" s="222"/>
      <c r="M131" s="222"/>
      <c r="N131" s="221"/>
      <c r="O131" s="221"/>
      <c r="P131" s="221"/>
      <c r="Q131" s="221"/>
      <c r="R131" s="222"/>
      <c r="S131" s="222"/>
      <c r="T131" s="222"/>
      <c r="U131" s="222"/>
      <c r="V131" s="222"/>
      <c r="W131" s="222"/>
      <c r="X131" s="222"/>
      <c r="Y131" s="212"/>
      <c r="Z131" s="212"/>
      <c r="AA131" s="212"/>
      <c r="AB131" s="212"/>
      <c r="AC131" s="212"/>
      <c r="AD131" s="212"/>
      <c r="AE131" s="212"/>
      <c r="AF131" s="212"/>
      <c r="AG131" s="212" t="s">
        <v>433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2189</v>
      </c>
      <c r="D132" s="255"/>
      <c r="E132" s="255"/>
      <c r="F132" s="255"/>
      <c r="G132" s="255"/>
      <c r="H132" s="222"/>
      <c r="I132" s="222"/>
      <c r="J132" s="222"/>
      <c r="K132" s="222"/>
      <c r="L132" s="222"/>
      <c r="M132" s="222"/>
      <c r="N132" s="221"/>
      <c r="O132" s="221"/>
      <c r="P132" s="221"/>
      <c r="Q132" s="221"/>
      <c r="R132" s="222"/>
      <c r="S132" s="222"/>
      <c r="T132" s="222"/>
      <c r="U132" s="222"/>
      <c r="V132" s="222"/>
      <c r="W132" s="222"/>
      <c r="X132" s="222"/>
      <c r="Y132" s="212"/>
      <c r="Z132" s="212"/>
      <c r="AA132" s="212"/>
      <c r="AB132" s="212"/>
      <c r="AC132" s="212"/>
      <c r="AD132" s="212"/>
      <c r="AE132" s="212"/>
      <c r="AF132" s="212"/>
      <c r="AG132" s="212" t="s">
        <v>433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0">
        <v>89</v>
      </c>
      <c r="B133" s="231" t="s">
        <v>2190</v>
      </c>
      <c r="C133" s="247" t="s">
        <v>2191</v>
      </c>
      <c r="D133" s="232" t="s">
        <v>539</v>
      </c>
      <c r="E133" s="233">
        <v>3</v>
      </c>
      <c r="F133" s="234"/>
      <c r="G133" s="235">
        <f>ROUND(E133*F133,2)</f>
        <v>0</v>
      </c>
      <c r="H133" s="234"/>
      <c r="I133" s="235">
        <f>ROUND(E133*H133,2)</f>
        <v>0</v>
      </c>
      <c r="J133" s="234"/>
      <c r="K133" s="235">
        <f>ROUND(E133*J133,2)</f>
        <v>0</v>
      </c>
      <c r="L133" s="235">
        <v>21</v>
      </c>
      <c r="M133" s="235">
        <f>G133*(1+L133/100)</f>
        <v>0</v>
      </c>
      <c r="N133" s="233">
        <v>0</v>
      </c>
      <c r="O133" s="233">
        <f>ROUND(E133*N133,2)</f>
        <v>0</v>
      </c>
      <c r="P133" s="233">
        <v>0</v>
      </c>
      <c r="Q133" s="233">
        <f>ROUND(E133*P133,2)</f>
        <v>0</v>
      </c>
      <c r="R133" s="235"/>
      <c r="S133" s="235" t="s">
        <v>339</v>
      </c>
      <c r="T133" s="236" t="s">
        <v>340</v>
      </c>
      <c r="U133" s="222">
        <v>0</v>
      </c>
      <c r="V133" s="222">
        <f>ROUND(E133*U133,2)</f>
        <v>0</v>
      </c>
      <c r="W133" s="222"/>
      <c r="X133" s="222" t="s">
        <v>385</v>
      </c>
      <c r="Y133" s="212"/>
      <c r="Z133" s="212"/>
      <c r="AA133" s="212"/>
      <c r="AB133" s="212"/>
      <c r="AC133" s="212"/>
      <c r="AD133" s="212"/>
      <c r="AE133" s="212"/>
      <c r="AF133" s="212"/>
      <c r="AG133" s="212" t="s">
        <v>2183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64" t="s">
        <v>2184</v>
      </c>
      <c r="D134" s="261"/>
      <c r="E134" s="261"/>
      <c r="F134" s="261"/>
      <c r="G134" s="261"/>
      <c r="H134" s="222"/>
      <c r="I134" s="222"/>
      <c r="J134" s="222"/>
      <c r="K134" s="222"/>
      <c r="L134" s="222"/>
      <c r="M134" s="222"/>
      <c r="N134" s="221"/>
      <c r="O134" s="221"/>
      <c r="P134" s="221"/>
      <c r="Q134" s="221"/>
      <c r="R134" s="222"/>
      <c r="S134" s="222"/>
      <c r="T134" s="222"/>
      <c r="U134" s="222"/>
      <c r="V134" s="222"/>
      <c r="W134" s="222"/>
      <c r="X134" s="222"/>
      <c r="Y134" s="212"/>
      <c r="Z134" s="212"/>
      <c r="AA134" s="212"/>
      <c r="AB134" s="212"/>
      <c r="AC134" s="212"/>
      <c r="AD134" s="212"/>
      <c r="AE134" s="212"/>
      <c r="AF134" s="212"/>
      <c r="AG134" s="212" t="s">
        <v>433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2192</v>
      </c>
      <c r="D135" s="255"/>
      <c r="E135" s="255"/>
      <c r="F135" s="255"/>
      <c r="G135" s="255"/>
      <c r="H135" s="222"/>
      <c r="I135" s="222"/>
      <c r="J135" s="222"/>
      <c r="K135" s="222"/>
      <c r="L135" s="222"/>
      <c r="M135" s="222"/>
      <c r="N135" s="221"/>
      <c r="O135" s="221"/>
      <c r="P135" s="221"/>
      <c r="Q135" s="221"/>
      <c r="R135" s="222"/>
      <c r="S135" s="222"/>
      <c r="T135" s="222"/>
      <c r="U135" s="222"/>
      <c r="V135" s="222"/>
      <c r="W135" s="222"/>
      <c r="X135" s="222"/>
      <c r="Y135" s="212"/>
      <c r="Z135" s="212"/>
      <c r="AA135" s="212"/>
      <c r="AB135" s="212"/>
      <c r="AC135" s="212"/>
      <c r="AD135" s="212"/>
      <c r="AE135" s="212"/>
      <c r="AF135" s="212"/>
      <c r="AG135" s="212" t="s">
        <v>433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0">
        <v>90</v>
      </c>
      <c r="B136" s="231" t="s">
        <v>2193</v>
      </c>
      <c r="C136" s="247" t="s">
        <v>2194</v>
      </c>
      <c r="D136" s="232" t="s">
        <v>539</v>
      </c>
      <c r="E136" s="233">
        <v>1</v>
      </c>
      <c r="F136" s="234"/>
      <c r="G136" s="235">
        <f>ROUND(E136*F136,2)</f>
        <v>0</v>
      </c>
      <c r="H136" s="234"/>
      <c r="I136" s="235">
        <f>ROUND(E136*H136,2)</f>
        <v>0</v>
      </c>
      <c r="J136" s="234"/>
      <c r="K136" s="235">
        <f>ROUND(E136*J136,2)</f>
        <v>0</v>
      </c>
      <c r="L136" s="235">
        <v>21</v>
      </c>
      <c r="M136" s="235">
        <f>G136*(1+L136/100)</f>
        <v>0</v>
      </c>
      <c r="N136" s="233">
        <v>0</v>
      </c>
      <c r="O136" s="233">
        <f>ROUND(E136*N136,2)</f>
        <v>0</v>
      </c>
      <c r="P136" s="233">
        <v>0</v>
      </c>
      <c r="Q136" s="233">
        <f>ROUND(E136*P136,2)</f>
        <v>0</v>
      </c>
      <c r="R136" s="235"/>
      <c r="S136" s="235" t="s">
        <v>339</v>
      </c>
      <c r="T136" s="236" t="s">
        <v>340</v>
      </c>
      <c r="U136" s="222">
        <v>0</v>
      </c>
      <c r="V136" s="222">
        <f>ROUND(E136*U136,2)</f>
        <v>0</v>
      </c>
      <c r="W136" s="222"/>
      <c r="X136" s="222" t="s">
        <v>385</v>
      </c>
      <c r="Y136" s="212"/>
      <c r="Z136" s="212"/>
      <c r="AA136" s="212"/>
      <c r="AB136" s="212"/>
      <c r="AC136" s="212"/>
      <c r="AD136" s="212"/>
      <c r="AE136" s="212"/>
      <c r="AF136" s="212"/>
      <c r="AG136" s="212" t="s">
        <v>2183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4" t="s">
        <v>2195</v>
      </c>
      <c r="D137" s="261"/>
      <c r="E137" s="261"/>
      <c r="F137" s="261"/>
      <c r="G137" s="261"/>
      <c r="H137" s="222"/>
      <c r="I137" s="222"/>
      <c r="J137" s="222"/>
      <c r="K137" s="222"/>
      <c r="L137" s="222"/>
      <c r="M137" s="222"/>
      <c r="N137" s="221"/>
      <c r="O137" s="221"/>
      <c r="P137" s="221"/>
      <c r="Q137" s="221"/>
      <c r="R137" s="222"/>
      <c r="S137" s="222"/>
      <c r="T137" s="222"/>
      <c r="U137" s="222"/>
      <c r="V137" s="222"/>
      <c r="W137" s="222"/>
      <c r="X137" s="222"/>
      <c r="Y137" s="212"/>
      <c r="Z137" s="212"/>
      <c r="AA137" s="212"/>
      <c r="AB137" s="212"/>
      <c r="AC137" s="212"/>
      <c r="AD137" s="212"/>
      <c r="AE137" s="212"/>
      <c r="AF137" s="212"/>
      <c r="AG137" s="212" t="s">
        <v>433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2196</v>
      </c>
      <c r="D138" s="255"/>
      <c r="E138" s="255"/>
      <c r="F138" s="255"/>
      <c r="G138" s="255"/>
      <c r="H138" s="222"/>
      <c r="I138" s="222"/>
      <c r="J138" s="222"/>
      <c r="K138" s="222"/>
      <c r="L138" s="222"/>
      <c r="M138" s="222"/>
      <c r="N138" s="221"/>
      <c r="O138" s="221"/>
      <c r="P138" s="221"/>
      <c r="Q138" s="221"/>
      <c r="R138" s="222"/>
      <c r="S138" s="222"/>
      <c r="T138" s="222"/>
      <c r="U138" s="222"/>
      <c r="V138" s="222"/>
      <c r="W138" s="222"/>
      <c r="X138" s="222"/>
      <c r="Y138" s="212"/>
      <c r="Z138" s="212"/>
      <c r="AA138" s="212"/>
      <c r="AB138" s="212"/>
      <c r="AC138" s="212"/>
      <c r="AD138" s="212"/>
      <c r="AE138" s="212"/>
      <c r="AF138" s="212"/>
      <c r="AG138" s="212" t="s">
        <v>433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53" t="str">
        <f>C138</f>
        <v>1ks - ovládač 3 polohový, 2x signálka LED 24VDC, 10ks - svorka do 4mm2, 1ks - vývodka plastová Pg21 s maticí</v>
      </c>
      <c r="BB138" s="212"/>
      <c r="BC138" s="212"/>
      <c r="BD138" s="212"/>
      <c r="BE138" s="212"/>
      <c r="BF138" s="212"/>
      <c r="BG138" s="212"/>
      <c r="BH138" s="212"/>
    </row>
    <row r="139" spans="1:60" outlineLevel="1" x14ac:dyDescent="0.2">
      <c r="A139" s="230">
        <v>91</v>
      </c>
      <c r="B139" s="231" t="s">
        <v>2197</v>
      </c>
      <c r="C139" s="247" t="s">
        <v>2198</v>
      </c>
      <c r="D139" s="232" t="s">
        <v>539</v>
      </c>
      <c r="E139" s="233">
        <v>3</v>
      </c>
      <c r="F139" s="234"/>
      <c r="G139" s="235">
        <f>ROUND(E139*F139,2)</f>
        <v>0</v>
      </c>
      <c r="H139" s="234"/>
      <c r="I139" s="235">
        <f>ROUND(E139*H139,2)</f>
        <v>0</v>
      </c>
      <c r="J139" s="234"/>
      <c r="K139" s="235">
        <f>ROUND(E139*J139,2)</f>
        <v>0</v>
      </c>
      <c r="L139" s="235">
        <v>21</v>
      </c>
      <c r="M139" s="235">
        <f>G139*(1+L139/100)</f>
        <v>0</v>
      </c>
      <c r="N139" s="233">
        <v>0</v>
      </c>
      <c r="O139" s="233">
        <f>ROUND(E139*N139,2)</f>
        <v>0</v>
      </c>
      <c r="P139" s="233">
        <v>0</v>
      </c>
      <c r="Q139" s="233">
        <f>ROUND(E139*P139,2)</f>
        <v>0</v>
      </c>
      <c r="R139" s="235"/>
      <c r="S139" s="235" t="s">
        <v>339</v>
      </c>
      <c r="T139" s="236" t="s">
        <v>340</v>
      </c>
      <c r="U139" s="222">
        <v>0</v>
      </c>
      <c r="V139" s="222">
        <f>ROUND(E139*U139,2)</f>
        <v>0</v>
      </c>
      <c r="W139" s="222"/>
      <c r="X139" s="222" t="s">
        <v>385</v>
      </c>
      <c r="Y139" s="212"/>
      <c r="Z139" s="212"/>
      <c r="AA139" s="212"/>
      <c r="AB139" s="212"/>
      <c r="AC139" s="212"/>
      <c r="AD139" s="212"/>
      <c r="AE139" s="212"/>
      <c r="AF139" s="212"/>
      <c r="AG139" s="212" t="s">
        <v>2183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4" t="s">
        <v>2195</v>
      </c>
      <c r="D140" s="261"/>
      <c r="E140" s="261"/>
      <c r="F140" s="261"/>
      <c r="G140" s="261"/>
      <c r="H140" s="222"/>
      <c r="I140" s="222"/>
      <c r="J140" s="222"/>
      <c r="K140" s="222"/>
      <c r="L140" s="222"/>
      <c r="M140" s="222"/>
      <c r="N140" s="221"/>
      <c r="O140" s="221"/>
      <c r="P140" s="221"/>
      <c r="Q140" s="221"/>
      <c r="R140" s="222"/>
      <c r="S140" s="222"/>
      <c r="T140" s="222"/>
      <c r="U140" s="222"/>
      <c r="V140" s="222"/>
      <c r="W140" s="222"/>
      <c r="X140" s="222"/>
      <c r="Y140" s="212"/>
      <c r="Z140" s="212"/>
      <c r="AA140" s="212"/>
      <c r="AB140" s="212"/>
      <c r="AC140" s="212"/>
      <c r="AD140" s="212"/>
      <c r="AE140" s="212"/>
      <c r="AF140" s="212"/>
      <c r="AG140" s="212" t="s">
        <v>433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2199</v>
      </c>
      <c r="D141" s="255"/>
      <c r="E141" s="255"/>
      <c r="F141" s="255"/>
      <c r="G141" s="255"/>
      <c r="H141" s="222"/>
      <c r="I141" s="222"/>
      <c r="J141" s="222"/>
      <c r="K141" s="222"/>
      <c r="L141" s="222"/>
      <c r="M141" s="222"/>
      <c r="N141" s="221"/>
      <c r="O141" s="221"/>
      <c r="P141" s="221"/>
      <c r="Q141" s="221"/>
      <c r="R141" s="222"/>
      <c r="S141" s="222"/>
      <c r="T141" s="222"/>
      <c r="U141" s="222"/>
      <c r="V141" s="222"/>
      <c r="W141" s="222"/>
      <c r="X141" s="222"/>
      <c r="Y141" s="212"/>
      <c r="Z141" s="212"/>
      <c r="AA141" s="212"/>
      <c r="AB141" s="212"/>
      <c r="AC141" s="212"/>
      <c r="AD141" s="212"/>
      <c r="AE141" s="212"/>
      <c r="AF141" s="212"/>
      <c r="AG141" s="212" t="s">
        <v>433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53" t="str">
        <f>C141</f>
        <v>2ks - ovládač 3 polohový, 4x signálka LED 24VDC, 20ks - svorka do 4mm2, 2ks - vývodka plastová Pg21 s maticí</v>
      </c>
      <c r="BB141" s="212"/>
      <c r="BC141" s="212"/>
      <c r="BD141" s="212"/>
      <c r="BE141" s="212"/>
      <c r="BF141" s="212"/>
      <c r="BG141" s="212"/>
      <c r="BH141" s="212"/>
    </row>
    <row r="142" spans="1:60" outlineLevel="1" x14ac:dyDescent="0.2">
      <c r="A142" s="230">
        <v>92</v>
      </c>
      <c r="B142" s="231" t="s">
        <v>2200</v>
      </c>
      <c r="C142" s="247" t="s">
        <v>2201</v>
      </c>
      <c r="D142" s="232" t="s">
        <v>539</v>
      </c>
      <c r="E142" s="233">
        <v>1</v>
      </c>
      <c r="F142" s="234"/>
      <c r="G142" s="235">
        <f>ROUND(E142*F142,2)</f>
        <v>0</v>
      </c>
      <c r="H142" s="234"/>
      <c r="I142" s="235">
        <f>ROUND(E142*H142,2)</f>
        <v>0</v>
      </c>
      <c r="J142" s="234"/>
      <c r="K142" s="235">
        <f>ROUND(E142*J142,2)</f>
        <v>0</v>
      </c>
      <c r="L142" s="235">
        <v>21</v>
      </c>
      <c r="M142" s="235">
        <f>G142*(1+L142/100)</f>
        <v>0</v>
      </c>
      <c r="N142" s="233">
        <v>0</v>
      </c>
      <c r="O142" s="233">
        <f>ROUND(E142*N142,2)</f>
        <v>0</v>
      </c>
      <c r="P142" s="233">
        <v>0</v>
      </c>
      <c r="Q142" s="233">
        <f>ROUND(E142*P142,2)</f>
        <v>0</v>
      </c>
      <c r="R142" s="235"/>
      <c r="S142" s="235" t="s">
        <v>339</v>
      </c>
      <c r="T142" s="236" t="s">
        <v>340</v>
      </c>
      <c r="U142" s="222">
        <v>0</v>
      </c>
      <c r="V142" s="222">
        <f>ROUND(E142*U142,2)</f>
        <v>0</v>
      </c>
      <c r="W142" s="222"/>
      <c r="X142" s="222" t="s">
        <v>385</v>
      </c>
      <c r="Y142" s="212"/>
      <c r="Z142" s="212"/>
      <c r="AA142" s="212"/>
      <c r="AB142" s="212"/>
      <c r="AC142" s="212"/>
      <c r="AD142" s="212"/>
      <c r="AE142" s="212"/>
      <c r="AF142" s="212"/>
      <c r="AG142" s="212" t="s">
        <v>2183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4" t="s">
        <v>2202</v>
      </c>
      <c r="D143" s="261"/>
      <c r="E143" s="261"/>
      <c r="F143" s="261"/>
      <c r="G143" s="261"/>
      <c r="H143" s="222"/>
      <c r="I143" s="222"/>
      <c r="J143" s="222"/>
      <c r="K143" s="222"/>
      <c r="L143" s="222"/>
      <c r="M143" s="222"/>
      <c r="N143" s="221"/>
      <c r="O143" s="221"/>
      <c r="P143" s="221"/>
      <c r="Q143" s="221"/>
      <c r="R143" s="222"/>
      <c r="S143" s="222"/>
      <c r="T143" s="222"/>
      <c r="U143" s="222"/>
      <c r="V143" s="222"/>
      <c r="W143" s="222"/>
      <c r="X143" s="222"/>
      <c r="Y143" s="212"/>
      <c r="Z143" s="212"/>
      <c r="AA143" s="212"/>
      <c r="AB143" s="212"/>
      <c r="AC143" s="212"/>
      <c r="AD143" s="212"/>
      <c r="AE143" s="212"/>
      <c r="AF143" s="212"/>
      <c r="AG143" s="212" t="s">
        <v>433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8" t="s">
        <v>2203</v>
      </c>
      <c r="D144" s="255"/>
      <c r="E144" s="255"/>
      <c r="F144" s="255"/>
      <c r="G144" s="255"/>
      <c r="H144" s="222"/>
      <c r="I144" s="222"/>
      <c r="J144" s="222"/>
      <c r="K144" s="222"/>
      <c r="L144" s="222"/>
      <c r="M144" s="222"/>
      <c r="N144" s="221"/>
      <c r="O144" s="221"/>
      <c r="P144" s="221"/>
      <c r="Q144" s="221"/>
      <c r="R144" s="222"/>
      <c r="S144" s="222"/>
      <c r="T144" s="222"/>
      <c r="U144" s="222"/>
      <c r="V144" s="222"/>
      <c r="W144" s="222"/>
      <c r="X144" s="222"/>
      <c r="Y144" s="212"/>
      <c r="Z144" s="212"/>
      <c r="AA144" s="212"/>
      <c r="AB144" s="212"/>
      <c r="AC144" s="212"/>
      <c r="AD144" s="212"/>
      <c r="AE144" s="212"/>
      <c r="AF144" s="212"/>
      <c r="AG144" s="212" t="s">
        <v>433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53" t="str">
        <f>C144</f>
        <v>4ks - ovládač 3 polohový, 6x signálka LED 24VDC, 20ks - svorka do 4mm2, 2ks - vývodka plastová Pg21 s maticí</v>
      </c>
      <c r="BB144" s="212"/>
      <c r="BC144" s="212"/>
      <c r="BD144" s="212"/>
      <c r="BE144" s="212"/>
      <c r="BF144" s="212"/>
      <c r="BG144" s="212"/>
      <c r="BH144" s="212"/>
    </row>
    <row r="145" spans="1:60" outlineLevel="1" x14ac:dyDescent="0.2">
      <c r="A145" s="230">
        <v>93</v>
      </c>
      <c r="B145" s="231" t="s">
        <v>2204</v>
      </c>
      <c r="C145" s="247" t="s">
        <v>2205</v>
      </c>
      <c r="D145" s="232" t="s">
        <v>539</v>
      </c>
      <c r="E145" s="233">
        <v>1</v>
      </c>
      <c r="F145" s="234"/>
      <c r="G145" s="235">
        <f>ROUND(E145*F145,2)</f>
        <v>0</v>
      </c>
      <c r="H145" s="234"/>
      <c r="I145" s="235">
        <f>ROUND(E145*H145,2)</f>
        <v>0</v>
      </c>
      <c r="J145" s="234"/>
      <c r="K145" s="235">
        <f>ROUND(E145*J145,2)</f>
        <v>0</v>
      </c>
      <c r="L145" s="235">
        <v>21</v>
      </c>
      <c r="M145" s="235">
        <f>G145*(1+L145/100)</f>
        <v>0</v>
      </c>
      <c r="N145" s="233">
        <v>0</v>
      </c>
      <c r="O145" s="233">
        <f>ROUND(E145*N145,2)</f>
        <v>0</v>
      </c>
      <c r="P145" s="233">
        <v>0</v>
      </c>
      <c r="Q145" s="233">
        <f>ROUND(E145*P145,2)</f>
        <v>0</v>
      </c>
      <c r="R145" s="235"/>
      <c r="S145" s="235" t="s">
        <v>339</v>
      </c>
      <c r="T145" s="236" t="s">
        <v>340</v>
      </c>
      <c r="U145" s="222">
        <v>0</v>
      </c>
      <c r="V145" s="222">
        <f>ROUND(E145*U145,2)</f>
        <v>0</v>
      </c>
      <c r="W145" s="222"/>
      <c r="X145" s="222" t="s">
        <v>385</v>
      </c>
      <c r="Y145" s="212"/>
      <c r="Z145" s="212"/>
      <c r="AA145" s="212"/>
      <c r="AB145" s="212"/>
      <c r="AC145" s="212"/>
      <c r="AD145" s="212"/>
      <c r="AE145" s="212"/>
      <c r="AF145" s="212"/>
      <c r="AG145" s="212" t="s">
        <v>2183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4" t="s">
        <v>2202</v>
      </c>
      <c r="D146" s="261"/>
      <c r="E146" s="261"/>
      <c r="F146" s="261"/>
      <c r="G146" s="261"/>
      <c r="H146" s="222"/>
      <c r="I146" s="222"/>
      <c r="J146" s="222"/>
      <c r="K146" s="222"/>
      <c r="L146" s="222"/>
      <c r="M146" s="222"/>
      <c r="N146" s="221"/>
      <c r="O146" s="221"/>
      <c r="P146" s="221"/>
      <c r="Q146" s="221"/>
      <c r="R146" s="222"/>
      <c r="S146" s="222"/>
      <c r="T146" s="222"/>
      <c r="U146" s="222"/>
      <c r="V146" s="222"/>
      <c r="W146" s="222"/>
      <c r="X146" s="222"/>
      <c r="Y146" s="212"/>
      <c r="Z146" s="212"/>
      <c r="AA146" s="212"/>
      <c r="AB146" s="212"/>
      <c r="AC146" s="212"/>
      <c r="AD146" s="212"/>
      <c r="AE146" s="212"/>
      <c r="AF146" s="212"/>
      <c r="AG146" s="212" t="s">
        <v>433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8" t="s">
        <v>2206</v>
      </c>
      <c r="D147" s="255"/>
      <c r="E147" s="255"/>
      <c r="F147" s="255"/>
      <c r="G147" s="255"/>
      <c r="H147" s="222"/>
      <c r="I147" s="222"/>
      <c r="J147" s="222"/>
      <c r="K147" s="222"/>
      <c r="L147" s="222"/>
      <c r="M147" s="222"/>
      <c r="N147" s="221"/>
      <c r="O147" s="221"/>
      <c r="P147" s="221"/>
      <c r="Q147" s="221"/>
      <c r="R147" s="222"/>
      <c r="S147" s="222"/>
      <c r="T147" s="222"/>
      <c r="U147" s="222"/>
      <c r="V147" s="222"/>
      <c r="W147" s="222"/>
      <c r="X147" s="222"/>
      <c r="Y147" s="212"/>
      <c r="Z147" s="212"/>
      <c r="AA147" s="212"/>
      <c r="AB147" s="212"/>
      <c r="AC147" s="212"/>
      <c r="AD147" s="212"/>
      <c r="AE147" s="212"/>
      <c r="AF147" s="212"/>
      <c r="AG147" s="212" t="s">
        <v>433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53" t="str">
        <f>C147</f>
        <v>3ks - ovládač 3 polohový, 5x signálka LED 24VDC, 20ks - svorka do 4mm2, 2ks - vývodka plastová Pg21 s maticí</v>
      </c>
      <c r="BB147" s="212"/>
      <c r="BC147" s="212"/>
      <c r="BD147" s="212"/>
      <c r="BE147" s="212"/>
      <c r="BF147" s="212"/>
      <c r="BG147" s="212"/>
      <c r="BH147" s="212"/>
    </row>
    <row r="148" spans="1:60" outlineLevel="1" x14ac:dyDescent="0.2">
      <c r="A148" s="237">
        <v>94</v>
      </c>
      <c r="B148" s="238" t="s">
        <v>2207</v>
      </c>
      <c r="C148" s="246" t="s">
        <v>2208</v>
      </c>
      <c r="D148" s="239" t="s">
        <v>955</v>
      </c>
      <c r="E148" s="240">
        <v>1</v>
      </c>
      <c r="F148" s="241"/>
      <c r="G148" s="242">
        <f>ROUND(E148*F148,2)</f>
        <v>0</v>
      </c>
      <c r="H148" s="241"/>
      <c r="I148" s="242">
        <f>ROUND(E148*H148,2)</f>
        <v>0</v>
      </c>
      <c r="J148" s="241"/>
      <c r="K148" s="242">
        <f>ROUND(E148*J148,2)</f>
        <v>0</v>
      </c>
      <c r="L148" s="242">
        <v>21</v>
      </c>
      <c r="M148" s="242">
        <f>G148*(1+L148/100)</f>
        <v>0</v>
      </c>
      <c r="N148" s="240">
        <v>0</v>
      </c>
      <c r="O148" s="240">
        <f>ROUND(E148*N148,2)</f>
        <v>0</v>
      </c>
      <c r="P148" s="240">
        <v>0</v>
      </c>
      <c r="Q148" s="240">
        <f>ROUND(E148*P148,2)</f>
        <v>0</v>
      </c>
      <c r="R148" s="242"/>
      <c r="S148" s="242" t="s">
        <v>339</v>
      </c>
      <c r="T148" s="243" t="s">
        <v>340</v>
      </c>
      <c r="U148" s="222">
        <v>0</v>
      </c>
      <c r="V148" s="222">
        <f>ROUND(E148*U148,2)</f>
        <v>0</v>
      </c>
      <c r="W148" s="222"/>
      <c r="X148" s="222" t="s">
        <v>385</v>
      </c>
      <c r="Y148" s="212"/>
      <c r="Z148" s="212"/>
      <c r="AA148" s="212"/>
      <c r="AB148" s="212"/>
      <c r="AC148" s="212"/>
      <c r="AD148" s="212"/>
      <c r="AE148" s="212"/>
      <c r="AF148" s="212"/>
      <c r="AG148" s="212" t="s">
        <v>2183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7">
        <v>95</v>
      </c>
      <c r="B149" s="238" t="s">
        <v>2209</v>
      </c>
      <c r="C149" s="246" t="s">
        <v>2210</v>
      </c>
      <c r="D149" s="239" t="s">
        <v>513</v>
      </c>
      <c r="E149" s="240">
        <v>60</v>
      </c>
      <c r="F149" s="241"/>
      <c r="G149" s="242">
        <f>ROUND(E149*F149,2)</f>
        <v>0</v>
      </c>
      <c r="H149" s="241"/>
      <c r="I149" s="242">
        <f>ROUND(E149*H149,2)</f>
        <v>0</v>
      </c>
      <c r="J149" s="241"/>
      <c r="K149" s="242">
        <f>ROUND(E149*J149,2)</f>
        <v>0</v>
      </c>
      <c r="L149" s="242">
        <v>21</v>
      </c>
      <c r="M149" s="242">
        <f>G149*(1+L149/100)</f>
        <v>0</v>
      </c>
      <c r="N149" s="240">
        <v>0</v>
      </c>
      <c r="O149" s="240">
        <f>ROUND(E149*N149,2)</f>
        <v>0</v>
      </c>
      <c r="P149" s="240">
        <v>0</v>
      </c>
      <c r="Q149" s="240">
        <f>ROUND(E149*P149,2)</f>
        <v>0</v>
      </c>
      <c r="R149" s="242"/>
      <c r="S149" s="242" t="s">
        <v>339</v>
      </c>
      <c r="T149" s="243" t="s">
        <v>340</v>
      </c>
      <c r="U149" s="222">
        <v>0</v>
      </c>
      <c r="V149" s="222">
        <f>ROUND(E149*U149,2)</f>
        <v>0</v>
      </c>
      <c r="W149" s="222"/>
      <c r="X149" s="222" t="s">
        <v>385</v>
      </c>
      <c r="Y149" s="212"/>
      <c r="Z149" s="212"/>
      <c r="AA149" s="212"/>
      <c r="AB149" s="212"/>
      <c r="AC149" s="212"/>
      <c r="AD149" s="212"/>
      <c r="AE149" s="212"/>
      <c r="AF149" s="212"/>
      <c r="AG149" s="212" t="s">
        <v>2183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7">
        <v>96</v>
      </c>
      <c r="B150" s="238" t="s">
        <v>2211</v>
      </c>
      <c r="C150" s="246" t="s">
        <v>2212</v>
      </c>
      <c r="D150" s="239" t="s">
        <v>513</v>
      </c>
      <c r="E150" s="240">
        <v>60</v>
      </c>
      <c r="F150" s="241"/>
      <c r="G150" s="242">
        <f>ROUND(E150*F150,2)</f>
        <v>0</v>
      </c>
      <c r="H150" s="241"/>
      <c r="I150" s="242">
        <f>ROUND(E150*H150,2)</f>
        <v>0</v>
      </c>
      <c r="J150" s="241"/>
      <c r="K150" s="242">
        <f>ROUND(E150*J150,2)</f>
        <v>0</v>
      </c>
      <c r="L150" s="242">
        <v>21</v>
      </c>
      <c r="M150" s="242">
        <f>G150*(1+L150/100)</f>
        <v>0</v>
      </c>
      <c r="N150" s="240">
        <v>0</v>
      </c>
      <c r="O150" s="240">
        <f>ROUND(E150*N150,2)</f>
        <v>0</v>
      </c>
      <c r="P150" s="240">
        <v>0</v>
      </c>
      <c r="Q150" s="240">
        <f>ROUND(E150*P150,2)</f>
        <v>0</v>
      </c>
      <c r="R150" s="242"/>
      <c r="S150" s="242" t="s">
        <v>339</v>
      </c>
      <c r="T150" s="243" t="s">
        <v>340</v>
      </c>
      <c r="U150" s="222">
        <v>0</v>
      </c>
      <c r="V150" s="222">
        <f>ROUND(E150*U150,2)</f>
        <v>0</v>
      </c>
      <c r="W150" s="222"/>
      <c r="X150" s="222" t="s">
        <v>385</v>
      </c>
      <c r="Y150" s="212"/>
      <c r="Z150" s="212"/>
      <c r="AA150" s="212"/>
      <c r="AB150" s="212"/>
      <c r="AC150" s="212"/>
      <c r="AD150" s="212"/>
      <c r="AE150" s="212"/>
      <c r="AF150" s="212"/>
      <c r="AG150" s="212" t="s">
        <v>2183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7">
        <v>97</v>
      </c>
      <c r="B151" s="238" t="s">
        <v>2213</v>
      </c>
      <c r="C151" s="246" t="s">
        <v>2214</v>
      </c>
      <c r="D151" s="239" t="s">
        <v>513</v>
      </c>
      <c r="E151" s="240">
        <v>28</v>
      </c>
      <c r="F151" s="241"/>
      <c r="G151" s="242">
        <f>ROUND(E151*F151,2)</f>
        <v>0</v>
      </c>
      <c r="H151" s="241"/>
      <c r="I151" s="242">
        <f>ROUND(E151*H151,2)</f>
        <v>0</v>
      </c>
      <c r="J151" s="241"/>
      <c r="K151" s="242">
        <f>ROUND(E151*J151,2)</f>
        <v>0</v>
      </c>
      <c r="L151" s="242">
        <v>21</v>
      </c>
      <c r="M151" s="242">
        <f>G151*(1+L151/100)</f>
        <v>0</v>
      </c>
      <c r="N151" s="240">
        <v>0</v>
      </c>
      <c r="O151" s="240">
        <f>ROUND(E151*N151,2)</f>
        <v>0</v>
      </c>
      <c r="P151" s="240">
        <v>0</v>
      </c>
      <c r="Q151" s="240">
        <f>ROUND(E151*P151,2)</f>
        <v>0</v>
      </c>
      <c r="R151" s="242"/>
      <c r="S151" s="242" t="s">
        <v>339</v>
      </c>
      <c r="T151" s="243" t="s">
        <v>340</v>
      </c>
      <c r="U151" s="222">
        <v>0</v>
      </c>
      <c r="V151" s="222">
        <f>ROUND(E151*U151,2)</f>
        <v>0</v>
      </c>
      <c r="W151" s="222"/>
      <c r="X151" s="222" t="s">
        <v>385</v>
      </c>
      <c r="Y151" s="212"/>
      <c r="Z151" s="212"/>
      <c r="AA151" s="212"/>
      <c r="AB151" s="212"/>
      <c r="AC151" s="212"/>
      <c r="AD151" s="212"/>
      <c r="AE151" s="212"/>
      <c r="AF151" s="212"/>
      <c r="AG151" s="212" t="s">
        <v>2183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7">
        <v>98</v>
      </c>
      <c r="B152" s="238" t="s">
        <v>2215</v>
      </c>
      <c r="C152" s="246" t="s">
        <v>2216</v>
      </c>
      <c r="D152" s="239" t="s">
        <v>513</v>
      </c>
      <c r="E152" s="240">
        <v>137</v>
      </c>
      <c r="F152" s="241"/>
      <c r="G152" s="242">
        <f>ROUND(E152*F152,2)</f>
        <v>0</v>
      </c>
      <c r="H152" s="241"/>
      <c r="I152" s="242">
        <f>ROUND(E152*H152,2)</f>
        <v>0</v>
      </c>
      <c r="J152" s="241"/>
      <c r="K152" s="242">
        <f>ROUND(E152*J152,2)</f>
        <v>0</v>
      </c>
      <c r="L152" s="242">
        <v>21</v>
      </c>
      <c r="M152" s="242">
        <f>G152*(1+L152/100)</f>
        <v>0</v>
      </c>
      <c r="N152" s="240">
        <v>0</v>
      </c>
      <c r="O152" s="240">
        <f>ROUND(E152*N152,2)</f>
        <v>0</v>
      </c>
      <c r="P152" s="240">
        <v>0</v>
      </c>
      <c r="Q152" s="240">
        <f>ROUND(E152*P152,2)</f>
        <v>0</v>
      </c>
      <c r="R152" s="242"/>
      <c r="S152" s="242" t="s">
        <v>339</v>
      </c>
      <c r="T152" s="243" t="s">
        <v>340</v>
      </c>
      <c r="U152" s="222">
        <v>0</v>
      </c>
      <c r="V152" s="222">
        <f>ROUND(E152*U152,2)</f>
        <v>0</v>
      </c>
      <c r="W152" s="222"/>
      <c r="X152" s="222" t="s">
        <v>385</v>
      </c>
      <c r="Y152" s="212"/>
      <c r="Z152" s="212"/>
      <c r="AA152" s="212"/>
      <c r="AB152" s="212"/>
      <c r="AC152" s="212"/>
      <c r="AD152" s="212"/>
      <c r="AE152" s="212"/>
      <c r="AF152" s="212"/>
      <c r="AG152" s="212" t="s">
        <v>2183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7">
        <v>99</v>
      </c>
      <c r="B153" s="238" t="s">
        <v>2217</v>
      </c>
      <c r="C153" s="246" t="s">
        <v>2218</v>
      </c>
      <c r="D153" s="239" t="s">
        <v>513</v>
      </c>
      <c r="E153" s="240">
        <v>31</v>
      </c>
      <c r="F153" s="241"/>
      <c r="G153" s="242">
        <f>ROUND(E153*F153,2)</f>
        <v>0</v>
      </c>
      <c r="H153" s="241"/>
      <c r="I153" s="242">
        <f>ROUND(E153*H153,2)</f>
        <v>0</v>
      </c>
      <c r="J153" s="241"/>
      <c r="K153" s="242">
        <f>ROUND(E153*J153,2)</f>
        <v>0</v>
      </c>
      <c r="L153" s="242">
        <v>21</v>
      </c>
      <c r="M153" s="242">
        <f>G153*(1+L153/100)</f>
        <v>0</v>
      </c>
      <c r="N153" s="240">
        <v>0</v>
      </c>
      <c r="O153" s="240">
        <f>ROUND(E153*N153,2)</f>
        <v>0</v>
      </c>
      <c r="P153" s="240">
        <v>0</v>
      </c>
      <c r="Q153" s="240">
        <f>ROUND(E153*P153,2)</f>
        <v>0</v>
      </c>
      <c r="R153" s="242"/>
      <c r="S153" s="242" t="s">
        <v>339</v>
      </c>
      <c r="T153" s="243" t="s">
        <v>340</v>
      </c>
      <c r="U153" s="222">
        <v>0</v>
      </c>
      <c r="V153" s="222">
        <f>ROUND(E153*U153,2)</f>
        <v>0</v>
      </c>
      <c r="W153" s="222"/>
      <c r="X153" s="222" t="s">
        <v>385</v>
      </c>
      <c r="Y153" s="212"/>
      <c r="Z153" s="212"/>
      <c r="AA153" s="212"/>
      <c r="AB153" s="212"/>
      <c r="AC153" s="212"/>
      <c r="AD153" s="212"/>
      <c r="AE153" s="212"/>
      <c r="AF153" s="212"/>
      <c r="AG153" s="212" t="s">
        <v>2183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7">
        <v>100</v>
      </c>
      <c r="B154" s="238" t="s">
        <v>2219</v>
      </c>
      <c r="C154" s="246" t="s">
        <v>2220</v>
      </c>
      <c r="D154" s="239" t="s">
        <v>513</v>
      </c>
      <c r="E154" s="240">
        <v>348</v>
      </c>
      <c r="F154" s="241"/>
      <c r="G154" s="242">
        <f>ROUND(E154*F154,2)</f>
        <v>0</v>
      </c>
      <c r="H154" s="241"/>
      <c r="I154" s="242">
        <f>ROUND(E154*H154,2)</f>
        <v>0</v>
      </c>
      <c r="J154" s="241"/>
      <c r="K154" s="242">
        <f>ROUND(E154*J154,2)</f>
        <v>0</v>
      </c>
      <c r="L154" s="242">
        <v>21</v>
      </c>
      <c r="M154" s="242">
        <f>G154*(1+L154/100)</f>
        <v>0</v>
      </c>
      <c r="N154" s="240">
        <v>0</v>
      </c>
      <c r="O154" s="240">
        <f>ROUND(E154*N154,2)</f>
        <v>0</v>
      </c>
      <c r="P154" s="240">
        <v>0</v>
      </c>
      <c r="Q154" s="240">
        <f>ROUND(E154*P154,2)</f>
        <v>0</v>
      </c>
      <c r="R154" s="242"/>
      <c r="S154" s="242" t="s">
        <v>339</v>
      </c>
      <c r="T154" s="243" t="s">
        <v>340</v>
      </c>
      <c r="U154" s="222">
        <v>0</v>
      </c>
      <c r="V154" s="222">
        <f>ROUND(E154*U154,2)</f>
        <v>0</v>
      </c>
      <c r="W154" s="222"/>
      <c r="X154" s="222" t="s">
        <v>385</v>
      </c>
      <c r="Y154" s="212"/>
      <c r="Z154" s="212"/>
      <c r="AA154" s="212"/>
      <c r="AB154" s="212"/>
      <c r="AC154" s="212"/>
      <c r="AD154" s="212"/>
      <c r="AE154" s="212"/>
      <c r="AF154" s="212"/>
      <c r="AG154" s="212" t="s">
        <v>2183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7">
        <v>101</v>
      </c>
      <c r="B155" s="238" t="s">
        <v>2221</v>
      </c>
      <c r="C155" s="246" t="s">
        <v>2222</v>
      </c>
      <c r="D155" s="239" t="s">
        <v>513</v>
      </c>
      <c r="E155" s="240">
        <v>182</v>
      </c>
      <c r="F155" s="241"/>
      <c r="G155" s="242">
        <f>ROUND(E155*F155,2)</f>
        <v>0</v>
      </c>
      <c r="H155" s="241"/>
      <c r="I155" s="242">
        <f>ROUND(E155*H155,2)</f>
        <v>0</v>
      </c>
      <c r="J155" s="241"/>
      <c r="K155" s="242">
        <f>ROUND(E155*J155,2)</f>
        <v>0</v>
      </c>
      <c r="L155" s="242">
        <v>21</v>
      </c>
      <c r="M155" s="242">
        <f>G155*(1+L155/100)</f>
        <v>0</v>
      </c>
      <c r="N155" s="240">
        <v>0</v>
      </c>
      <c r="O155" s="240">
        <f>ROUND(E155*N155,2)</f>
        <v>0</v>
      </c>
      <c r="P155" s="240">
        <v>0</v>
      </c>
      <c r="Q155" s="240">
        <f>ROUND(E155*P155,2)</f>
        <v>0</v>
      </c>
      <c r="R155" s="242"/>
      <c r="S155" s="242" t="s">
        <v>339</v>
      </c>
      <c r="T155" s="243" t="s">
        <v>340</v>
      </c>
      <c r="U155" s="222">
        <v>0</v>
      </c>
      <c r="V155" s="222">
        <f>ROUND(E155*U155,2)</f>
        <v>0</v>
      </c>
      <c r="W155" s="222"/>
      <c r="X155" s="222" t="s">
        <v>385</v>
      </c>
      <c r="Y155" s="212"/>
      <c r="Z155" s="212"/>
      <c r="AA155" s="212"/>
      <c r="AB155" s="212"/>
      <c r="AC155" s="212"/>
      <c r="AD155" s="212"/>
      <c r="AE155" s="212"/>
      <c r="AF155" s="212"/>
      <c r="AG155" s="212" t="s">
        <v>2183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7">
        <v>102</v>
      </c>
      <c r="B156" s="238" t="s">
        <v>2223</v>
      </c>
      <c r="C156" s="246" t="s">
        <v>2224</v>
      </c>
      <c r="D156" s="239" t="s">
        <v>513</v>
      </c>
      <c r="E156" s="240">
        <v>105</v>
      </c>
      <c r="F156" s="241"/>
      <c r="G156" s="242">
        <f>ROUND(E156*F156,2)</f>
        <v>0</v>
      </c>
      <c r="H156" s="241"/>
      <c r="I156" s="242">
        <f>ROUND(E156*H156,2)</f>
        <v>0</v>
      </c>
      <c r="J156" s="241"/>
      <c r="K156" s="242">
        <f>ROUND(E156*J156,2)</f>
        <v>0</v>
      </c>
      <c r="L156" s="242">
        <v>21</v>
      </c>
      <c r="M156" s="242">
        <f>G156*(1+L156/100)</f>
        <v>0</v>
      </c>
      <c r="N156" s="240">
        <v>0</v>
      </c>
      <c r="O156" s="240">
        <f>ROUND(E156*N156,2)</f>
        <v>0</v>
      </c>
      <c r="P156" s="240">
        <v>0</v>
      </c>
      <c r="Q156" s="240">
        <f>ROUND(E156*P156,2)</f>
        <v>0</v>
      </c>
      <c r="R156" s="242"/>
      <c r="S156" s="242" t="s">
        <v>339</v>
      </c>
      <c r="T156" s="243" t="s">
        <v>340</v>
      </c>
      <c r="U156" s="222">
        <v>0</v>
      </c>
      <c r="V156" s="222">
        <f>ROUND(E156*U156,2)</f>
        <v>0</v>
      </c>
      <c r="W156" s="222"/>
      <c r="X156" s="222" t="s">
        <v>385</v>
      </c>
      <c r="Y156" s="212"/>
      <c r="Z156" s="212"/>
      <c r="AA156" s="212"/>
      <c r="AB156" s="212"/>
      <c r="AC156" s="212"/>
      <c r="AD156" s="212"/>
      <c r="AE156" s="212"/>
      <c r="AF156" s="212"/>
      <c r="AG156" s="212" t="s">
        <v>2183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7">
        <v>103</v>
      </c>
      <c r="B157" s="238" t="s">
        <v>2225</v>
      </c>
      <c r="C157" s="246" t="s">
        <v>2226</v>
      </c>
      <c r="D157" s="239" t="s">
        <v>513</v>
      </c>
      <c r="E157" s="240">
        <v>182</v>
      </c>
      <c r="F157" s="241"/>
      <c r="G157" s="242">
        <f>ROUND(E157*F157,2)</f>
        <v>0</v>
      </c>
      <c r="H157" s="241"/>
      <c r="I157" s="242">
        <f>ROUND(E157*H157,2)</f>
        <v>0</v>
      </c>
      <c r="J157" s="241"/>
      <c r="K157" s="242">
        <f>ROUND(E157*J157,2)</f>
        <v>0</v>
      </c>
      <c r="L157" s="242">
        <v>21</v>
      </c>
      <c r="M157" s="242">
        <f>G157*(1+L157/100)</f>
        <v>0</v>
      </c>
      <c r="N157" s="240">
        <v>0</v>
      </c>
      <c r="O157" s="240">
        <f>ROUND(E157*N157,2)</f>
        <v>0</v>
      </c>
      <c r="P157" s="240">
        <v>0</v>
      </c>
      <c r="Q157" s="240">
        <f>ROUND(E157*P157,2)</f>
        <v>0</v>
      </c>
      <c r="R157" s="242"/>
      <c r="S157" s="242" t="s">
        <v>339</v>
      </c>
      <c r="T157" s="243" t="s">
        <v>340</v>
      </c>
      <c r="U157" s="222">
        <v>0</v>
      </c>
      <c r="V157" s="222">
        <f>ROUND(E157*U157,2)</f>
        <v>0</v>
      </c>
      <c r="W157" s="222"/>
      <c r="X157" s="222" t="s">
        <v>385</v>
      </c>
      <c r="Y157" s="212"/>
      <c r="Z157" s="212"/>
      <c r="AA157" s="212"/>
      <c r="AB157" s="212"/>
      <c r="AC157" s="212"/>
      <c r="AD157" s="212"/>
      <c r="AE157" s="212"/>
      <c r="AF157" s="212"/>
      <c r="AG157" s="212" t="s">
        <v>2183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7">
        <v>104</v>
      </c>
      <c r="B158" s="238" t="s">
        <v>2227</v>
      </c>
      <c r="C158" s="246" t="s">
        <v>2228</v>
      </c>
      <c r="D158" s="239" t="s">
        <v>513</v>
      </c>
      <c r="E158" s="240">
        <v>96</v>
      </c>
      <c r="F158" s="241"/>
      <c r="G158" s="242">
        <f>ROUND(E158*F158,2)</f>
        <v>0</v>
      </c>
      <c r="H158" s="241"/>
      <c r="I158" s="242">
        <f>ROUND(E158*H158,2)</f>
        <v>0</v>
      </c>
      <c r="J158" s="241"/>
      <c r="K158" s="242">
        <f>ROUND(E158*J158,2)</f>
        <v>0</v>
      </c>
      <c r="L158" s="242">
        <v>21</v>
      </c>
      <c r="M158" s="242">
        <f>G158*(1+L158/100)</f>
        <v>0</v>
      </c>
      <c r="N158" s="240">
        <v>0</v>
      </c>
      <c r="O158" s="240">
        <f>ROUND(E158*N158,2)</f>
        <v>0</v>
      </c>
      <c r="P158" s="240">
        <v>0</v>
      </c>
      <c r="Q158" s="240">
        <f>ROUND(E158*P158,2)</f>
        <v>0</v>
      </c>
      <c r="R158" s="242"/>
      <c r="S158" s="242" t="s">
        <v>339</v>
      </c>
      <c r="T158" s="243" t="s">
        <v>340</v>
      </c>
      <c r="U158" s="222">
        <v>0</v>
      </c>
      <c r="V158" s="222">
        <f>ROUND(E158*U158,2)</f>
        <v>0</v>
      </c>
      <c r="W158" s="222"/>
      <c r="X158" s="222" t="s">
        <v>385</v>
      </c>
      <c r="Y158" s="212"/>
      <c r="Z158" s="212"/>
      <c r="AA158" s="212"/>
      <c r="AB158" s="212"/>
      <c r="AC158" s="212"/>
      <c r="AD158" s="212"/>
      <c r="AE158" s="212"/>
      <c r="AF158" s="212"/>
      <c r="AG158" s="212" t="s">
        <v>2183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7">
        <v>105</v>
      </c>
      <c r="B159" s="238" t="s">
        <v>2229</v>
      </c>
      <c r="C159" s="246" t="s">
        <v>2230</v>
      </c>
      <c r="D159" s="239" t="s">
        <v>513</v>
      </c>
      <c r="E159" s="240">
        <v>36</v>
      </c>
      <c r="F159" s="241"/>
      <c r="G159" s="242">
        <f>ROUND(E159*F159,2)</f>
        <v>0</v>
      </c>
      <c r="H159" s="241"/>
      <c r="I159" s="242">
        <f>ROUND(E159*H159,2)</f>
        <v>0</v>
      </c>
      <c r="J159" s="241"/>
      <c r="K159" s="242">
        <f>ROUND(E159*J159,2)</f>
        <v>0</v>
      </c>
      <c r="L159" s="242">
        <v>21</v>
      </c>
      <c r="M159" s="242">
        <f>G159*(1+L159/100)</f>
        <v>0</v>
      </c>
      <c r="N159" s="240">
        <v>0</v>
      </c>
      <c r="O159" s="240">
        <f>ROUND(E159*N159,2)</f>
        <v>0</v>
      </c>
      <c r="P159" s="240">
        <v>0</v>
      </c>
      <c r="Q159" s="240">
        <f>ROUND(E159*P159,2)</f>
        <v>0</v>
      </c>
      <c r="R159" s="242"/>
      <c r="S159" s="242" t="s">
        <v>339</v>
      </c>
      <c r="T159" s="243" t="s">
        <v>340</v>
      </c>
      <c r="U159" s="222">
        <v>0</v>
      </c>
      <c r="V159" s="222">
        <f>ROUND(E159*U159,2)</f>
        <v>0</v>
      </c>
      <c r="W159" s="222"/>
      <c r="X159" s="222" t="s">
        <v>385</v>
      </c>
      <c r="Y159" s="212"/>
      <c r="Z159" s="212"/>
      <c r="AA159" s="212"/>
      <c r="AB159" s="212"/>
      <c r="AC159" s="212"/>
      <c r="AD159" s="212"/>
      <c r="AE159" s="212"/>
      <c r="AF159" s="212"/>
      <c r="AG159" s="212" t="s">
        <v>2183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7">
        <v>106</v>
      </c>
      <c r="B160" s="238" t="s">
        <v>2231</v>
      </c>
      <c r="C160" s="246" t="s">
        <v>2232</v>
      </c>
      <c r="D160" s="239" t="s">
        <v>513</v>
      </c>
      <c r="E160" s="240">
        <v>29</v>
      </c>
      <c r="F160" s="241"/>
      <c r="G160" s="242">
        <f>ROUND(E160*F160,2)</f>
        <v>0</v>
      </c>
      <c r="H160" s="241"/>
      <c r="I160" s="242">
        <f>ROUND(E160*H160,2)</f>
        <v>0</v>
      </c>
      <c r="J160" s="241"/>
      <c r="K160" s="242">
        <f>ROUND(E160*J160,2)</f>
        <v>0</v>
      </c>
      <c r="L160" s="242">
        <v>21</v>
      </c>
      <c r="M160" s="242">
        <f>G160*(1+L160/100)</f>
        <v>0</v>
      </c>
      <c r="N160" s="240">
        <v>0</v>
      </c>
      <c r="O160" s="240">
        <f>ROUND(E160*N160,2)</f>
        <v>0</v>
      </c>
      <c r="P160" s="240">
        <v>0</v>
      </c>
      <c r="Q160" s="240">
        <f>ROUND(E160*P160,2)</f>
        <v>0</v>
      </c>
      <c r="R160" s="242"/>
      <c r="S160" s="242" t="s">
        <v>339</v>
      </c>
      <c r="T160" s="243" t="s">
        <v>340</v>
      </c>
      <c r="U160" s="222">
        <v>0</v>
      </c>
      <c r="V160" s="222">
        <f>ROUND(E160*U160,2)</f>
        <v>0</v>
      </c>
      <c r="W160" s="222"/>
      <c r="X160" s="222" t="s">
        <v>385</v>
      </c>
      <c r="Y160" s="212"/>
      <c r="Z160" s="212"/>
      <c r="AA160" s="212"/>
      <c r="AB160" s="212"/>
      <c r="AC160" s="212"/>
      <c r="AD160" s="212"/>
      <c r="AE160" s="212"/>
      <c r="AF160" s="212"/>
      <c r="AG160" s="212" t="s">
        <v>2183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7">
        <v>107</v>
      </c>
      <c r="B161" s="238" t="s">
        <v>2233</v>
      </c>
      <c r="C161" s="246" t="s">
        <v>2234</v>
      </c>
      <c r="D161" s="239" t="s">
        <v>513</v>
      </c>
      <c r="E161" s="240">
        <v>241</v>
      </c>
      <c r="F161" s="241"/>
      <c r="G161" s="242">
        <f>ROUND(E161*F161,2)</f>
        <v>0</v>
      </c>
      <c r="H161" s="241"/>
      <c r="I161" s="242">
        <f>ROUND(E161*H161,2)</f>
        <v>0</v>
      </c>
      <c r="J161" s="241"/>
      <c r="K161" s="242">
        <f>ROUND(E161*J161,2)</f>
        <v>0</v>
      </c>
      <c r="L161" s="242">
        <v>21</v>
      </c>
      <c r="M161" s="242">
        <f>G161*(1+L161/100)</f>
        <v>0</v>
      </c>
      <c r="N161" s="240">
        <v>0</v>
      </c>
      <c r="O161" s="240">
        <f>ROUND(E161*N161,2)</f>
        <v>0</v>
      </c>
      <c r="P161" s="240">
        <v>0</v>
      </c>
      <c r="Q161" s="240">
        <f>ROUND(E161*P161,2)</f>
        <v>0</v>
      </c>
      <c r="R161" s="242"/>
      <c r="S161" s="242" t="s">
        <v>339</v>
      </c>
      <c r="T161" s="243" t="s">
        <v>340</v>
      </c>
      <c r="U161" s="222">
        <v>0</v>
      </c>
      <c r="V161" s="222">
        <f>ROUND(E161*U161,2)</f>
        <v>0</v>
      </c>
      <c r="W161" s="222"/>
      <c r="X161" s="222" t="s">
        <v>385</v>
      </c>
      <c r="Y161" s="212"/>
      <c r="Z161" s="212"/>
      <c r="AA161" s="212"/>
      <c r="AB161" s="212"/>
      <c r="AC161" s="212"/>
      <c r="AD161" s="212"/>
      <c r="AE161" s="212"/>
      <c r="AF161" s="212"/>
      <c r="AG161" s="212" t="s">
        <v>2183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7">
        <v>108</v>
      </c>
      <c r="B162" s="238" t="s">
        <v>2235</v>
      </c>
      <c r="C162" s="246" t="s">
        <v>2236</v>
      </c>
      <c r="D162" s="239" t="s">
        <v>513</v>
      </c>
      <c r="E162" s="240">
        <v>190</v>
      </c>
      <c r="F162" s="241"/>
      <c r="G162" s="242">
        <f>ROUND(E162*F162,2)</f>
        <v>0</v>
      </c>
      <c r="H162" s="241"/>
      <c r="I162" s="242">
        <f>ROUND(E162*H162,2)</f>
        <v>0</v>
      </c>
      <c r="J162" s="241"/>
      <c r="K162" s="242">
        <f>ROUND(E162*J162,2)</f>
        <v>0</v>
      </c>
      <c r="L162" s="242">
        <v>21</v>
      </c>
      <c r="M162" s="242">
        <f>G162*(1+L162/100)</f>
        <v>0</v>
      </c>
      <c r="N162" s="240">
        <v>0</v>
      </c>
      <c r="O162" s="240">
        <f>ROUND(E162*N162,2)</f>
        <v>0</v>
      </c>
      <c r="P162" s="240">
        <v>0</v>
      </c>
      <c r="Q162" s="240">
        <f>ROUND(E162*P162,2)</f>
        <v>0</v>
      </c>
      <c r="R162" s="242"/>
      <c r="S162" s="242" t="s">
        <v>339</v>
      </c>
      <c r="T162" s="243" t="s">
        <v>340</v>
      </c>
      <c r="U162" s="222">
        <v>0</v>
      </c>
      <c r="V162" s="222">
        <f>ROUND(E162*U162,2)</f>
        <v>0</v>
      </c>
      <c r="W162" s="222"/>
      <c r="X162" s="222" t="s">
        <v>385</v>
      </c>
      <c r="Y162" s="212"/>
      <c r="Z162" s="212"/>
      <c r="AA162" s="212"/>
      <c r="AB162" s="212"/>
      <c r="AC162" s="212"/>
      <c r="AD162" s="212"/>
      <c r="AE162" s="212"/>
      <c r="AF162" s="212"/>
      <c r="AG162" s="212" t="s">
        <v>386</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37">
        <v>109</v>
      </c>
      <c r="B163" s="238" t="s">
        <v>2237</v>
      </c>
      <c r="C163" s="246" t="s">
        <v>2238</v>
      </c>
      <c r="D163" s="239" t="s">
        <v>955</v>
      </c>
      <c r="E163" s="240">
        <v>2</v>
      </c>
      <c r="F163" s="241"/>
      <c r="G163" s="242">
        <f>ROUND(E163*F163,2)</f>
        <v>0</v>
      </c>
      <c r="H163" s="241"/>
      <c r="I163" s="242">
        <f>ROUND(E163*H163,2)</f>
        <v>0</v>
      </c>
      <c r="J163" s="241"/>
      <c r="K163" s="242">
        <f>ROUND(E163*J163,2)</f>
        <v>0</v>
      </c>
      <c r="L163" s="242">
        <v>21</v>
      </c>
      <c r="M163" s="242">
        <f>G163*(1+L163/100)</f>
        <v>0</v>
      </c>
      <c r="N163" s="240">
        <v>0</v>
      </c>
      <c r="O163" s="240">
        <f>ROUND(E163*N163,2)</f>
        <v>0</v>
      </c>
      <c r="P163" s="240">
        <v>0</v>
      </c>
      <c r="Q163" s="240">
        <f>ROUND(E163*P163,2)</f>
        <v>0</v>
      </c>
      <c r="R163" s="242"/>
      <c r="S163" s="242" t="s">
        <v>339</v>
      </c>
      <c r="T163" s="243" t="s">
        <v>340</v>
      </c>
      <c r="U163" s="222">
        <v>0</v>
      </c>
      <c r="V163" s="222">
        <f>ROUND(E163*U163,2)</f>
        <v>0</v>
      </c>
      <c r="W163" s="222"/>
      <c r="X163" s="222" t="s">
        <v>385</v>
      </c>
      <c r="Y163" s="212"/>
      <c r="Z163" s="212"/>
      <c r="AA163" s="212"/>
      <c r="AB163" s="212"/>
      <c r="AC163" s="212"/>
      <c r="AD163" s="212"/>
      <c r="AE163" s="212"/>
      <c r="AF163" s="212"/>
      <c r="AG163" s="212" t="s">
        <v>386</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37">
        <v>110</v>
      </c>
      <c r="B164" s="238" t="s">
        <v>2239</v>
      </c>
      <c r="C164" s="246" t="s">
        <v>2240</v>
      </c>
      <c r="D164" s="239" t="s">
        <v>955</v>
      </c>
      <c r="E164" s="240">
        <v>7</v>
      </c>
      <c r="F164" s="241"/>
      <c r="G164" s="242">
        <f>ROUND(E164*F164,2)</f>
        <v>0</v>
      </c>
      <c r="H164" s="241"/>
      <c r="I164" s="242">
        <f>ROUND(E164*H164,2)</f>
        <v>0</v>
      </c>
      <c r="J164" s="241"/>
      <c r="K164" s="242">
        <f>ROUND(E164*J164,2)</f>
        <v>0</v>
      </c>
      <c r="L164" s="242">
        <v>21</v>
      </c>
      <c r="M164" s="242">
        <f>G164*(1+L164/100)</f>
        <v>0</v>
      </c>
      <c r="N164" s="240">
        <v>0</v>
      </c>
      <c r="O164" s="240">
        <f>ROUND(E164*N164,2)</f>
        <v>0</v>
      </c>
      <c r="P164" s="240">
        <v>0</v>
      </c>
      <c r="Q164" s="240">
        <f>ROUND(E164*P164,2)</f>
        <v>0</v>
      </c>
      <c r="R164" s="242"/>
      <c r="S164" s="242" t="s">
        <v>339</v>
      </c>
      <c r="T164" s="243" t="s">
        <v>340</v>
      </c>
      <c r="U164" s="222">
        <v>0</v>
      </c>
      <c r="V164" s="222">
        <f>ROUND(E164*U164,2)</f>
        <v>0</v>
      </c>
      <c r="W164" s="222"/>
      <c r="X164" s="222" t="s">
        <v>385</v>
      </c>
      <c r="Y164" s="212"/>
      <c r="Z164" s="212"/>
      <c r="AA164" s="212"/>
      <c r="AB164" s="212"/>
      <c r="AC164" s="212"/>
      <c r="AD164" s="212"/>
      <c r="AE164" s="212"/>
      <c r="AF164" s="212"/>
      <c r="AG164" s="212" t="s">
        <v>386</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7">
        <v>111</v>
      </c>
      <c r="B165" s="238" t="s">
        <v>2241</v>
      </c>
      <c r="C165" s="246" t="s">
        <v>2242</v>
      </c>
      <c r="D165" s="239" t="s">
        <v>955</v>
      </c>
      <c r="E165" s="240">
        <v>46</v>
      </c>
      <c r="F165" s="241"/>
      <c r="G165" s="242">
        <f>ROUND(E165*F165,2)</f>
        <v>0</v>
      </c>
      <c r="H165" s="241"/>
      <c r="I165" s="242">
        <f>ROUND(E165*H165,2)</f>
        <v>0</v>
      </c>
      <c r="J165" s="241"/>
      <c r="K165" s="242">
        <f>ROUND(E165*J165,2)</f>
        <v>0</v>
      </c>
      <c r="L165" s="242">
        <v>21</v>
      </c>
      <c r="M165" s="242">
        <f>G165*(1+L165/100)</f>
        <v>0</v>
      </c>
      <c r="N165" s="240">
        <v>0</v>
      </c>
      <c r="O165" s="240">
        <f>ROUND(E165*N165,2)</f>
        <v>0</v>
      </c>
      <c r="P165" s="240">
        <v>0</v>
      </c>
      <c r="Q165" s="240">
        <f>ROUND(E165*P165,2)</f>
        <v>0</v>
      </c>
      <c r="R165" s="242"/>
      <c r="S165" s="242" t="s">
        <v>339</v>
      </c>
      <c r="T165" s="243" t="s">
        <v>340</v>
      </c>
      <c r="U165" s="222">
        <v>0</v>
      </c>
      <c r="V165" s="222">
        <f>ROUND(E165*U165,2)</f>
        <v>0</v>
      </c>
      <c r="W165" s="222"/>
      <c r="X165" s="222" t="s">
        <v>385</v>
      </c>
      <c r="Y165" s="212"/>
      <c r="Z165" s="212"/>
      <c r="AA165" s="212"/>
      <c r="AB165" s="212"/>
      <c r="AC165" s="212"/>
      <c r="AD165" s="212"/>
      <c r="AE165" s="212"/>
      <c r="AF165" s="212"/>
      <c r="AG165" s="212" t="s">
        <v>386</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7">
        <v>112</v>
      </c>
      <c r="B166" s="238" t="s">
        <v>2243</v>
      </c>
      <c r="C166" s="246" t="s">
        <v>2244</v>
      </c>
      <c r="D166" s="239" t="s">
        <v>955</v>
      </c>
      <c r="E166" s="240">
        <v>21</v>
      </c>
      <c r="F166" s="241"/>
      <c r="G166" s="242">
        <f>ROUND(E166*F166,2)</f>
        <v>0</v>
      </c>
      <c r="H166" s="241"/>
      <c r="I166" s="242">
        <f>ROUND(E166*H166,2)</f>
        <v>0</v>
      </c>
      <c r="J166" s="241"/>
      <c r="K166" s="242">
        <f>ROUND(E166*J166,2)</f>
        <v>0</v>
      </c>
      <c r="L166" s="242">
        <v>21</v>
      </c>
      <c r="M166" s="242">
        <f>G166*(1+L166/100)</f>
        <v>0</v>
      </c>
      <c r="N166" s="240">
        <v>0</v>
      </c>
      <c r="O166" s="240">
        <f>ROUND(E166*N166,2)</f>
        <v>0</v>
      </c>
      <c r="P166" s="240">
        <v>0</v>
      </c>
      <c r="Q166" s="240">
        <f>ROUND(E166*P166,2)</f>
        <v>0</v>
      </c>
      <c r="R166" s="242"/>
      <c r="S166" s="242" t="s">
        <v>339</v>
      </c>
      <c r="T166" s="243" t="s">
        <v>340</v>
      </c>
      <c r="U166" s="222">
        <v>0</v>
      </c>
      <c r="V166" s="222">
        <f>ROUND(E166*U166,2)</f>
        <v>0</v>
      </c>
      <c r="W166" s="222"/>
      <c r="X166" s="222" t="s">
        <v>385</v>
      </c>
      <c r="Y166" s="212"/>
      <c r="Z166" s="212"/>
      <c r="AA166" s="212"/>
      <c r="AB166" s="212"/>
      <c r="AC166" s="212"/>
      <c r="AD166" s="212"/>
      <c r="AE166" s="212"/>
      <c r="AF166" s="212"/>
      <c r="AG166" s="212" t="s">
        <v>386</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7">
        <v>113</v>
      </c>
      <c r="B167" s="238" t="s">
        <v>2245</v>
      </c>
      <c r="C167" s="246" t="s">
        <v>2246</v>
      </c>
      <c r="D167" s="239" t="s">
        <v>955</v>
      </c>
      <c r="E167" s="240">
        <v>3</v>
      </c>
      <c r="F167" s="241"/>
      <c r="G167" s="242">
        <f>ROUND(E167*F167,2)</f>
        <v>0</v>
      </c>
      <c r="H167" s="241"/>
      <c r="I167" s="242">
        <f>ROUND(E167*H167,2)</f>
        <v>0</v>
      </c>
      <c r="J167" s="241"/>
      <c r="K167" s="242">
        <f>ROUND(E167*J167,2)</f>
        <v>0</v>
      </c>
      <c r="L167" s="242">
        <v>21</v>
      </c>
      <c r="M167" s="242">
        <f>G167*(1+L167/100)</f>
        <v>0</v>
      </c>
      <c r="N167" s="240">
        <v>0</v>
      </c>
      <c r="O167" s="240">
        <f>ROUND(E167*N167,2)</f>
        <v>0</v>
      </c>
      <c r="P167" s="240">
        <v>0</v>
      </c>
      <c r="Q167" s="240">
        <f>ROUND(E167*P167,2)</f>
        <v>0</v>
      </c>
      <c r="R167" s="242"/>
      <c r="S167" s="242" t="s">
        <v>339</v>
      </c>
      <c r="T167" s="243" t="s">
        <v>340</v>
      </c>
      <c r="U167" s="222">
        <v>0</v>
      </c>
      <c r="V167" s="222">
        <f>ROUND(E167*U167,2)</f>
        <v>0</v>
      </c>
      <c r="W167" s="222"/>
      <c r="X167" s="222" t="s">
        <v>385</v>
      </c>
      <c r="Y167" s="212"/>
      <c r="Z167" s="212"/>
      <c r="AA167" s="212"/>
      <c r="AB167" s="212"/>
      <c r="AC167" s="212"/>
      <c r="AD167" s="212"/>
      <c r="AE167" s="212"/>
      <c r="AF167" s="212"/>
      <c r="AG167" s="212" t="s">
        <v>386</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0">
        <v>114</v>
      </c>
      <c r="B168" s="231" t="s">
        <v>2247</v>
      </c>
      <c r="C168" s="247" t="s">
        <v>2248</v>
      </c>
      <c r="D168" s="232" t="s">
        <v>513</v>
      </c>
      <c r="E168" s="233">
        <v>6</v>
      </c>
      <c r="F168" s="234"/>
      <c r="G168" s="235">
        <f>ROUND(E168*F168,2)</f>
        <v>0</v>
      </c>
      <c r="H168" s="234"/>
      <c r="I168" s="235">
        <f>ROUND(E168*H168,2)</f>
        <v>0</v>
      </c>
      <c r="J168" s="234"/>
      <c r="K168" s="235">
        <f>ROUND(E168*J168,2)</f>
        <v>0</v>
      </c>
      <c r="L168" s="235">
        <v>21</v>
      </c>
      <c r="M168" s="235">
        <f>G168*(1+L168/100)</f>
        <v>0</v>
      </c>
      <c r="N168" s="233">
        <v>0</v>
      </c>
      <c r="O168" s="233">
        <f>ROUND(E168*N168,2)</f>
        <v>0</v>
      </c>
      <c r="P168" s="233">
        <v>0</v>
      </c>
      <c r="Q168" s="233">
        <f>ROUND(E168*P168,2)</f>
        <v>0</v>
      </c>
      <c r="R168" s="235"/>
      <c r="S168" s="235" t="s">
        <v>339</v>
      </c>
      <c r="T168" s="236" t="s">
        <v>340</v>
      </c>
      <c r="U168" s="222">
        <v>0</v>
      </c>
      <c r="V168" s="222">
        <f>ROUND(E168*U168,2)</f>
        <v>0</v>
      </c>
      <c r="W168" s="222"/>
      <c r="X168" s="222" t="s">
        <v>385</v>
      </c>
      <c r="Y168" s="212"/>
      <c r="Z168" s="212"/>
      <c r="AA168" s="212"/>
      <c r="AB168" s="212"/>
      <c r="AC168" s="212"/>
      <c r="AD168" s="212"/>
      <c r="AE168" s="212"/>
      <c r="AF168" s="212"/>
      <c r="AG168" s="212" t="s">
        <v>386</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4" t="s">
        <v>2249</v>
      </c>
      <c r="D169" s="261"/>
      <c r="E169" s="261"/>
      <c r="F169" s="261"/>
      <c r="G169" s="261"/>
      <c r="H169" s="222"/>
      <c r="I169" s="222"/>
      <c r="J169" s="222"/>
      <c r="K169" s="222"/>
      <c r="L169" s="222"/>
      <c r="M169" s="222"/>
      <c r="N169" s="221"/>
      <c r="O169" s="221"/>
      <c r="P169" s="221"/>
      <c r="Q169" s="221"/>
      <c r="R169" s="222"/>
      <c r="S169" s="222"/>
      <c r="T169" s="222"/>
      <c r="U169" s="222"/>
      <c r="V169" s="222"/>
      <c r="W169" s="222"/>
      <c r="X169" s="222"/>
      <c r="Y169" s="212"/>
      <c r="Z169" s="212"/>
      <c r="AA169" s="212"/>
      <c r="AB169" s="212"/>
      <c r="AC169" s="212"/>
      <c r="AD169" s="212"/>
      <c r="AE169" s="212"/>
      <c r="AF169" s="212"/>
      <c r="AG169" s="212" t="s">
        <v>433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0">
        <v>115</v>
      </c>
      <c r="B170" s="231" t="s">
        <v>2250</v>
      </c>
      <c r="C170" s="247" t="s">
        <v>2251</v>
      </c>
      <c r="D170" s="232" t="s">
        <v>513</v>
      </c>
      <c r="E170" s="233">
        <v>12</v>
      </c>
      <c r="F170" s="234"/>
      <c r="G170" s="235">
        <f>ROUND(E170*F170,2)</f>
        <v>0</v>
      </c>
      <c r="H170" s="234"/>
      <c r="I170" s="235">
        <f>ROUND(E170*H170,2)</f>
        <v>0</v>
      </c>
      <c r="J170" s="234"/>
      <c r="K170" s="235">
        <f>ROUND(E170*J170,2)</f>
        <v>0</v>
      </c>
      <c r="L170" s="235">
        <v>21</v>
      </c>
      <c r="M170" s="235">
        <f>G170*(1+L170/100)</f>
        <v>0</v>
      </c>
      <c r="N170" s="233">
        <v>0</v>
      </c>
      <c r="O170" s="233">
        <f>ROUND(E170*N170,2)</f>
        <v>0</v>
      </c>
      <c r="P170" s="233">
        <v>0</v>
      </c>
      <c r="Q170" s="233">
        <f>ROUND(E170*P170,2)</f>
        <v>0</v>
      </c>
      <c r="R170" s="235"/>
      <c r="S170" s="235" t="s">
        <v>339</v>
      </c>
      <c r="T170" s="236" t="s">
        <v>340</v>
      </c>
      <c r="U170" s="222">
        <v>0</v>
      </c>
      <c r="V170" s="222">
        <f>ROUND(E170*U170,2)</f>
        <v>0</v>
      </c>
      <c r="W170" s="222"/>
      <c r="X170" s="222" t="s">
        <v>385</v>
      </c>
      <c r="Y170" s="212"/>
      <c r="Z170" s="212"/>
      <c r="AA170" s="212"/>
      <c r="AB170" s="212"/>
      <c r="AC170" s="212"/>
      <c r="AD170" s="212"/>
      <c r="AE170" s="212"/>
      <c r="AF170" s="212"/>
      <c r="AG170" s="212" t="s">
        <v>386</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4" t="s">
        <v>2252</v>
      </c>
      <c r="D171" s="261"/>
      <c r="E171" s="261"/>
      <c r="F171" s="261"/>
      <c r="G171" s="261"/>
      <c r="H171" s="222"/>
      <c r="I171" s="222"/>
      <c r="J171" s="222"/>
      <c r="K171" s="222"/>
      <c r="L171" s="222"/>
      <c r="M171" s="222"/>
      <c r="N171" s="221"/>
      <c r="O171" s="221"/>
      <c r="P171" s="221"/>
      <c r="Q171" s="221"/>
      <c r="R171" s="222"/>
      <c r="S171" s="222"/>
      <c r="T171" s="222"/>
      <c r="U171" s="222"/>
      <c r="V171" s="222"/>
      <c r="W171" s="222"/>
      <c r="X171" s="222"/>
      <c r="Y171" s="212"/>
      <c r="Z171" s="212"/>
      <c r="AA171" s="212"/>
      <c r="AB171" s="212"/>
      <c r="AC171" s="212"/>
      <c r="AD171" s="212"/>
      <c r="AE171" s="212"/>
      <c r="AF171" s="212"/>
      <c r="AG171" s="212" t="s">
        <v>433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0">
        <v>116</v>
      </c>
      <c r="B172" s="231" t="s">
        <v>2253</v>
      </c>
      <c r="C172" s="247" t="s">
        <v>2254</v>
      </c>
      <c r="D172" s="232" t="s">
        <v>955</v>
      </c>
      <c r="E172" s="233">
        <v>9</v>
      </c>
      <c r="F172" s="234"/>
      <c r="G172" s="235">
        <f>ROUND(E172*F172,2)</f>
        <v>0</v>
      </c>
      <c r="H172" s="234"/>
      <c r="I172" s="235">
        <f>ROUND(E172*H172,2)</f>
        <v>0</v>
      </c>
      <c r="J172" s="234"/>
      <c r="K172" s="235">
        <f>ROUND(E172*J172,2)</f>
        <v>0</v>
      </c>
      <c r="L172" s="235">
        <v>21</v>
      </c>
      <c r="M172" s="235">
        <f>G172*(1+L172/100)</f>
        <v>0</v>
      </c>
      <c r="N172" s="233">
        <v>0</v>
      </c>
      <c r="O172" s="233">
        <f>ROUND(E172*N172,2)</f>
        <v>0</v>
      </c>
      <c r="P172" s="233">
        <v>0</v>
      </c>
      <c r="Q172" s="233">
        <f>ROUND(E172*P172,2)</f>
        <v>0</v>
      </c>
      <c r="R172" s="235"/>
      <c r="S172" s="235" t="s">
        <v>339</v>
      </c>
      <c r="T172" s="236" t="s">
        <v>340</v>
      </c>
      <c r="U172" s="222">
        <v>0</v>
      </c>
      <c r="V172" s="222">
        <f>ROUND(E172*U172,2)</f>
        <v>0</v>
      </c>
      <c r="W172" s="222"/>
      <c r="X172" s="222" t="s">
        <v>385</v>
      </c>
      <c r="Y172" s="212"/>
      <c r="Z172" s="212"/>
      <c r="AA172" s="212"/>
      <c r="AB172" s="212"/>
      <c r="AC172" s="212"/>
      <c r="AD172" s="212"/>
      <c r="AE172" s="212"/>
      <c r="AF172" s="212"/>
      <c r="AG172" s="212" t="s">
        <v>386</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4" t="s">
        <v>2255</v>
      </c>
      <c r="D173" s="261"/>
      <c r="E173" s="261"/>
      <c r="F173" s="261"/>
      <c r="G173" s="261"/>
      <c r="H173" s="222"/>
      <c r="I173" s="222"/>
      <c r="J173" s="222"/>
      <c r="K173" s="222"/>
      <c r="L173" s="222"/>
      <c r="M173" s="222"/>
      <c r="N173" s="221"/>
      <c r="O173" s="221"/>
      <c r="P173" s="221"/>
      <c r="Q173" s="221"/>
      <c r="R173" s="222"/>
      <c r="S173" s="222"/>
      <c r="T173" s="222"/>
      <c r="U173" s="222"/>
      <c r="V173" s="222"/>
      <c r="W173" s="222"/>
      <c r="X173" s="222"/>
      <c r="Y173" s="212"/>
      <c r="Z173" s="212"/>
      <c r="AA173" s="212"/>
      <c r="AB173" s="212"/>
      <c r="AC173" s="212"/>
      <c r="AD173" s="212"/>
      <c r="AE173" s="212"/>
      <c r="AF173" s="212"/>
      <c r="AG173" s="212" t="s">
        <v>433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0">
        <v>117</v>
      </c>
      <c r="B174" s="231" t="s">
        <v>2256</v>
      </c>
      <c r="C174" s="247" t="s">
        <v>2257</v>
      </c>
      <c r="D174" s="232" t="s">
        <v>513</v>
      </c>
      <c r="E174" s="233">
        <v>52</v>
      </c>
      <c r="F174" s="234"/>
      <c r="G174" s="235">
        <f>ROUND(E174*F174,2)</f>
        <v>0</v>
      </c>
      <c r="H174" s="234"/>
      <c r="I174" s="235">
        <f>ROUND(E174*H174,2)</f>
        <v>0</v>
      </c>
      <c r="J174" s="234"/>
      <c r="K174" s="235">
        <f>ROUND(E174*J174,2)</f>
        <v>0</v>
      </c>
      <c r="L174" s="235">
        <v>21</v>
      </c>
      <c r="M174" s="235">
        <f>G174*(1+L174/100)</f>
        <v>0</v>
      </c>
      <c r="N174" s="233">
        <v>0</v>
      </c>
      <c r="O174" s="233">
        <f>ROUND(E174*N174,2)</f>
        <v>0</v>
      </c>
      <c r="P174" s="233">
        <v>0</v>
      </c>
      <c r="Q174" s="233">
        <f>ROUND(E174*P174,2)</f>
        <v>0</v>
      </c>
      <c r="R174" s="235"/>
      <c r="S174" s="235" t="s">
        <v>339</v>
      </c>
      <c r="T174" s="236" t="s">
        <v>340</v>
      </c>
      <c r="U174" s="222">
        <v>0</v>
      </c>
      <c r="V174" s="222">
        <f>ROUND(E174*U174,2)</f>
        <v>0</v>
      </c>
      <c r="W174" s="222"/>
      <c r="X174" s="222" t="s">
        <v>385</v>
      </c>
      <c r="Y174" s="212"/>
      <c r="Z174" s="212"/>
      <c r="AA174" s="212"/>
      <c r="AB174" s="212"/>
      <c r="AC174" s="212"/>
      <c r="AD174" s="212"/>
      <c r="AE174" s="212"/>
      <c r="AF174" s="212"/>
      <c r="AG174" s="212" t="s">
        <v>386</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4" t="s">
        <v>2258</v>
      </c>
      <c r="D175" s="261"/>
      <c r="E175" s="261"/>
      <c r="F175" s="261"/>
      <c r="G175" s="261"/>
      <c r="H175" s="222"/>
      <c r="I175" s="222"/>
      <c r="J175" s="222"/>
      <c r="K175" s="222"/>
      <c r="L175" s="222"/>
      <c r="M175" s="222"/>
      <c r="N175" s="221"/>
      <c r="O175" s="221"/>
      <c r="P175" s="221"/>
      <c r="Q175" s="221"/>
      <c r="R175" s="222"/>
      <c r="S175" s="222"/>
      <c r="T175" s="222"/>
      <c r="U175" s="222"/>
      <c r="V175" s="222"/>
      <c r="W175" s="222"/>
      <c r="X175" s="222"/>
      <c r="Y175" s="212"/>
      <c r="Z175" s="212"/>
      <c r="AA175" s="212"/>
      <c r="AB175" s="212"/>
      <c r="AC175" s="212"/>
      <c r="AD175" s="212"/>
      <c r="AE175" s="212"/>
      <c r="AF175" s="212"/>
      <c r="AG175" s="212" t="s">
        <v>433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0">
        <v>118</v>
      </c>
      <c r="B176" s="231" t="s">
        <v>2259</v>
      </c>
      <c r="C176" s="247" t="s">
        <v>2260</v>
      </c>
      <c r="D176" s="232" t="s">
        <v>513</v>
      </c>
      <c r="E176" s="233">
        <v>64</v>
      </c>
      <c r="F176" s="234"/>
      <c r="G176" s="235">
        <f>ROUND(E176*F176,2)</f>
        <v>0</v>
      </c>
      <c r="H176" s="234"/>
      <c r="I176" s="235">
        <f>ROUND(E176*H176,2)</f>
        <v>0</v>
      </c>
      <c r="J176" s="234"/>
      <c r="K176" s="235">
        <f>ROUND(E176*J176,2)</f>
        <v>0</v>
      </c>
      <c r="L176" s="235">
        <v>21</v>
      </c>
      <c r="M176" s="235">
        <f>G176*(1+L176/100)</f>
        <v>0</v>
      </c>
      <c r="N176" s="233">
        <v>0</v>
      </c>
      <c r="O176" s="233">
        <f>ROUND(E176*N176,2)</f>
        <v>0</v>
      </c>
      <c r="P176" s="233">
        <v>0</v>
      </c>
      <c r="Q176" s="233">
        <f>ROUND(E176*P176,2)</f>
        <v>0</v>
      </c>
      <c r="R176" s="235"/>
      <c r="S176" s="235" t="s">
        <v>339</v>
      </c>
      <c r="T176" s="236" t="s">
        <v>340</v>
      </c>
      <c r="U176" s="222">
        <v>0</v>
      </c>
      <c r="V176" s="222">
        <f>ROUND(E176*U176,2)</f>
        <v>0</v>
      </c>
      <c r="W176" s="222"/>
      <c r="X176" s="222" t="s">
        <v>385</v>
      </c>
      <c r="Y176" s="212"/>
      <c r="Z176" s="212"/>
      <c r="AA176" s="212"/>
      <c r="AB176" s="212"/>
      <c r="AC176" s="212"/>
      <c r="AD176" s="212"/>
      <c r="AE176" s="212"/>
      <c r="AF176" s="212"/>
      <c r="AG176" s="212" t="s">
        <v>386</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4" t="s">
        <v>2261</v>
      </c>
      <c r="D177" s="261"/>
      <c r="E177" s="261"/>
      <c r="F177" s="261"/>
      <c r="G177" s="261"/>
      <c r="H177" s="222"/>
      <c r="I177" s="222"/>
      <c r="J177" s="222"/>
      <c r="K177" s="222"/>
      <c r="L177" s="222"/>
      <c r="M177" s="222"/>
      <c r="N177" s="221"/>
      <c r="O177" s="221"/>
      <c r="P177" s="221"/>
      <c r="Q177" s="221"/>
      <c r="R177" s="222"/>
      <c r="S177" s="222"/>
      <c r="T177" s="222"/>
      <c r="U177" s="222"/>
      <c r="V177" s="222"/>
      <c r="W177" s="222"/>
      <c r="X177" s="222"/>
      <c r="Y177" s="212"/>
      <c r="Z177" s="212"/>
      <c r="AA177" s="212"/>
      <c r="AB177" s="212"/>
      <c r="AC177" s="212"/>
      <c r="AD177" s="212"/>
      <c r="AE177" s="212"/>
      <c r="AF177" s="212"/>
      <c r="AG177" s="212" t="s">
        <v>433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7">
        <v>119</v>
      </c>
      <c r="B178" s="238" t="s">
        <v>2262</v>
      </c>
      <c r="C178" s="246" t="s">
        <v>2263</v>
      </c>
      <c r="D178" s="239" t="s">
        <v>513</v>
      </c>
      <c r="E178" s="240">
        <v>220</v>
      </c>
      <c r="F178" s="241"/>
      <c r="G178" s="242">
        <f>ROUND(E178*F178,2)</f>
        <v>0</v>
      </c>
      <c r="H178" s="241"/>
      <c r="I178" s="242">
        <f>ROUND(E178*H178,2)</f>
        <v>0</v>
      </c>
      <c r="J178" s="241"/>
      <c r="K178" s="242">
        <f>ROUND(E178*J178,2)</f>
        <v>0</v>
      </c>
      <c r="L178" s="242">
        <v>21</v>
      </c>
      <c r="M178" s="242">
        <f>G178*(1+L178/100)</f>
        <v>0</v>
      </c>
      <c r="N178" s="240">
        <v>0</v>
      </c>
      <c r="O178" s="240">
        <f>ROUND(E178*N178,2)</f>
        <v>0</v>
      </c>
      <c r="P178" s="240">
        <v>0</v>
      </c>
      <c r="Q178" s="240">
        <f>ROUND(E178*P178,2)</f>
        <v>0</v>
      </c>
      <c r="R178" s="242"/>
      <c r="S178" s="242" t="s">
        <v>339</v>
      </c>
      <c r="T178" s="243" t="s">
        <v>340</v>
      </c>
      <c r="U178" s="222">
        <v>0</v>
      </c>
      <c r="V178" s="222">
        <f>ROUND(E178*U178,2)</f>
        <v>0</v>
      </c>
      <c r="W178" s="222"/>
      <c r="X178" s="222" t="s">
        <v>385</v>
      </c>
      <c r="Y178" s="212"/>
      <c r="Z178" s="212"/>
      <c r="AA178" s="212"/>
      <c r="AB178" s="212"/>
      <c r="AC178" s="212"/>
      <c r="AD178" s="212"/>
      <c r="AE178" s="212"/>
      <c r="AF178" s="212"/>
      <c r="AG178" s="212" t="s">
        <v>386</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37">
        <v>120</v>
      </c>
      <c r="B179" s="238" t="s">
        <v>2264</v>
      </c>
      <c r="C179" s="246" t="s">
        <v>2265</v>
      </c>
      <c r="D179" s="239" t="s">
        <v>955</v>
      </c>
      <c r="E179" s="240">
        <v>16</v>
      </c>
      <c r="F179" s="241"/>
      <c r="G179" s="242">
        <f>ROUND(E179*F179,2)</f>
        <v>0</v>
      </c>
      <c r="H179" s="241"/>
      <c r="I179" s="242">
        <f>ROUND(E179*H179,2)</f>
        <v>0</v>
      </c>
      <c r="J179" s="241"/>
      <c r="K179" s="242">
        <f>ROUND(E179*J179,2)</f>
        <v>0</v>
      </c>
      <c r="L179" s="242">
        <v>21</v>
      </c>
      <c r="M179" s="242">
        <f>G179*(1+L179/100)</f>
        <v>0</v>
      </c>
      <c r="N179" s="240">
        <v>0</v>
      </c>
      <c r="O179" s="240">
        <f>ROUND(E179*N179,2)</f>
        <v>0</v>
      </c>
      <c r="P179" s="240">
        <v>0</v>
      </c>
      <c r="Q179" s="240">
        <f>ROUND(E179*P179,2)</f>
        <v>0</v>
      </c>
      <c r="R179" s="242"/>
      <c r="S179" s="242" t="s">
        <v>339</v>
      </c>
      <c r="T179" s="243" t="s">
        <v>340</v>
      </c>
      <c r="U179" s="222">
        <v>0</v>
      </c>
      <c r="V179" s="222">
        <f>ROUND(E179*U179,2)</f>
        <v>0</v>
      </c>
      <c r="W179" s="222"/>
      <c r="X179" s="222" t="s">
        <v>385</v>
      </c>
      <c r="Y179" s="212"/>
      <c r="Z179" s="212"/>
      <c r="AA179" s="212"/>
      <c r="AB179" s="212"/>
      <c r="AC179" s="212"/>
      <c r="AD179" s="212"/>
      <c r="AE179" s="212"/>
      <c r="AF179" s="212"/>
      <c r="AG179" s="212" t="s">
        <v>386</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7">
        <v>121</v>
      </c>
      <c r="B180" s="238" t="s">
        <v>2266</v>
      </c>
      <c r="C180" s="246" t="s">
        <v>2267</v>
      </c>
      <c r="D180" s="239" t="s">
        <v>955</v>
      </c>
      <c r="E180" s="240">
        <v>2</v>
      </c>
      <c r="F180" s="241"/>
      <c r="G180" s="242">
        <f>ROUND(E180*F180,2)</f>
        <v>0</v>
      </c>
      <c r="H180" s="241"/>
      <c r="I180" s="242">
        <f>ROUND(E180*H180,2)</f>
        <v>0</v>
      </c>
      <c r="J180" s="241"/>
      <c r="K180" s="242">
        <f>ROUND(E180*J180,2)</f>
        <v>0</v>
      </c>
      <c r="L180" s="242">
        <v>21</v>
      </c>
      <c r="M180" s="242">
        <f>G180*(1+L180/100)</f>
        <v>0</v>
      </c>
      <c r="N180" s="240">
        <v>0</v>
      </c>
      <c r="O180" s="240">
        <f>ROUND(E180*N180,2)</f>
        <v>0</v>
      </c>
      <c r="P180" s="240">
        <v>0</v>
      </c>
      <c r="Q180" s="240">
        <f>ROUND(E180*P180,2)</f>
        <v>0</v>
      </c>
      <c r="R180" s="242"/>
      <c r="S180" s="242" t="s">
        <v>339</v>
      </c>
      <c r="T180" s="243" t="s">
        <v>340</v>
      </c>
      <c r="U180" s="222">
        <v>0</v>
      </c>
      <c r="V180" s="222">
        <f>ROUND(E180*U180,2)</f>
        <v>0</v>
      </c>
      <c r="W180" s="222"/>
      <c r="X180" s="222" t="s">
        <v>385</v>
      </c>
      <c r="Y180" s="212"/>
      <c r="Z180" s="212"/>
      <c r="AA180" s="212"/>
      <c r="AB180" s="212"/>
      <c r="AC180" s="212"/>
      <c r="AD180" s="212"/>
      <c r="AE180" s="212"/>
      <c r="AF180" s="212"/>
      <c r="AG180" s="212" t="s">
        <v>386</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37">
        <v>122</v>
      </c>
      <c r="B181" s="238" t="s">
        <v>2268</v>
      </c>
      <c r="C181" s="246" t="s">
        <v>2269</v>
      </c>
      <c r="D181" s="239" t="s">
        <v>539</v>
      </c>
      <c r="E181" s="240">
        <v>1</v>
      </c>
      <c r="F181" s="241"/>
      <c r="G181" s="242">
        <f>ROUND(E181*F181,2)</f>
        <v>0</v>
      </c>
      <c r="H181" s="241"/>
      <c r="I181" s="242">
        <f>ROUND(E181*H181,2)</f>
        <v>0</v>
      </c>
      <c r="J181" s="241"/>
      <c r="K181" s="242">
        <f>ROUND(E181*J181,2)</f>
        <v>0</v>
      </c>
      <c r="L181" s="242">
        <v>21</v>
      </c>
      <c r="M181" s="242">
        <f>G181*(1+L181/100)</f>
        <v>0</v>
      </c>
      <c r="N181" s="240">
        <v>0</v>
      </c>
      <c r="O181" s="240">
        <f>ROUND(E181*N181,2)</f>
        <v>0</v>
      </c>
      <c r="P181" s="240">
        <v>0</v>
      </c>
      <c r="Q181" s="240">
        <f>ROUND(E181*P181,2)</f>
        <v>0</v>
      </c>
      <c r="R181" s="242"/>
      <c r="S181" s="242" t="s">
        <v>339</v>
      </c>
      <c r="T181" s="243" t="s">
        <v>340</v>
      </c>
      <c r="U181" s="222">
        <v>0</v>
      </c>
      <c r="V181" s="222">
        <f>ROUND(E181*U181,2)</f>
        <v>0</v>
      </c>
      <c r="W181" s="222"/>
      <c r="X181" s="222" t="s">
        <v>385</v>
      </c>
      <c r="Y181" s="212"/>
      <c r="Z181" s="212"/>
      <c r="AA181" s="212"/>
      <c r="AB181" s="212"/>
      <c r="AC181" s="212"/>
      <c r="AD181" s="212"/>
      <c r="AE181" s="212"/>
      <c r="AF181" s="212"/>
      <c r="AG181" s="212" t="s">
        <v>386</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7">
        <v>123</v>
      </c>
      <c r="B182" s="238" t="s">
        <v>2270</v>
      </c>
      <c r="C182" s="246" t="s">
        <v>2271</v>
      </c>
      <c r="D182" s="239" t="s">
        <v>955</v>
      </c>
      <c r="E182" s="240">
        <v>2</v>
      </c>
      <c r="F182" s="241"/>
      <c r="G182" s="242">
        <f>ROUND(E182*F182,2)</f>
        <v>0</v>
      </c>
      <c r="H182" s="241"/>
      <c r="I182" s="242">
        <f>ROUND(E182*H182,2)</f>
        <v>0</v>
      </c>
      <c r="J182" s="241"/>
      <c r="K182" s="242">
        <f>ROUND(E182*J182,2)</f>
        <v>0</v>
      </c>
      <c r="L182" s="242">
        <v>21</v>
      </c>
      <c r="M182" s="242">
        <f>G182*(1+L182/100)</f>
        <v>0</v>
      </c>
      <c r="N182" s="240">
        <v>0</v>
      </c>
      <c r="O182" s="240">
        <f>ROUND(E182*N182,2)</f>
        <v>0</v>
      </c>
      <c r="P182" s="240">
        <v>0</v>
      </c>
      <c r="Q182" s="240">
        <f>ROUND(E182*P182,2)</f>
        <v>0</v>
      </c>
      <c r="R182" s="242"/>
      <c r="S182" s="242" t="s">
        <v>339</v>
      </c>
      <c r="T182" s="243" t="s">
        <v>340</v>
      </c>
      <c r="U182" s="222">
        <v>0</v>
      </c>
      <c r="V182" s="222">
        <f>ROUND(E182*U182,2)</f>
        <v>0</v>
      </c>
      <c r="W182" s="222"/>
      <c r="X182" s="222" t="s">
        <v>385</v>
      </c>
      <c r="Y182" s="212"/>
      <c r="Z182" s="212"/>
      <c r="AA182" s="212"/>
      <c r="AB182" s="212"/>
      <c r="AC182" s="212"/>
      <c r="AD182" s="212"/>
      <c r="AE182" s="212"/>
      <c r="AF182" s="212"/>
      <c r="AG182" s="212" t="s">
        <v>386</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7">
        <v>124</v>
      </c>
      <c r="B183" s="238" t="s">
        <v>2272</v>
      </c>
      <c r="C183" s="246" t="s">
        <v>2273</v>
      </c>
      <c r="D183" s="239" t="s">
        <v>955</v>
      </c>
      <c r="E183" s="240">
        <v>1</v>
      </c>
      <c r="F183" s="241"/>
      <c r="G183" s="242">
        <f>ROUND(E183*F183,2)</f>
        <v>0</v>
      </c>
      <c r="H183" s="241"/>
      <c r="I183" s="242">
        <f>ROUND(E183*H183,2)</f>
        <v>0</v>
      </c>
      <c r="J183" s="241"/>
      <c r="K183" s="242">
        <f>ROUND(E183*J183,2)</f>
        <v>0</v>
      </c>
      <c r="L183" s="242">
        <v>21</v>
      </c>
      <c r="M183" s="242">
        <f>G183*(1+L183/100)</f>
        <v>0</v>
      </c>
      <c r="N183" s="240">
        <v>0</v>
      </c>
      <c r="O183" s="240">
        <f>ROUND(E183*N183,2)</f>
        <v>0</v>
      </c>
      <c r="P183" s="240">
        <v>0</v>
      </c>
      <c r="Q183" s="240">
        <f>ROUND(E183*P183,2)</f>
        <v>0</v>
      </c>
      <c r="R183" s="242"/>
      <c r="S183" s="242" t="s">
        <v>339</v>
      </c>
      <c r="T183" s="243" t="s">
        <v>340</v>
      </c>
      <c r="U183" s="222">
        <v>0</v>
      </c>
      <c r="V183" s="222">
        <f>ROUND(E183*U183,2)</f>
        <v>0</v>
      </c>
      <c r="W183" s="222"/>
      <c r="X183" s="222" t="s">
        <v>385</v>
      </c>
      <c r="Y183" s="212"/>
      <c r="Z183" s="212"/>
      <c r="AA183" s="212"/>
      <c r="AB183" s="212"/>
      <c r="AC183" s="212"/>
      <c r="AD183" s="212"/>
      <c r="AE183" s="212"/>
      <c r="AF183" s="212"/>
      <c r="AG183" s="212" t="s">
        <v>386</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0">
        <v>125</v>
      </c>
      <c r="B184" s="231" t="s">
        <v>2274</v>
      </c>
      <c r="C184" s="247" t="s">
        <v>2275</v>
      </c>
      <c r="D184" s="232" t="s">
        <v>955</v>
      </c>
      <c r="E184" s="233">
        <v>1</v>
      </c>
      <c r="F184" s="234"/>
      <c r="G184" s="235">
        <f>ROUND(E184*F184,2)</f>
        <v>0</v>
      </c>
      <c r="H184" s="234"/>
      <c r="I184" s="235">
        <f>ROUND(E184*H184,2)</f>
        <v>0</v>
      </c>
      <c r="J184" s="234"/>
      <c r="K184" s="235">
        <f>ROUND(E184*J184,2)</f>
        <v>0</v>
      </c>
      <c r="L184" s="235">
        <v>21</v>
      </c>
      <c r="M184" s="235">
        <f>G184*(1+L184/100)</f>
        <v>0</v>
      </c>
      <c r="N184" s="233">
        <v>0</v>
      </c>
      <c r="O184" s="233">
        <f>ROUND(E184*N184,2)</f>
        <v>0</v>
      </c>
      <c r="P184" s="233">
        <v>0</v>
      </c>
      <c r="Q184" s="233">
        <f>ROUND(E184*P184,2)</f>
        <v>0</v>
      </c>
      <c r="R184" s="235"/>
      <c r="S184" s="235" t="s">
        <v>339</v>
      </c>
      <c r="T184" s="236" t="s">
        <v>340</v>
      </c>
      <c r="U184" s="222">
        <v>0</v>
      </c>
      <c r="V184" s="222">
        <f>ROUND(E184*U184,2)</f>
        <v>0</v>
      </c>
      <c r="W184" s="222"/>
      <c r="X184" s="222" t="s">
        <v>385</v>
      </c>
      <c r="Y184" s="212"/>
      <c r="Z184" s="212"/>
      <c r="AA184" s="212"/>
      <c r="AB184" s="212"/>
      <c r="AC184" s="212"/>
      <c r="AD184" s="212"/>
      <c r="AE184" s="212"/>
      <c r="AF184" s="212"/>
      <c r="AG184" s="212" t="s">
        <v>386</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19"/>
      <c r="B185" s="220"/>
      <c r="C185" s="264" t="s">
        <v>2276</v>
      </c>
      <c r="D185" s="261"/>
      <c r="E185" s="261"/>
      <c r="F185" s="261"/>
      <c r="G185" s="261"/>
      <c r="H185" s="222"/>
      <c r="I185" s="222"/>
      <c r="J185" s="222"/>
      <c r="K185" s="222"/>
      <c r="L185" s="222"/>
      <c r="M185" s="222"/>
      <c r="N185" s="221"/>
      <c r="O185" s="221"/>
      <c r="P185" s="221"/>
      <c r="Q185" s="221"/>
      <c r="R185" s="222"/>
      <c r="S185" s="222"/>
      <c r="T185" s="222"/>
      <c r="U185" s="222"/>
      <c r="V185" s="222"/>
      <c r="W185" s="222"/>
      <c r="X185" s="222"/>
      <c r="Y185" s="212"/>
      <c r="Z185" s="212"/>
      <c r="AA185" s="212"/>
      <c r="AB185" s="212"/>
      <c r="AC185" s="212"/>
      <c r="AD185" s="212"/>
      <c r="AE185" s="212"/>
      <c r="AF185" s="212"/>
      <c r="AG185" s="212" t="s">
        <v>433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53" t="str">
        <f>C185</f>
        <v>Zásuvková plastová skříň se zásuvkami 1x 400V/16A/TN-S, 2x 230V/16A/TN-S, IP54, odjištění jednotlivých zásuvek jističi, předřezen společný proudový chránič 30mA, plastová vývodka</v>
      </c>
      <c r="BB185" s="212"/>
      <c r="BC185" s="212"/>
      <c r="BD185" s="212"/>
      <c r="BE185" s="212"/>
      <c r="BF185" s="212"/>
      <c r="BG185" s="212"/>
      <c r="BH185" s="212"/>
    </row>
    <row r="186" spans="1:60" outlineLevel="1" x14ac:dyDescent="0.2">
      <c r="A186" s="237">
        <v>126</v>
      </c>
      <c r="B186" s="238" t="s">
        <v>2277</v>
      </c>
      <c r="C186" s="246" t="s">
        <v>2278</v>
      </c>
      <c r="D186" s="239" t="s">
        <v>955</v>
      </c>
      <c r="E186" s="240">
        <v>1</v>
      </c>
      <c r="F186" s="241"/>
      <c r="G186" s="242">
        <f>ROUND(E186*F186,2)</f>
        <v>0</v>
      </c>
      <c r="H186" s="241"/>
      <c r="I186" s="242">
        <f>ROUND(E186*H186,2)</f>
        <v>0</v>
      </c>
      <c r="J186" s="241"/>
      <c r="K186" s="242">
        <f>ROUND(E186*J186,2)</f>
        <v>0</v>
      </c>
      <c r="L186" s="242">
        <v>21</v>
      </c>
      <c r="M186" s="242">
        <f>G186*(1+L186/100)</f>
        <v>0</v>
      </c>
      <c r="N186" s="240">
        <v>0</v>
      </c>
      <c r="O186" s="240">
        <f>ROUND(E186*N186,2)</f>
        <v>0</v>
      </c>
      <c r="P186" s="240">
        <v>0</v>
      </c>
      <c r="Q186" s="240">
        <f>ROUND(E186*P186,2)</f>
        <v>0</v>
      </c>
      <c r="R186" s="242"/>
      <c r="S186" s="242" t="s">
        <v>339</v>
      </c>
      <c r="T186" s="243" t="s">
        <v>340</v>
      </c>
      <c r="U186" s="222">
        <v>0</v>
      </c>
      <c r="V186" s="222">
        <f>ROUND(E186*U186,2)</f>
        <v>0</v>
      </c>
      <c r="W186" s="222"/>
      <c r="X186" s="222" t="s">
        <v>385</v>
      </c>
      <c r="Y186" s="212"/>
      <c r="Z186" s="212"/>
      <c r="AA186" s="212"/>
      <c r="AB186" s="212"/>
      <c r="AC186" s="212"/>
      <c r="AD186" s="212"/>
      <c r="AE186" s="212"/>
      <c r="AF186" s="212"/>
      <c r="AG186" s="212" t="s">
        <v>386</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37">
        <v>127</v>
      </c>
      <c r="B187" s="238" t="s">
        <v>2279</v>
      </c>
      <c r="C187" s="246" t="s">
        <v>2280</v>
      </c>
      <c r="D187" s="239" t="s">
        <v>955</v>
      </c>
      <c r="E187" s="240">
        <v>1</v>
      </c>
      <c r="F187" s="241"/>
      <c r="G187" s="242">
        <f>ROUND(E187*F187,2)</f>
        <v>0</v>
      </c>
      <c r="H187" s="241"/>
      <c r="I187" s="242">
        <f>ROUND(E187*H187,2)</f>
        <v>0</v>
      </c>
      <c r="J187" s="241"/>
      <c r="K187" s="242">
        <f>ROUND(E187*J187,2)</f>
        <v>0</v>
      </c>
      <c r="L187" s="242">
        <v>21</v>
      </c>
      <c r="M187" s="242">
        <f>G187*(1+L187/100)</f>
        <v>0</v>
      </c>
      <c r="N187" s="240">
        <v>0</v>
      </c>
      <c r="O187" s="240">
        <f>ROUND(E187*N187,2)</f>
        <v>0</v>
      </c>
      <c r="P187" s="240">
        <v>0</v>
      </c>
      <c r="Q187" s="240">
        <f>ROUND(E187*P187,2)</f>
        <v>0</v>
      </c>
      <c r="R187" s="242"/>
      <c r="S187" s="242" t="s">
        <v>339</v>
      </c>
      <c r="T187" s="243" t="s">
        <v>340</v>
      </c>
      <c r="U187" s="222">
        <v>0</v>
      </c>
      <c r="V187" s="222">
        <f>ROUND(E187*U187,2)</f>
        <v>0</v>
      </c>
      <c r="W187" s="222"/>
      <c r="X187" s="222" t="s">
        <v>385</v>
      </c>
      <c r="Y187" s="212"/>
      <c r="Z187" s="212"/>
      <c r="AA187" s="212"/>
      <c r="AB187" s="212"/>
      <c r="AC187" s="212"/>
      <c r="AD187" s="212"/>
      <c r="AE187" s="212"/>
      <c r="AF187" s="212"/>
      <c r="AG187" s="212" t="s">
        <v>386</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7">
        <v>128</v>
      </c>
      <c r="B188" s="238" t="s">
        <v>2281</v>
      </c>
      <c r="C188" s="246" t="s">
        <v>2282</v>
      </c>
      <c r="D188" s="239" t="s">
        <v>955</v>
      </c>
      <c r="E188" s="240">
        <v>1</v>
      </c>
      <c r="F188" s="241"/>
      <c r="G188" s="242">
        <f>ROUND(E188*F188,2)</f>
        <v>0</v>
      </c>
      <c r="H188" s="241"/>
      <c r="I188" s="242">
        <f>ROUND(E188*H188,2)</f>
        <v>0</v>
      </c>
      <c r="J188" s="241"/>
      <c r="K188" s="242">
        <f>ROUND(E188*J188,2)</f>
        <v>0</v>
      </c>
      <c r="L188" s="242">
        <v>21</v>
      </c>
      <c r="M188" s="242">
        <f>G188*(1+L188/100)</f>
        <v>0</v>
      </c>
      <c r="N188" s="240">
        <v>0</v>
      </c>
      <c r="O188" s="240">
        <f>ROUND(E188*N188,2)</f>
        <v>0</v>
      </c>
      <c r="P188" s="240">
        <v>0</v>
      </c>
      <c r="Q188" s="240">
        <f>ROUND(E188*P188,2)</f>
        <v>0</v>
      </c>
      <c r="R188" s="242"/>
      <c r="S188" s="242" t="s">
        <v>339</v>
      </c>
      <c r="T188" s="243" t="s">
        <v>340</v>
      </c>
      <c r="U188" s="222">
        <v>0</v>
      </c>
      <c r="V188" s="222">
        <f>ROUND(E188*U188,2)</f>
        <v>0</v>
      </c>
      <c r="W188" s="222"/>
      <c r="X188" s="222" t="s">
        <v>385</v>
      </c>
      <c r="Y188" s="212"/>
      <c r="Z188" s="212"/>
      <c r="AA188" s="212"/>
      <c r="AB188" s="212"/>
      <c r="AC188" s="212"/>
      <c r="AD188" s="212"/>
      <c r="AE188" s="212"/>
      <c r="AF188" s="212"/>
      <c r="AG188" s="212" t="s">
        <v>386</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7">
        <v>129</v>
      </c>
      <c r="B189" s="238" t="s">
        <v>2283</v>
      </c>
      <c r="C189" s="246" t="s">
        <v>2284</v>
      </c>
      <c r="D189" s="239" t="s">
        <v>338</v>
      </c>
      <c r="E189" s="240">
        <v>1</v>
      </c>
      <c r="F189" s="241"/>
      <c r="G189" s="242">
        <f>ROUND(E189*F189,2)</f>
        <v>0</v>
      </c>
      <c r="H189" s="241"/>
      <c r="I189" s="242">
        <f>ROUND(E189*H189,2)</f>
        <v>0</v>
      </c>
      <c r="J189" s="241"/>
      <c r="K189" s="242">
        <f>ROUND(E189*J189,2)</f>
        <v>0</v>
      </c>
      <c r="L189" s="242">
        <v>21</v>
      </c>
      <c r="M189" s="242">
        <f>G189*(1+L189/100)</f>
        <v>0</v>
      </c>
      <c r="N189" s="240">
        <v>0</v>
      </c>
      <c r="O189" s="240">
        <f>ROUND(E189*N189,2)</f>
        <v>0</v>
      </c>
      <c r="P189" s="240">
        <v>0</v>
      </c>
      <c r="Q189" s="240">
        <f>ROUND(E189*P189,2)</f>
        <v>0</v>
      </c>
      <c r="R189" s="242"/>
      <c r="S189" s="242" t="s">
        <v>339</v>
      </c>
      <c r="T189" s="243" t="s">
        <v>340</v>
      </c>
      <c r="U189" s="222">
        <v>0</v>
      </c>
      <c r="V189" s="222">
        <f>ROUND(E189*U189,2)</f>
        <v>0</v>
      </c>
      <c r="W189" s="222"/>
      <c r="X189" s="222" t="s">
        <v>385</v>
      </c>
      <c r="Y189" s="212"/>
      <c r="Z189" s="212"/>
      <c r="AA189" s="212"/>
      <c r="AB189" s="212"/>
      <c r="AC189" s="212"/>
      <c r="AD189" s="212"/>
      <c r="AE189" s="212"/>
      <c r="AF189" s="212"/>
      <c r="AG189" s="212" t="s">
        <v>386</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7">
        <v>130</v>
      </c>
      <c r="B190" s="238" t="s">
        <v>2285</v>
      </c>
      <c r="C190" s="246" t="s">
        <v>2286</v>
      </c>
      <c r="D190" s="239" t="s">
        <v>955</v>
      </c>
      <c r="E190" s="240">
        <v>2</v>
      </c>
      <c r="F190" s="241"/>
      <c r="G190" s="242">
        <f>ROUND(E190*F190,2)</f>
        <v>0</v>
      </c>
      <c r="H190" s="241"/>
      <c r="I190" s="242">
        <f>ROUND(E190*H190,2)</f>
        <v>0</v>
      </c>
      <c r="J190" s="241"/>
      <c r="K190" s="242">
        <f>ROUND(E190*J190,2)</f>
        <v>0</v>
      </c>
      <c r="L190" s="242">
        <v>21</v>
      </c>
      <c r="M190" s="242">
        <f>G190*(1+L190/100)</f>
        <v>0</v>
      </c>
      <c r="N190" s="240">
        <v>0</v>
      </c>
      <c r="O190" s="240">
        <f>ROUND(E190*N190,2)</f>
        <v>0</v>
      </c>
      <c r="P190" s="240">
        <v>0</v>
      </c>
      <c r="Q190" s="240">
        <f>ROUND(E190*P190,2)</f>
        <v>0</v>
      </c>
      <c r="R190" s="242"/>
      <c r="S190" s="242" t="s">
        <v>339</v>
      </c>
      <c r="T190" s="243" t="s">
        <v>340</v>
      </c>
      <c r="U190" s="222">
        <v>0</v>
      </c>
      <c r="V190" s="222">
        <f>ROUND(E190*U190,2)</f>
        <v>0</v>
      </c>
      <c r="W190" s="222"/>
      <c r="X190" s="222" t="s">
        <v>385</v>
      </c>
      <c r="Y190" s="212"/>
      <c r="Z190" s="212"/>
      <c r="AA190" s="212"/>
      <c r="AB190" s="212"/>
      <c r="AC190" s="212"/>
      <c r="AD190" s="212"/>
      <c r="AE190" s="212"/>
      <c r="AF190" s="212"/>
      <c r="AG190" s="212" t="s">
        <v>386</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7">
        <v>131</v>
      </c>
      <c r="B191" s="238" t="s">
        <v>2287</v>
      </c>
      <c r="C191" s="246" t="s">
        <v>2288</v>
      </c>
      <c r="D191" s="239" t="s">
        <v>955</v>
      </c>
      <c r="E191" s="240">
        <v>8</v>
      </c>
      <c r="F191" s="241"/>
      <c r="G191" s="242">
        <f>ROUND(E191*F191,2)</f>
        <v>0</v>
      </c>
      <c r="H191" s="241"/>
      <c r="I191" s="242">
        <f>ROUND(E191*H191,2)</f>
        <v>0</v>
      </c>
      <c r="J191" s="241"/>
      <c r="K191" s="242">
        <f>ROUND(E191*J191,2)</f>
        <v>0</v>
      </c>
      <c r="L191" s="242">
        <v>21</v>
      </c>
      <c r="M191" s="242">
        <f>G191*(1+L191/100)</f>
        <v>0</v>
      </c>
      <c r="N191" s="240">
        <v>0</v>
      </c>
      <c r="O191" s="240">
        <f>ROUND(E191*N191,2)</f>
        <v>0</v>
      </c>
      <c r="P191" s="240">
        <v>0</v>
      </c>
      <c r="Q191" s="240">
        <f>ROUND(E191*P191,2)</f>
        <v>0</v>
      </c>
      <c r="R191" s="242"/>
      <c r="S191" s="242" t="s">
        <v>339</v>
      </c>
      <c r="T191" s="243" t="s">
        <v>340</v>
      </c>
      <c r="U191" s="222">
        <v>0</v>
      </c>
      <c r="V191" s="222">
        <f>ROUND(E191*U191,2)</f>
        <v>0</v>
      </c>
      <c r="W191" s="222"/>
      <c r="X191" s="222" t="s">
        <v>385</v>
      </c>
      <c r="Y191" s="212"/>
      <c r="Z191" s="212"/>
      <c r="AA191" s="212"/>
      <c r="AB191" s="212"/>
      <c r="AC191" s="212"/>
      <c r="AD191" s="212"/>
      <c r="AE191" s="212"/>
      <c r="AF191" s="212"/>
      <c r="AG191" s="212" t="s">
        <v>386</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7">
        <v>132</v>
      </c>
      <c r="B192" s="238" t="s">
        <v>2289</v>
      </c>
      <c r="C192" s="246" t="s">
        <v>2109</v>
      </c>
      <c r="D192" s="239" t="s">
        <v>539</v>
      </c>
      <c r="E192" s="240">
        <v>1</v>
      </c>
      <c r="F192" s="241"/>
      <c r="G192" s="242">
        <f>ROUND(E192*F192,2)</f>
        <v>0</v>
      </c>
      <c r="H192" s="241"/>
      <c r="I192" s="242">
        <f>ROUND(E192*H192,2)</f>
        <v>0</v>
      </c>
      <c r="J192" s="241"/>
      <c r="K192" s="242">
        <f>ROUND(E192*J192,2)</f>
        <v>0</v>
      </c>
      <c r="L192" s="242">
        <v>21</v>
      </c>
      <c r="M192" s="242">
        <f>G192*(1+L192/100)</f>
        <v>0</v>
      </c>
      <c r="N192" s="240">
        <v>0</v>
      </c>
      <c r="O192" s="240">
        <f>ROUND(E192*N192,2)</f>
        <v>0</v>
      </c>
      <c r="P192" s="240">
        <v>0</v>
      </c>
      <c r="Q192" s="240">
        <f>ROUND(E192*P192,2)</f>
        <v>0</v>
      </c>
      <c r="R192" s="242"/>
      <c r="S192" s="242" t="s">
        <v>339</v>
      </c>
      <c r="T192" s="243" t="s">
        <v>340</v>
      </c>
      <c r="U192" s="222">
        <v>0</v>
      </c>
      <c r="V192" s="222">
        <f>ROUND(E192*U192,2)</f>
        <v>0</v>
      </c>
      <c r="W192" s="222"/>
      <c r="X192" s="222" t="s">
        <v>385</v>
      </c>
      <c r="Y192" s="212"/>
      <c r="Z192" s="212"/>
      <c r="AA192" s="212"/>
      <c r="AB192" s="212"/>
      <c r="AC192" s="212"/>
      <c r="AD192" s="212"/>
      <c r="AE192" s="212"/>
      <c r="AF192" s="212"/>
      <c r="AG192" s="212" t="s">
        <v>386</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x14ac:dyDescent="0.2">
      <c r="A193" s="224" t="s">
        <v>334</v>
      </c>
      <c r="B193" s="225" t="s">
        <v>287</v>
      </c>
      <c r="C193" s="245" t="s">
        <v>288</v>
      </c>
      <c r="D193" s="226"/>
      <c r="E193" s="227"/>
      <c r="F193" s="228"/>
      <c r="G193" s="228">
        <f>SUMIF(AG194:AG203,"&lt;&gt;NOR",G194:G203)</f>
        <v>0</v>
      </c>
      <c r="H193" s="228"/>
      <c r="I193" s="228">
        <f>SUM(I194:I203)</f>
        <v>0</v>
      </c>
      <c r="J193" s="228"/>
      <c r="K193" s="228">
        <f>SUM(K194:K203)</f>
        <v>0</v>
      </c>
      <c r="L193" s="228"/>
      <c r="M193" s="228">
        <f>SUM(M194:M203)</f>
        <v>0</v>
      </c>
      <c r="N193" s="227"/>
      <c r="O193" s="227">
        <f>SUM(O194:O203)</f>
        <v>0</v>
      </c>
      <c r="P193" s="227"/>
      <c r="Q193" s="227">
        <f>SUM(Q194:Q203)</f>
        <v>0</v>
      </c>
      <c r="R193" s="228"/>
      <c r="S193" s="228"/>
      <c r="T193" s="229"/>
      <c r="U193" s="223"/>
      <c r="V193" s="223">
        <f>SUM(V194:V203)</f>
        <v>0</v>
      </c>
      <c r="W193" s="223"/>
      <c r="X193" s="223"/>
      <c r="AG193" t="s">
        <v>335</v>
      </c>
    </row>
    <row r="194" spans="1:60" outlineLevel="1" x14ac:dyDescent="0.2">
      <c r="A194" s="230">
        <v>133</v>
      </c>
      <c r="B194" s="231" t="s">
        <v>2290</v>
      </c>
      <c r="C194" s="247" t="s">
        <v>2291</v>
      </c>
      <c r="D194" s="232" t="s">
        <v>539</v>
      </c>
      <c r="E194" s="233">
        <v>2</v>
      </c>
      <c r="F194" s="234"/>
      <c r="G194" s="235">
        <f>ROUND(E194*F194,2)</f>
        <v>0</v>
      </c>
      <c r="H194" s="234"/>
      <c r="I194" s="235">
        <f>ROUND(E194*H194,2)</f>
        <v>0</v>
      </c>
      <c r="J194" s="234"/>
      <c r="K194" s="235">
        <f>ROUND(E194*J194,2)</f>
        <v>0</v>
      </c>
      <c r="L194" s="235">
        <v>21</v>
      </c>
      <c r="M194" s="235">
        <f>G194*(1+L194/100)</f>
        <v>0</v>
      </c>
      <c r="N194" s="233">
        <v>0</v>
      </c>
      <c r="O194" s="233">
        <f>ROUND(E194*N194,2)</f>
        <v>0</v>
      </c>
      <c r="P194" s="233">
        <v>0</v>
      </c>
      <c r="Q194" s="233">
        <f>ROUND(E194*P194,2)</f>
        <v>0</v>
      </c>
      <c r="R194" s="235"/>
      <c r="S194" s="235" t="s">
        <v>339</v>
      </c>
      <c r="T194" s="236" t="s">
        <v>340</v>
      </c>
      <c r="U194" s="222">
        <v>0</v>
      </c>
      <c r="V194" s="222">
        <f>ROUND(E194*U194,2)</f>
        <v>0</v>
      </c>
      <c r="W194" s="222"/>
      <c r="X194" s="222" t="s">
        <v>385</v>
      </c>
      <c r="Y194" s="212"/>
      <c r="Z194" s="212"/>
      <c r="AA194" s="212"/>
      <c r="AB194" s="212"/>
      <c r="AC194" s="212"/>
      <c r="AD194" s="212"/>
      <c r="AE194" s="212"/>
      <c r="AF194" s="212"/>
      <c r="AG194" s="212" t="s">
        <v>2183</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33.75" outlineLevel="1" x14ac:dyDescent="0.2">
      <c r="A195" s="219"/>
      <c r="B195" s="220"/>
      <c r="C195" s="264" t="s">
        <v>2292</v>
      </c>
      <c r="D195" s="261"/>
      <c r="E195" s="261"/>
      <c r="F195" s="261"/>
      <c r="G195" s="261"/>
      <c r="H195" s="222"/>
      <c r="I195" s="222"/>
      <c r="J195" s="222"/>
      <c r="K195" s="222"/>
      <c r="L195" s="222"/>
      <c r="M195" s="222"/>
      <c r="N195" s="221"/>
      <c r="O195" s="221"/>
      <c r="P195" s="221"/>
      <c r="Q195" s="221"/>
      <c r="R195" s="222"/>
      <c r="S195" s="222"/>
      <c r="T195" s="222"/>
      <c r="U195" s="222"/>
      <c r="V195" s="222"/>
      <c r="W195" s="222"/>
      <c r="X195" s="222"/>
      <c r="Y195" s="212"/>
      <c r="Z195" s="212"/>
      <c r="AA195" s="212"/>
      <c r="AB195" s="212"/>
      <c r="AC195" s="212"/>
      <c r="AD195" s="212"/>
      <c r="AE195" s="212"/>
      <c r="AF195" s="212"/>
      <c r="AG195" s="212" t="s">
        <v>433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53" t="str">
        <f>C195</f>
        <v>Ponorný tenzometrický snímač hladiny s vestavěnou přepěťovou ochranou, napájení: 15 - 36V DC, výstup: 4-20 mA, rozsah měření hladiny 0-6m, kabel s dutou žílou pro kompenzaci atm. tlaku délka 10m, pouzdro a memrána z nerezové oceli, IP68, nerezová spona pro uchycení, ochranná PVC trubka DN110 včetně nerezového ukotvení do stěny</v>
      </c>
      <c r="BB195" s="212"/>
      <c r="BC195" s="212"/>
      <c r="BD195" s="212"/>
      <c r="BE195" s="212"/>
      <c r="BF195" s="212"/>
      <c r="BG195" s="212"/>
      <c r="BH195" s="212"/>
    </row>
    <row r="196" spans="1:60" outlineLevel="1" x14ac:dyDescent="0.2">
      <c r="A196" s="230">
        <v>134</v>
      </c>
      <c r="B196" s="231" t="s">
        <v>2293</v>
      </c>
      <c r="C196" s="247" t="s">
        <v>2294</v>
      </c>
      <c r="D196" s="232" t="s">
        <v>539</v>
      </c>
      <c r="E196" s="233">
        <v>4</v>
      </c>
      <c r="F196" s="234"/>
      <c r="G196" s="235">
        <f>ROUND(E196*F196,2)</f>
        <v>0</v>
      </c>
      <c r="H196" s="234"/>
      <c r="I196" s="235">
        <f>ROUND(E196*H196,2)</f>
        <v>0</v>
      </c>
      <c r="J196" s="234"/>
      <c r="K196" s="235">
        <f>ROUND(E196*J196,2)</f>
        <v>0</v>
      </c>
      <c r="L196" s="235">
        <v>21</v>
      </c>
      <c r="M196" s="235">
        <f>G196*(1+L196/100)</f>
        <v>0</v>
      </c>
      <c r="N196" s="233">
        <v>0</v>
      </c>
      <c r="O196" s="233">
        <f>ROUND(E196*N196,2)</f>
        <v>0</v>
      </c>
      <c r="P196" s="233">
        <v>0</v>
      </c>
      <c r="Q196" s="233">
        <f>ROUND(E196*P196,2)</f>
        <v>0</v>
      </c>
      <c r="R196" s="235"/>
      <c r="S196" s="235" t="s">
        <v>339</v>
      </c>
      <c r="T196" s="236" t="s">
        <v>340</v>
      </c>
      <c r="U196" s="222">
        <v>0</v>
      </c>
      <c r="V196" s="222">
        <f>ROUND(E196*U196,2)</f>
        <v>0</v>
      </c>
      <c r="W196" s="222"/>
      <c r="X196" s="222" t="s">
        <v>385</v>
      </c>
      <c r="Y196" s="212"/>
      <c r="Z196" s="212"/>
      <c r="AA196" s="212"/>
      <c r="AB196" s="212"/>
      <c r="AC196" s="212"/>
      <c r="AD196" s="212"/>
      <c r="AE196" s="212"/>
      <c r="AF196" s="212"/>
      <c r="AG196" s="212" t="s">
        <v>2183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4" t="s">
        <v>2295</v>
      </c>
      <c r="D197" s="261"/>
      <c r="E197" s="261"/>
      <c r="F197" s="261"/>
      <c r="G197" s="261"/>
      <c r="H197" s="222"/>
      <c r="I197" s="222"/>
      <c r="J197" s="222"/>
      <c r="K197" s="222"/>
      <c r="L197" s="222"/>
      <c r="M197" s="222"/>
      <c r="N197" s="221"/>
      <c r="O197" s="221"/>
      <c r="P197" s="221"/>
      <c r="Q197" s="221"/>
      <c r="R197" s="222"/>
      <c r="S197" s="222"/>
      <c r="T197" s="222"/>
      <c r="U197" s="222"/>
      <c r="V197" s="222"/>
      <c r="W197" s="222"/>
      <c r="X197" s="222"/>
      <c r="Y197" s="212"/>
      <c r="Z197" s="212"/>
      <c r="AA197" s="212"/>
      <c r="AB197" s="212"/>
      <c r="AC197" s="212"/>
      <c r="AD197" s="212"/>
      <c r="AE197" s="212"/>
      <c r="AF197" s="212"/>
      <c r="AG197" s="212" t="s">
        <v>433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53" t="str">
        <f>C197</f>
        <v>Plovákový spínač hladiny sbeznapěťovým přepínacím kontaktem včetně kabelu do 10m a závaží, konzola nerez, IP67</v>
      </c>
      <c r="BB197" s="212"/>
      <c r="BC197" s="212"/>
      <c r="BD197" s="212"/>
      <c r="BE197" s="212"/>
      <c r="BF197" s="212"/>
      <c r="BG197" s="212"/>
      <c r="BH197" s="212"/>
    </row>
    <row r="198" spans="1:60" outlineLevel="1" x14ac:dyDescent="0.2">
      <c r="A198" s="230">
        <v>135</v>
      </c>
      <c r="B198" s="231" t="s">
        <v>2296</v>
      </c>
      <c r="C198" s="247" t="s">
        <v>2297</v>
      </c>
      <c r="D198" s="232" t="s">
        <v>539</v>
      </c>
      <c r="E198" s="233">
        <v>1</v>
      </c>
      <c r="F198" s="234"/>
      <c r="G198" s="235">
        <f>ROUND(E198*F198,2)</f>
        <v>0</v>
      </c>
      <c r="H198" s="234"/>
      <c r="I198" s="235">
        <f>ROUND(E198*H198,2)</f>
        <v>0</v>
      </c>
      <c r="J198" s="234"/>
      <c r="K198" s="235">
        <f>ROUND(E198*J198,2)</f>
        <v>0</v>
      </c>
      <c r="L198" s="235">
        <v>21</v>
      </c>
      <c r="M198" s="235">
        <f>G198*(1+L198/100)</f>
        <v>0</v>
      </c>
      <c r="N198" s="233">
        <v>0</v>
      </c>
      <c r="O198" s="233">
        <f>ROUND(E198*N198,2)</f>
        <v>0</v>
      </c>
      <c r="P198" s="233">
        <v>0</v>
      </c>
      <c r="Q198" s="233">
        <f>ROUND(E198*P198,2)</f>
        <v>0</v>
      </c>
      <c r="R198" s="235"/>
      <c r="S198" s="235" t="s">
        <v>339</v>
      </c>
      <c r="T198" s="236" t="s">
        <v>340</v>
      </c>
      <c r="U198" s="222">
        <v>0</v>
      </c>
      <c r="V198" s="222">
        <f>ROUND(E198*U198,2)</f>
        <v>0</v>
      </c>
      <c r="W198" s="222"/>
      <c r="X198" s="222" t="s">
        <v>385</v>
      </c>
      <c r="Y198" s="212"/>
      <c r="Z198" s="212"/>
      <c r="AA198" s="212"/>
      <c r="AB198" s="212"/>
      <c r="AC198" s="212"/>
      <c r="AD198" s="212"/>
      <c r="AE198" s="212"/>
      <c r="AF198" s="212"/>
      <c r="AG198" s="212" t="s">
        <v>2183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67.5" outlineLevel="1" x14ac:dyDescent="0.2">
      <c r="A199" s="219"/>
      <c r="B199" s="220"/>
      <c r="C199" s="264" t="s">
        <v>2298</v>
      </c>
      <c r="D199" s="261"/>
      <c r="E199" s="261"/>
      <c r="F199" s="261"/>
      <c r="G199" s="261"/>
      <c r="H199" s="222"/>
      <c r="I199" s="222"/>
      <c r="J199" s="222"/>
      <c r="K199" s="222"/>
      <c r="L199" s="222"/>
      <c r="M199" s="222"/>
      <c r="N199" s="221"/>
      <c r="O199" s="221"/>
      <c r="P199" s="221"/>
      <c r="Q199" s="221"/>
      <c r="R199" s="222"/>
      <c r="S199" s="222"/>
      <c r="T199" s="222"/>
      <c r="U199" s="222"/>
      <c r="V199" s="222"/>
      <c r="W199" s="222"/>
      <c r="X199" s="222"/>
      <c r="Y199" s="212"/>
      <c r="Z199" s="212"/>
      <c r="AA199" s="212"/>
      <c r="AB199" s="212"/>
      <c r="AC199" s="212"/>
      <c r="AD199" s="212"/>
      <c r="AE199" s="212"/>
      <c r="AF199" s="212"/>
      <c r="AG199" s="212" t="s">
        <v>433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53" t="str">
        <f>C199</f>
        <v>Hladinový a rychlostní snímač pro měření průtoku v otevřených žlabech a kanálech, rozsah měření 0-35l/s.  Sestava bude obsahovat :                                                                                                                                                         1ks-ultrazvuková sonda 0-1,2m, IP68, délka kabelu 5m s volným koncem pro připojení na svorky                                                                                                1ks-rychlostní sonda do otevřeného kanálu, IP68, délka kabelu 10m s volným kocem pro připojení na svorky                                                                                                                                                                                          1ks-univerzální převodník ve skříni pro montáž ve venkovním prostředí, napájené 230VAC, zdroj 230V/12VDC, vstup 2x sonda, modul analogových výstupů 2x4-20mA, expandér RS485, IP66, nerezový držák na stěnu kanálu, stříška                                                                                                                                                      Nastavení zprovoznění, protokol o úředním měření a kalibraci</v>
      </c>
      <c r="BB199" s="212"/>
      <c r="BC199" s="212"/>
      <c r="BD199" s="212"/>
      <c r="BE199" s="212"/>
      <c r="BF199" s="212"/>
      <c r="BG199" s="212"/>
      <c r="BH199" s="212"/>
    </row>
    <row r="200" spans="1:60" outlineLevel="1" x14ac:dyDescent="0.2">
      <c r="A200" s="230">
        <v>136</v>
      </c>
      <c r="B200" s="231" t="s">
        <v>2299</v>
      </c>
      <c r="C200" s="247" t="s">
        <v>2300</v>
      </c>
      <c r="D200" s="232" t="s">
        <v>539</v>
      </c>
      <c r="E200" s="233">
        <v>1</v>
      </c>
      <c r="F200" s="234"/>
      <c r="G200" s="235">
        <f>ROUND(E200*F200,2)</f>
        <v>0</v>
      </c>
      <c r="H200" s="234"/>
      <c r="I200" s="235">
        <f>ROUND(E200*H200,2)</f>
        <v>0</v>
      </c>
      <c r="J200" s="234"/>
      <c r="K200" s="235">
        <f>ROUND(E200*J200,2)</f>
        <v>0</v>
      </c>
      <c r="L200" s="235">
        <v>21</v>
      </c>
      <c r="M200" s="235">
        <f>G200*(1+L200/100)</f>
        <v>0</v>
      </c>
      <c r="N200" s="233">
        <v>0</v>
      </c>
      <c r="O200" s="233">
        <f>ROUND(E200*N200,2)</f>
        <v>0</v>
      </c>
      <c r="P200" s="233">
        <v>0</v>
      </c>
      <c r="Q200" s="233">
        <f>ROUND(E200*P200,2)</f>
        <v>0</v>
      </c>
      <c r="R200" s="235"/>
      <c r="S200" s="235" t="s">
        <v>339</v>
      </c>
      <c r="T200" s="236" t="s">
        <v>340</v>
      </c>
      <c r="U200" s="222">
        <v>0</v>
      </c>
      <c r="V200" s="222">
        <f>ROUND(E200*U200,2)</f>
        <v>0</v>
      </c>
      <c r="W200" s="222"/>
      <c r="X200" s="222" t="s">
        <v>385</v>
      </c>
      <c r="Y200" s="212"/>
      <c r="Z200" s="212"/>
      <c r="AA200" s="212"/>
      <c r="AB200" s="212"/>
      <c r="AC200" s="212"/>
      <c r="AD200" s="212"/>
      <c r="AE200" s="212"/>
      <c r="AF200" s="212"/>
      <c r="AG200" s="212" t="s">
        <v>2183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19"/>
      <c r="B201" s="220"/>
      <c r="C201" s="264" t="s">
        <v>2301</v>
      </c>
      <c r="D201" s="261"/>
      <c r="E201" s="261"/>
      <c r="F201" s="261"/>
      <c r="G201" s="261"/>
      <c r="H201" s="222"/>
      <c r="I201" s="222"/>
      <c r="J201" s="222"/>
      <c r="K201" s="222"/>
      <c r="L201" s="222"/>
      <c r="M201" s="222"/>
      <c r="N201" s="221"/>
      <c r="O201" s="221"/>
      <c r="P201" s="221"/>
      <c r="Q201" s="221"/>
      <c r="R201" s="222"/>
      <c r="S201" s="222"/>
      <c r="T201" s="222"/>
      <c r="U201" s="222"/>
      <c r="V201" s="222"/>
      <c r="W201" s="222"/>
      <c r="X201" s="222"/>
      <c r="Y201" s="212"/>
      <c r="Z201" s="212"/>
      <c r="AA201" s="212"/>
      <c r="AB201" s="212"/>
      <c r="AC201" s="212"/>
      <c r="AD201" s="212"/>
      <c r="AE201" s="212"/>
      <c r="AF201" s="212"/>
      <c r="AG201" s="212" t="s">
        <v>433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53" t="str">
        <f>C201</f>
        <v>Snímač relativního tlaku, napájení: 8 - 32V DC, výstup: 4-20 mA, rozsah měření 0-1,6bar, pouzdro a memrána z nerezové oceli, IP65, procesní připojení G 1/2, el. připojení konektor, pracovní teplota -25°C +130°C</v>
      </c>
      <c r="BB201" s="212"/>
      <c r="BC201" s="212"/>
      <c r="BD201" s="212"/>
      <c r="BE201" s="212"/>
      <c r="BF201" s="212"/>
      <c r="BG201" s="212"/>
      <c r="BH201" s="212"/>
    </row>
    <row r="202" spans="1:60" outlineLevel="1" x14ac:dyDescent="0.2">
      <c r="A202" s="230">
        <v>137</v>
      </c>
      <c r="B202" s="231" t="s">
        <v>2302</v>
      </c>
      <c r="C202" s="247" t="s">
        <v>2303</v>
      </c>
      <c r="D202" s="232" t="s">
        <v>539</v>
      </c>
      <c r="E202" s="233">
        <v>1</v>
      </c>
      <c r="F202" s="234"/>
      <c r="G202" s="235">
        <f>ROUND(E202*F202,2)</f>
        <v>0</v>
      </c>
      <c r="H202" s="234"/>
      <c r="I202" s="235">
        <f>ROUND(E202*H202,2)</f>
        <v>0</v>
      </c>
      <c r="J202" s="234"/>
      <c r="K202" s="235">
        <f>ROUND(E202*J202,2)</f>
        <v>0</v>
      </c>
      <c r="L202" s="235">
        <v>21</v>
      </c>
      <c r="M202" s="235">
        <f>G202*(1+L202/100)</f>
        <v>0</v>
      </c>
      <c r="N202" s="233">
        <v>0</v>
      </c>
      <c r="O202" s="233">
        <f>ROUND(E202*N202,2)</f>
        <v>0</v>
      </c>
      <c r="P202" s="233">
        <v>0</v>
      </c>
      <c r="Q202" s="233">
        <f>ROUND(E202*P202,2)</f>
        <v>0</v>
      </c>
      <c r="R202" s="235"/>
      <c r="S202" s="235" t="s">
        <v>339</v>
      </c>
      <c r="T202" s="236" t="s">
        <v>340</v>
      </c>
      <c r="U202" s="222">
        <v>0</v>
      </c>
      <c r="V202" s="222">
        <f>ROUND(E202*U202,2)</f>
        <v>0</v>
      </c>
      <c r="W202" s="222"/>
      <c r="X202" s="222" t="s">
        <v>385</v>
      </c>
      <c r="Y202" s="212"/>
      <c r="Z202" s="212"/>
      <c r="AA202" s="212"/>
      <c r="AB202" s="212"/>
      <c r="AC202" s="212"/>
      <c r="AD202" s="212"/>
      <c r="AE202" s="212"/>
      <c r="AF202" s="212"/>
      <c r="AG202" s="212" t="s">
        <v>2183</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ht="22.5" outlineLevel="1" x14ac:dyDescent="0.2">
      <c r="A203" s="219"/>
      <c r="B203" s="220"/>
      <c r="C203" s="264" t="s">
        <v>2304</v>
      </c>
      <c r="D203" s="261"/>
      <c r="E203" s="261"/>
      <c r="F203" s="261"/>
      <c r="G203" s="261"/>
      <c r="H203" s="222"/>
      <c r="I203" s="222"/>
      <c r="J203" s="222"/>
      <c r="K203" s="222"/>
      <c r="L203" s="222"/>
      <c r="M203" s="222"/>
      <c r="N203" s="221"/>
      <c r="O203" s="221"/>
      <c r="P203" s="221"/>
      <c r="Q203" s="221"/>
      <c r="R203" s="222"/>
      <c r="S203" s="222"/>
      <c r="T203" s="222"/>
      <c r="U203" s="222"/>
      <c r="V203" s="222"/>
      <c r="W203" s="222"/>
      <c r="X203" s="222"/>
      <c r="Y203" s="212"/>
      <c r="Z203" s="212"/>
      <c r="AA203" s="212"/>
      <c r="AB203" s="212"/>
      <c r="AC203" s="212"/>
      <c r="AD203" s="212"/>
      <c r="AE203" s="212"/>
      <c r="AF203" s="212"/>
      <c r="AG203" s="212" t="s">
        <v>433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53" t="str">
        <f>C203</f>
        <v>Teplotní čidlo pro měření vnitřní teploty s pevným stonkem v plastové skříni, napájení 12-36V DC, výstup 4-20mA, rozsah 0 - +70°C, IP65, materiál stonku nerez</v>
      </c>
      <c r="BB203" s="212"/>
      <c r="BC203" s="212"/>
      <c r="BD203" s="212"/>
      <c r="BE203" s="212"/>
      <c r="BF203" s="212"/>
      <c r="BG203" s="212"/>
      <c r="BH203" s="212"/>
    </row>
    <row r="204" spans="1:60" x14ac:dyDescent="0.2">
      <c r="A204" s="224" t="s">
        <v>334</v>
      </c>
      <c r="B204" s="225" t="s">
        <v>293</v>
      </c>
      <c r="C204" s="245" t="s">
        <v>292</v>
      </c>
      <c r="D204" s="226"/>
      <c r="E204" s="227"/>
      <c r="F204" s="228"/>
      <c r="G204" s="228">
        <f>SUMIF(AG205:AG217,"&lt;&gt;NOR",G205:G217)</f>
        <v>0</v>
      </c>
      <c r="H204" s="228"/>
      <c r="I204" s="228">
        <f>SUM(I205:I217)</f>
        <v>0</v>
      </c>
      <c r="J204" s="228"/>
      <c r="K204" s="228">
        <f>SUM(K205:K217)</f>
        <v>0</v>
      </c>
      <c r="L204" s="228"/>
      <c r="M204" s="228">
        <f>SUM(M205:M217)</f>
        <v>0</v>
      </c>
      <c r="N204" s="227"/>
      <c r="O204" s="227">
        <f>SUM(O205:O217)</f>
        <v>0</v>
      </c>
      <c r="P204" s="227"/>
      <c r="Q204" s="227">
        <f>SUM(Q205:Q217)</f>
        <v>0</v>
      </c>
      <c r="R204" s="228"/>
      <c r="S204" s="228"/>
      <c r="T204" s="229"/>
      <c r="U204" s="223"/>
      <c r="V204" s="223">
        <f>SUM(V205:V217)</f>
        <v>0</v>
      </c>
      <c r="W204" s="223"/>
      <c r="X204" s="223"/>
      <c r="AG204" t="s">
        <v>335</v>
      </c>
    </row>
    <row r="205" spans="1:60" outlineLevel="1" x14ac:dyDescent="0.2">
      <c r="A205" s="237">
        <v>138</v>
      </c>
      <c r="B205" s="238" t="s">
        <v>2305</v>
      </c>
      <c r="C205" s="246" t="s">
        <v>2306</v>
      </c>
      <c r="D205" s="239" t="s">
        <v>513</v>
      </c>
      <c r="E205" s="240">
        <v>20</v>
      </c>
      <c r="F205" s="241"/>
      <c r="G205" s="242">
        <f>ROUND(E205*F205,2)</f>
        <v>0</v>
      </c>
      <c r="H205" s="241"/>
      <c r="I205" s="242">
        <f>ROUND(E205*H205,2)</f>
        <v>0</v>
      </c>
      <c r="J205" s="241"/>
      <c r="K205" s="242">
        <f>ROUND(E205*J205,2)</f>
        <v>0</v>
      </c>
      <c r="L205" s="242">
        <v>21</v>
      </c>
      <c r="M205" s="242">
        <f>G205*(1+L205/100)</f>
        <v>0</v>
      </c>
      <c r="N205" s="240">
        <v>0</v>
      </c>
      <c r="O205" s="240">
        <f>ROUND(E205*N205,2)</f>
        <v>0</v>
      </c>
      <c r="P205" s="240">
        <v>0</v>
      </c>
      <c r="Q205" s="240">
        <f>ROUND(E205*P205,2)</f>
        <v>0</v>
      </c>
      <c r="R205" s="242"/>
      <c r="S205" s="242" t="s">
        <v>339</v>
      </c>
      <c r="T205" s="243" t="s">
        <v>340</v>
      </c>
      <c r="U205" s="222">
        <v>0</v>
      </c>
      <c r="V205" s="222">
        <f>ROUND(E205*U205,2)</f>
        <v>0</v>
      </c>
      <c r="W205" s="222"/>
      <c r="X205" s="222" t="s">
        <v>385</v>
      </c>
      <c r="Y205" s="212"/>
      <c r="Z205" s="212"/>
      <c r="AA205" s="212"/>
      <c r="AB205" s="212"/>
      <c r="AC205" s="212"/>
      <c r="AD205" s="212"/>
      <c r="AE205" s="212"/>
      <c r="AF205" s="212"/>
      <c r="AG205" s="212" t="s">
        <v>2183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7">
        <v>139</v>
      </c>
      <c r="B206" s="238" t="s">
        <v>2307</v>
      </c>
      <c r="C206" s="246" t="s">
        <v>2308</v>
      </c>
      <c r="D206" s="239" t="s">
        <v>513</v>
      </c>
      <c r="E206" s="240">
        <v>5</v>
      </c>
      <c r="F206" s="241"/>
      <c r="G206" s="242">
        <f>ROUND(E206*F206,2)</f>
        <v>0</v>
      </c>
      <c r="H206" s="241"/>
      <c r="I206" s="242">
        <f>ROUND(E206*H206,2)</f>
        <v>0</v>
      </c>
      <c r="J206" s="241"/>
      <c r="K206" s="242">
        <f>ROUND(E206*J206,2)</f>
        <v>0</v>
      </c>
      <c r="L206" s="242">
        <v>21</v>
      </c>
      <c r="M206" s="242">
        <f>G206*(1+L206/100)</f>
        <v>0</v>
      </c>
      <c r="N206" s="240">
        <v>0</v>
      </c>
      <c r="O206" s="240">
        <f>ROUND(E206*N206,2)</f>
        <v>0</v>
      </c>
      <c r="P206" s="240">
        <v>0</v>
      </c>
      <c r="Q206" s="240">
        <f>ROUND(E206*P206,2)</f>
        <v>0</v>
      </c>
      <c r="R206" s="242"/>
      <c r="S206" s="242" t="s">
        <v>339</v>
      </c>
      <c r="T206" s="243" t="s">
        <v>340</v>
      </c>
      <c r="U206" s="222">
        <v>0</v>
      </c>
      <c r="V206" s="222">
        <f>ROUND(E206*U206,2)</f>
        <v>0</v>
      </c>
      <c r="W206" s="222"/>
      <c r="X206" s="222" t="s">
        <v>385</v>
      </c>
      <c r="Y206" s="212"/>
      <c r="Z206" s="212"/>
      <c r="AA206" s="212"/>
      <c r="AB206" s="212"/>
      <c r="AC206" s="212"/>
      <c r="AD206" s="212"/>
      <c r="AE206" s="212"/>
      <c r="AF206" s="212"/>
      <c r="AG206" s="212" t="s">
        <v>2183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7">
        <v>140</v>
      </c>
      <c r="B207" s="238" t="s">
        <v>2309</v>
      </c>
      <c r="C207" s="246" t="s">
        <v>2310</v>
      </c>
      <c r="D207" s="239" t="s">
        <v>955</v>
      </c>
      <c r="E207" s="240">
        <v>1</v>
      </c>
      <c r="F207" s="241"/>
      <c r="G207" s="242">
        <f>ROUND(E207*F207,2)</f>
        <v>0</v>
      </c>
      <c r="H207" s="241"/>
      <c r="I207" s="242">
        <f>ROUND(E207*H207,2)</f>
        <v>0</v>
      </c>
      <c r="J207" s="241"/>
      <c r="K207" s="242">
        <f>ROUND(E207*J207,2)</f>
        <v>0</v>
      </c>
      <c r="L207" s="242">
        <v>21</v>
      </c>
      <c r="M207" s="242">
        <f>G207*(1+L207/100)</f>
        <v>0</v>
      </c>
      <c r="N207" s="240">
        <v>0</v>
      </c>
      <c r="O207" s="240">
        <f>ROUND(E207*N207,2)</f>
        <v>0</v>
      </c>
      <c r="P207" s="240">
        <v>0</v>
      </c>
      <c r="Q207" s="240">
        <f>ROUND(E207*P207,2)</f>
        <v>0</v>
      </c>
      <c r="R207" s="242"/>
      <c r="S207" s="242" t="s">
        <v>339</v>
      </c>
      <c r="T207" s="243" t="s">
        <v>340</v>
      </c>
      <c r="U207" s="222">
        <v>0</v>
      </c>
      <c r="V207" s="222">
        <f>ROUND(E207*U207,2)</f>
        <v>0</v>
      </c>
      <c r="W207" s="222"/>
      <c r="X207" s="222" t="s">
        <v>385</v>
      </c>
      <c r="Y207" s="212"/>
      <c r="Z207" s="212"/>
      <c r="AA207" s="212"/>
      <c r="AB207" s="212"/>
      <c r="AC207" s="212"/>
      <c r="AD207" s="212"/>
      <c r="AE207" s="212"/>
      <c r="AF207" s="212"/>
      <c r="AG207" s="212" t="s">
        <v>2183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7">
        <v>141</v>
      </c>
      <c r="B208" s="238" t="s">
        <v>2311</v>
      </c>
      <c r="C208" s="246" t="s">
        <v>2312</v>
      </c>
      <c r="D208" s="239" t="s">
        <v>513</v>
      </c>
      <c r="E208" s="240">
        <v>55</v>
      </c>
      <c r="F208" s="241"/>
      <c r="G208" s="242">
        <f>ROUND(E208*F208,2)</f>
        <v>0</v>
      </c>
      <c r="H208" s="241"/>
      <c r="I208" s="242">
        <f>ROUND(E208*H208,2)</f>
        <v>0</v>
      </c>
      <c r="J208" s="241"/>
      <c r="K208" s="242">
        <f>ROUND(E208*J208,2)</f>
        <v>0</v>
      </c>
      <c r="L208" s="242">
        <v>21</v>
      </c>
      <c r="M208" s="242">
        <f>G208*(1+L208/100)</f>
        <v>0</v>
      </c>
      <c r="N208" s="240">
        <v>0</v>
      </c>
      <c r="O208" s="240">
        <f>ROUND(E208*N208,2)</f>
        <v>0</v>
      </c>
      <c r="P208" s="240">
        <v>0</v>
      </c>
      <c r="Q208" s="240">
        <f>ROUND(E208*P208,2)</f>
        <v>0</v>
      </c>
      <c r="R208" s="242"/>
      <c r="S208" s="242" t="s">
        <v>339</v>
      </c>
      <c r="T208" s="243" t="s">
        <v>340</v>
      </c>
      <c r="U208" s="222">
        <v>0</v>
      </c>
      <c r="V208" s="222">
        <f>ROUND(E208*U208,2)</f>
        <v>0</v>
      </c>
      <c r="W208" s="222"/>
      <c r="X208" s="222" t="s">
        <v>385</v>
      </c>
      <c r="Y208" s="212"/>
      <c r="Z208" s="212"/>
      <c r="AA208" s="212"/>
      <c r="AB208" s="212"/>
      <c r="AC208" s="212"/>
      <c r="AD208" s="212"/>
      <c r="AE208" s="212"/>
      <c r="AF208" s="212"/>
      <c r="AG208" s="212" t="s">
        <v>2183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37">
        <v>142</v>
      </c>
      <c r="B209" s="238" t="s">
        <v>2313</v>
      </c>
      <c r="C209" s="246" t="s">
        <v>2314</v>
      </c>
      <c r="D209" s="239" t="s">
        <v>513</v>
      </c>
      <c r="E209" s="240">
        <v>10</v>
      </c>
      <c r="F209" s="241"/>
      <c r="G209" s="242">
        <f>ROUND(E209*F209,2)</f>
        <v>0</v>
      </c>
      <c r="H209" s="241"/>
      <c r="I209" s="242">
        <f>ROUND(E209*H209,2)</f>
        <v>0</v>
      </c>
      <c r="J209" s="241"/>
      <c r="K209" s="242">
        <f>ROUND(E209*J209,2)</f>
        <v>0</v>
      </c>
      <c r="L209" s="242">
        <v>21</v>
      </c>
      <c r="M209" s="242">
        <f>G209*(1+L209/100)</f>
        <v>0</v>
      </c>
      <c r="N209" s="240">
        <v>0</v>
      </c>
      <c r="O209" s="240">
        <f>ROUND(E209*N209,2)</f>
        <v>0</v>
      </c>
      <c r="P209" s="240">
        <v>0</v>
      </c>
      <c r="Q209" s="240">
        <f>ROUND(E209*P209,2)</f>
        <v>0</v>
      </c>
      <c r="R209" s="242"/>
      <c r="S209" s="242" t="s">
        <v>339</v>
      </c>
      <c r="T209" s="243" t="s">
        <v>340</v>
      </c>
      <c r="U209" s="222">
        <v>0</v>
      </c>
      <c r="V209" s="222">
        <f>ROUND(E209*U209,2)</f>
        <v>0</v>
      </c>
      <c r="W209" s="222"/>
      <c r="X209" s="222" t="s">
        <v>385</v>
      </c>
      <c r="Y209" s="212"/>
      <c r="Z209" s="212"/>
      <c r="AA209" s="212"/>
      <c r="AB209" s="212"/>
      <c r="AC209" s="212"/>
      <c r="AD209" s="212"/>
      <c r="AE209" s="212"/>
      <c r="AF209" s="212"/>
      <c r="AG209" s="212" t="s">
        <v>2183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7">
        <v>143</v>
      </c>
      <c r="B210" s="238" t="s">
        <v>2315</v>
      </c>
      <c r="C210" s="246" t="s">
        <v>2316</v>
      </c>
      <c r="D210" s="239" t="s">
        <v>513</v>
      </c>
      <c r="E210" s="240">
        <v>18</v>
      </c>
      <c r="F210" s="241"/>
      <c r="G210" s="242">
        <f>ROUND(E210*F210,2)</f>
        <v>0</v>
      </c>
      <c r="H210" s="241"/>
      <c r="I210" s="242">
        <f>ROUND(E210*H210,2)</f>
        <v>0</v>
      </c>
      <c r="J210" s="241"/>
      <c r="K210" s="242">
        <f>ROUND(E210*J210,2)</f>
        <v>0</v>
      </c>
      <c r="L210" s="242">
        <v>21</v>
      </c>
      <c r="M210" s="242">
        <f>G210*(1+L210/100)</f>
        <v>0</v>
      </c>
      <c r="N210" s="240">
        <v>0</v>
      </c>
      <c r="O210" s="240">
        <f>ROUND(E210*N210,2)</f>
        <v>0</v>
      </c>
      <c r="P210" s="240">
        <v>0</v>
      </c>
      <c r="Q210" s="240">
        <f>ROUND(E210*P210,2)</f>
        <v>0</v>
      </c>
      <c r="R210" s="242"/>
      <c r="S210" s="242" t="s">
        <v>339</v>
      </c>
      <c r="T210" s="243" t="s">
        <v>340</v>
      </c>
      <c r="U210" s="222">
        <v>0</v>
      </c>
      <c r="V210" s="222">
        <f>ROUND(E210*U210,2)</f>
        <v>0</v>
      </c>
      <c r="W210" s="222"/>
      <c r="X210" s="222" t="s">
        <v>385</v>
      </c>
      <c r="Y210" s="212"/>
      <c r="Z210" s="212"/>
      <c r="AA210" s="212"/>
      <c r="AB210" s="212"/>
      <c r="AC210" s="212"/>
      <c r="AD210" s="212"/>
      <c r="AE210" s="212"/>
      <c r="AF210" s="212"/>
      <c r="AG210" s="212" t="s">
        <v>2183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37">
        <v>144</v>
      </c>
      <c r="B211" s="238" t="s">
        <v>2317</v>
      </c>
      <c r="C211" s="246" t="s">
        <v>2318</v>
      </c>
      <c r="D211" s="239" t="s">
        <v>513</v>
      </c>
      <c r="E211" s="240">
        <v>12</v>
      </c>
      <c r="F211" s="241"/>
      <c r="G211" s="242">
        <f>ROUND(E211*F211,2)</f>
        <v>0</v>
      </c>
      <c r="H211" s="241"/>
      <c r="I211" s="242">
        <f>ROUND(E211*H211,2)</f>
        <v>0</v>
      </c>
      <c r="J211" s="241"/>
      <c r="K211" s="242">
        <f>ROUND(E211*J211,2)</f>
        <v>0</v>
      </c>
      <c r="L211" s="242">
        <v>21</v>
      </c>
      <c r="M211" s="242">
        <f>G211*(1+L211/100)</f>
        <v>0</v>
      </c>
      <c r="N211" s="240">
        <v>0</v>
      </c>
      <c r="O211" s="240">
        <f>ROUND(E211*N211,2)</f>
        <v>0</v>
      </c>
      <c r="P211" s="240">
        <v>0</v>
      </c>
      <c r="Q211" s="240">
        <f>ROUND(E211*P211,2)</f>
        <v>0</v>
      </c>
      <c r="R211" s="242"/>
      <c r="S211" s="242" t="s">
        <v>339</v>
      </c>
      <c r="T211" s="243" t="s">
        <v>340</v>
      </c>
      <c r="U211" s="222">
        <v>0</v>
      </c>
      <c r="V211" s="222">
        <f>ROUND(E211*U211,2)</f>
        <v>0</v>
      </c>
      <c r="W211" s="222"/>
      <c r="X211" s="222" t="s">
        <v>385</v>
      </c>
      <c r="Y211" s="212"/>
      <c r="Z211" s="212"/>
      <c r="AA211" s="212"/>
      <c r="AB211" s="212"/>
      <c r="AC211" s="212"/>
      <c r="AD211" s="212"/>
      <c r="AE211" s="212"/>
      <c r="AF211" s="212"/>
      <c r="AG211" s="212" t="s">
        <v>2183</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0">
        <v>145</v>
      </c>
      <c r="B212" s="231" t="s">
        <v>2319</v>
      </c>
      <c r="C212" s="247" t="s">
        <v>2320</v>
      </c>
      <c r="D212" s="232" t="s">
        <v>979</v>
      </c>
      <c r="E212" s="233">
        <v>5</v>
      </c>
      <c r="F212" s="234"/>
      <c r="G212" s="235">
        <f>ROUND(E212*F212,2)</f>
        <v>0</v>
      </c>
      <c r="H212" s="234"/>
      <c r="I212" s="235">
        <f>ROUND(E212*H212,2)</f>
        <v>0</v>
      </c>
      <c r="J212" s="234"/>
      <c r="K212" s="235">
        <f>ROUND(E212*J212,2)</f>
        <v>0</v>
      </c>
      <c r="L212" s="235">
        <v>21</v>
      </c>
      <c r="M212" s="235">
        <f>G212*(1+L212/100)</f>
        <v>0</v>
      </c>
      <c r="N212" s="233">
        <v>0</v>
      </c>
      <c r="O212" s="233">
        <f>ROUND(E212*N212,2)</f>
        <v>0</v>
      </c>
      <c r="P212" s="233">
        <v>0</v>
      </c>
      <c r="Q212" s="233">
        <f>ROUND(E212*P212,2)</f>
        <v>0</v>
      </c>
      <c r="R212" s="235"/>
      <c r="S212" s="235" t="s">
        <v>339</v>
      </c>
      <c r="T212" s="236" t="s">
        <v>340</v>
      </c>
      <c r="U212" s="222">
        <v>0</v>
      </c>
      <c r="V212" s="222">
        <f>ROUND(E212*U212,2)</f>
        <v>0</v>
      </c>
      <c r="W212" s="222"/>
      <c r="X212" s="222" t="s">
        <v>385</v>
      </c>
      <c r="Y212" s="212"/>
      <c r="Z212" s="212"/>
      <c r="AA212" s="212"/>
      <c r="AB212" s="212"/>
      <c r="AC212" s="212"/>
      <c r="AD212" s="212"/>
      <c r="AE212" s="212"/>
      <c r="AF212" s="212"/>
      <c r="AG212" s="212" t="s">
        <v>2183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4" t="s">
        <v>2321</v>
      </c>
      <c r="D213" s="261"/>
      <c r="E213" s="261"/>
      <c r="F213" s="261"/>
      <c r="G213" s="261"/>
      <c r="H213" s="222"/>
      <c r="I213" s="222"/>
      <c r="J213" s="222"/>
      <c r="K213" s="222"/>
      <c r="L213" s="222"/>
      <c r="M213" s="222"/>
      <c r="N213" s="221"/>
      <c r="O213" s="221"/>
      <c r="P213" s="221"/>
      <c r="Q213" s="221"/>
      <c r="R213" s="222"/>
      <c r="S213" s="222"/>
      <c r="T213" s="222"/>
      <c r="U213" s="222"/>
      <c r="V213" s="222"/>
      <c r="W213" s="222"/>
      <c r="X213" s="222"/>
      <c r="Y213" s="212"/>
      <c r="Z213" s="212"/>
      <c r="AA213" s="212"/>
      <c r="AB213" s="212"/>
      <c r="AC213" s="212"/>
      <c r="AD213" s="212"/>
      <c r="AE213" s="212"/>
      <c r="AF213" s="212"/>
      <c r="AG213" s="212" t="s">
        <v>433</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7">
        <v>146</v>
      </c>
      <c r="B214" s="238" t="s">
        <v>2322</v>
      </c>
      <c r="C214" s="246" t="s">
        <v>2323</v>
      </c>
      <c r="D214" s="239" t="s">
        <v>338</v>
      </c>
      <c r="E214" s="240">
        <v>1</v>
      </c>
      <c r="F214" s="241"/>
      <c r="G214" s="242">
        <f>ROUND(E214*F214,2)</f>
        <v>0</v>
      </c>
      <c r="H214" s="241"/>
      <c r="I214" s="242">
        <f>ROUND(E214*H214,2)</f>
        <v>0</v>
      </c>
      <c r="J214" s="241"/>
      <c r="K214" s="242">
        <f>ROUND(E214*J214,2)</f>
        <v>0</v>
      </c>
      <c r="L214" s="242">
        <v>21</v>
      </c>
      <c r="M214" s="242">
        <f>G214*(1+L214/100)</f>
        <v>0</v>
      </c>
      <c r="N214" s="240">
        <v>0</v>
      </c>
      <c r="O214" s="240">
        <f>ROUND(E214*N214,2)</f>
        <v>0</v>
      </c>
      <c r="P214" s="240">
        <v>0</v>
      </c>
      <c r="Q214" s="240">
        <f>ROUND(E214*P214,2)</f>
        <v>0</v>
      </c>
      <c r="R214" s="242"/>
      <c r="S214" s="242" t="s">
        <v>339</v>
      </c>
      <c r="T214" s="243" t="s">
        <v>340</v>
      </c>
      <c r="U214" s="222">
        <v>0</v>
      </c>
      <c r="V214" s="222">
        <f>ROUND(E214*U214,2)</f>
        <v>0</v>
      </c>
      <c r="W214" s="222"/>
      <c r="X214" s="222" t="s">
        <v>385</v>
      </c>
      <c r="Y214" s="212"/>
      <c r="Z214" s="212"/>
      <c r="AA214" s="212"/>
      <c r="AB214" s="212"/>
      <c r="AC214" s="212"/>
      <c r="AD214" s="212"/>
      <c r="AE214" s="212"/>
      <c r="AF214" s="212"/>
      <c r="AG214" s="212" t="s">
        <v>2183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7">
        <v>147</v>
      </c>
      <c r="B215" s="238" t="s">
        <v>2324</v>
      </c>
      <c r="C215" s="246" t="s">
        <v>2325</v>
      </c>
      <c r="D215" s="239" t="s">
        <v>338</v>
      </c>
      <c r="E215" s="240">
        <v>1</v>
      </c>
      <c r="F215" s="241"/>
      <c r="G215" s="242">
        <f>ROUND(E215*F215,2)</f>
        <v>0</v>
      </c>
      <c r="H215" s="241"/>
      <c r="I215" s="242">
        <f>ROUND(E215*H215,2)</f>
        <v>0</v>
      </c>
      <c r="J215" s="241"/>
      <c r="K215" s="242">
        <f>ROUND(E215*J215,2)</f>
        <v>0</v>
      </c>
      <c r="L215" s="242">
        <v>21</v>
      </c>
      <c r="M215" s="242">
        <f>G215*(1+L215/100)</f>
        <v>0</v>
      </c>
      <c r="N215" s="240">
        <v>0</v>
      </c>
      <c r="O215" s="240">
        <f>ROUND(E215*N215,2)</f>
        <v>0</v>
      </c>
      <c r="P215" s="240">
        <v>0</v>
      </c>
      <c r="Q215" s="240">
        <f>ROUND(E215*P215,2)</f>
        <v>0</v>
      </c>
      <c r="R215" s="242"/>
      <c r="S215" s="242" t="s">
        <v>339</v>
      </c>
      <c r="T215" s="243" t="s">
        <v>340</v>
      </c>
      <c r="U215" s="222">
        <v>0</v>
      </c>
      <c r="V215" s="222">
        <f>ROUND(E215*U215,2)</f>
        <v>0</v>
      </c>
      <c r="W215" s="222"/>
      <c r="X215" s="222" t="s">
        <v>385</v>
      </c>
      <c r="Y215" s="212"/>
      <c r="Z215" s="212"/>
      <c r="AA215" s="212"/>
      <c r="AB215" s="212"/>
      <c r="AC215" s="212"/>
      <c r="AD215" s="212"/>
      <c r="AE215" s="212"/>
      <c r="AF215" s="212"/>
      <c r="AG215" s="212" t="s">
        <v>2183</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7">
        <v>148</v>
      </c>
      <c r="B216" s="238" t="s">
        <v>2326</v>
      </c>
      <c r="C216" s="246" t="s">
        <v>2327</v>
      </c>
      <c r="D216" s="239" t="s">
        <v>338</v>
      </c>
      <c r="E216" s="240">
        <v>1</v>
      </c>
      <c r="F216" s="241"/>
      <c r="G216" s="242">
        <f>ROUND(E216*F216,2)</f>
        <v>0</v>
      </c>
      <c r="H216" s="241"/>
      <c r="I216" s="242">
        <f>ROUND(E216*H216,2)</f>
        <v>0</v>
      </c>
      <c r="J216" s="241"/>
      <c r="K216" s="242">
        <f>ROUND(E216*J216,2)</f>
        <v>0</v>
      </c>
      <c r="L216" s="242">
        <v>21</v>
      </c>
      <c r="M216" s="242">
        <f>G216*(1+L216/100)</f>
        <v>0</v>
      </c>
      <c r="N216" s="240">
        <v>0</v>
      </c>
      <c r="O216" s="240">
        <f>ROUND(E216*N216,2)</f>
        <v>0</v>
      </c>
      <c r="P216" s="240">
        <v>0</v>
      </c>
      <c r="Q216" s="240">
        <f>ROUND(E216*P216,2)</f>
        <v>0</v>
      </c>
      <c r="R216" s="242"/>
      <c r="S216" s="242" t="s">
        <v>339</v>
      </c>
      <c r="T216" s="243" t="s">
        <v>340</v>
      </c>
      <c r="U216" s="222">
        <v>0</v>
      </c>
      <c r="V216" s="222">
        <f>ROUND(E216*U216,2)</f>
        <v>0</v>
      </c>
      <c r="W216" s="222"/>
      <c r="X216" s="222" t="s">
        <v>385</v>
      </c>
      <c r="Y216" s="212"/>
      <c r="Z216" s="212"/>
      <c r="AA216" s="212"/>
      <c r="AB216" s="212"/>
      <c r="AC216" s="212"/>
      <c r="AD216" s="212"/>
      <c r="AE216" s="212"/>
      <c r="AF216" s="212"/>
      <c r="AG216" s="212" t="s">
        <v>2183</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7">
        <v>149</v>
      </c>
      <c r="B217" s="238" t="s">
        <v>2328</v>
      </c>
      <c r="C217" s="246" t="s">
        <v>2329</v>
      </c>
      <c r="D217" s="239" t="s">
        <v>338</v>
      </c>
      <c r="E217" s="240">
        <v>1</v>
      </c>
      <c r="F217" s="241"/>
      <c r="G217" s="242">
        <f>ROUND(E217*F217,2)</f>
        <v>0</v>
      </c>
      <c r="H217" s="241"/>
      <c r="I217" s="242">
        <f>ROUND(E217*H217,2)</f>
        <v>0</v>
      </c>
      <c r="J217" s="241"/>
      <c r="K217" s="242">
        <f>ROUND(E217*J217,2)</f>
        <v>0</v>
      </c>
      <c r="L217" s="242">
        <v>21</v>
      </c>
      <c r="M217" s="242">
        <f>G217*(1+L217/100)</f>
        <v>0</v>
      </c>
      <c r="N217" s="240">
        <v>0</v>
      </c>
      <c r="O217" s="240">
        <f>ROUND(E217*N217,2)</f>
        <v>0</v>
      </c>
      <c r="P217" s="240">
        <v>0</v>
      </c>
      <c r="Q217" s="240">
        <f>ROUND(E217*P217,2)</f>
        <v>0</v>
      </c>
      <c r="R217" s="242"/>
      <c r="S217" s="242" t="s">
        <v>339</v>
      </c>
      <c r="T217" s="243" t="s">
        <v>340</v>
      </c>
      <c r="U217" s="222">
        <v>0</v>
      </c>
      <c r="V217" s="222">
        <f>ROUND(E217*U217,2)</f>
        <v>0</v>
      </c>
      <c r="W217" s="222"/>
      <c r="X217" s="222" t="s">
        <v>385</v>
      </c>
      <c r="Y217" s="212"/>
      <c r="Z217" s="212"/>
      <c r="AA217" s="212"/>
      <c r="AB217" s="212"/>
      <c r="AC217" s="212"/>
      <c r="AD217" s="212"/>
      <c r="AE217" s="212"/>
      <c r="AF217" s="212"/>
      <c r="AG217" s="212" t="s">
        <v>2183</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x14ac:dyDescent="0.2">
      <c r="A218" s="224" t="s">
        <v>334</v>
      </c>
      <c r="B218" s="225" t="s">
        <v>298</v>
      </c>
      <c r="C218" s="245" t="s">
        <v>289</v>
      </c>
      <c r="D218" s="226"/>
      <c r="E218" s="227"/>
      <c r="F218" s="228"/>
      <c r="G218" s="228">
        <f>SUMIF(AG219:AG220,"&lt;&gt;NOR",G219:G220)</f>
        <v>0</v>
      </c>
      <c r="H218" s="228"/>
      <c r="I218" s="228">
        <f>SUM(I219:I220)</f>
        <v>0</v>
      </c>
      <c r="J218" s="228"/>
      <c r="K218" s="228">
        <f>SUM(K219:K220)</f>
        <v>0</v>
      </c>
      <c r="L218" s="228"/>
      <c r="M218" s="228">
        <f>SUM(M219:M220)</f>
        <v>0</v>
      </c>
      <c r="N218" s="227"/>
      <c r="O218" s="227">
        <f>SUM(O219:O220)</f>
        <v>0</v>
      </c>
      <c r="P218" s="227"/>
      <c r="Q218" s="227">
        <f>SUM(Q219:Q220)</f>
        <v>0</v>
      </c>
      <c r="R218" s="228"/>
      <c r="S218" s="228"/>
      <c r="T218" s="229"/>
      <c r="U218" s="223"/>
      <c r="V218" s="223">
        <f>SUM(V219:V220)</f>
        <v>0</v>
      </c>
      <c r="W218" s="223"/>
      <c r="X218" s="223"/>
      <c r="AG218" t="s">
        <v>335</v>
      </c>
    </row>
    <row r="219" spans="1:60" ht="22.5" outlineLevel="1" x14ac:dyDescent="0.2">
      <c r="A219" s="237">
        <v>150</v>
      </c>
      <c r="B219" s="238" t="s">
        <v>2330</v>
      </c>
      <c r="C219" s="246" t="s">
        <v>2331</v>
      </c>
      <c r="D219" s="239" t="s">
        <v>539</v>
      </c>
      <c r="E219" s="240">
        <v>1</v>
      </c>
      <c r="F219" s="241"/>
      <c r="G219" s="242">
        <f>ROUND(E219*F219,2)</f>
        <v>0</v>
      </c>
      <c r="H219" s="241"/>
      <c r="I219" s="242">
        <f>ROUND(E219*H219,2)</f>
        <v>0</v>
      </c>
      <c r="J219" s="241"/>
      <c r="K219" s="242">
        <f>ROUND(E219*J219,2)</f>
        <v>0</v>
      </c>
      <c r="L219" s="242">
        <v>21</v>
      </c>
      <c r="M219" s="242">
        <f>G219*(1+L219/100)</f>
        <v>0</v>
      </c>
      <c r="N219" s="240">
        <v>0</v>
      </c>
      <c r="O219" s="240">
        <f>ROUND(E219*N219,2)</f>
        <v>0</v>
      </c>
      <c r="P219" s="240">
        <v>0</v>
      </c>
      <c r="Q219" s="240">
        <f>ROUND(E219*P219,2)</f>
        <v>0</v>
      </c>
      <c r="R219" s="242"/>
      <c r="S219" s="242" t="s">
        <v>339</v>
      </c>
      <c r="T219" s="243" t="s">
        <v>340</v>
      </c>
      <c r="U219" s="222">
        <v>0</v>
      </c>
      <c r="V219" s="222">
        <f>ROUND(E219*U219,2)</f>
        <v>0</v>
      </c>
      <c r="W219" s="222"/>
      <c r="X219" s="222" t="s">
        <v>2332</v>
      </c>
      <c r="Y219" s="212"/>
      <c r="Z219" s="212"/>
      <c r="AA219" s="212"/>
      <c r="AB219" s="212"/>
      <c r="AC219" s="212"/>
      <c r="AD219" s="212"/>
      <c r="AE219" s="212"/>
      <c r="AF219" s="212"/>
      <c r="AG219" s="212" t="s">
        <v>2333</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7">
        <v>151</v>
      </c>
      <c r="B220" s="238" t="s">
        <v>2334</v>
      </c>
      <c r="C220" s="246" t="s">
        <v>2335</v>
      </c>
      <c r="D220" s="239" t="s">
        <v>539</v>
      </c>
      <c r="E220" s="240">
        <v>1</v>
      </c>
      <c r="F220" s="241"/>
      <c r="G220" s="242">
        <f>ROUND(E220*F220,2)</f>
        <v>0</v>
      </c>
      <c r="H220" s="241"/>
      <c r="I220" s="242">
        <f>ROUND(E220*H220,2)</f>
        <v>0</v>
      </c>
      <c r="J220" s="241"/>
      <c r="K220" s="242">
        <f>ROUND(E220*J220,2)</f>
        <v>0</v>
      </c>
      <c r="L220" s="242">
        <v>21</v>
      </c>
      <c r="M220" s="242">
        <f>G220*(1+L220/100)</f>
        <v>0</v>
      </c>
      <c r="N220" s="240">
        <v>0</v>
      </c>
      <c r="O220" s="240">
        <f>ROUND(E220*N220,2)</f>
        <v>0</v>
      </c>
      <c r="P220" s="240">
        <v>0</v>
      </c>
      <c r="Q220" s="240">
        <f>ROUND(E220*P220,2)</f>
        <v>0</v>
      </c>
      <c r="R220" s="242"/>
      <c r="S220" s="242" t="s">
        <v>339</v>
      </c>
      <c r="T220" s="243" t="s">
        <v>340</v>
      </c>
      <c r="U220" s="222">
        <v>0</v>
      </c>
      <c r="V220" s="222">
        <f>ROUND(E220*U220,2)</f>
        <v>0</v>
      </c>
      <c r="W220" s="222"/>
      <c r="X220" s="222" t="s">
        <v>2332</v>
      </c>
      <c r="Y220" s="212"/>
      <c r="Z220" s="212"/>
      <c r="AA220" s="212"/>
      <c r="AB220" s="212"/>
      <c r="AC220" s="212"/>
      <c r="AD220" s="212"/>
      <c r="AE220" s="212"/>
      <c r="AF220" s="212"/>
      <c r="AG220" s="212" t="s">
        <v>2333</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x14ac:dyDescent="0.2">
      <c r="A221" s="224" t="s">
        <v>334</v>
      </c>
      <c r="B221" s="225" t="s">
        <v>295</v>
      </c>
      <c r="C221" s="245" t="s">
        <v>220</v>
      </c>
      <c r="D221" s="226"/>
      <c r="E221" s="227"/>
      <c r="F221" s="228"/>
      <c r="G221" s="228">
        <f>SUMIF(AG222:AG227,"&lt;&gt;NOR",G222:G227)</f>
        <v>0</v>
      </c>
      <c r="H221" s="228"/>
      <c r="I221" s="228">
        <f>SUM(I222:I227)</f>
        <v>0</v>
      </c>
      <c r="J221" s="228"/>
      <c r="K221" s="228">
        <f>SUM(K222:K227)</f>
        <v>0</v>
      </c>
      <c r="L221" s="228"/>
      <c r="M221" s="228">
        <f>SUM(M222:M227)</f>
        <v>0</v>
      </c>
      <c r="N221" s="227"/>
      <c r="O221" s="227">
        <f>SUM(O222:O227)</f>
        <v>0</v>
      </c>
      <c r="P221" s="227"/>
      <c r="Q221" s="227">
        <f>SUM(Q222:Q227)</f>
        <v>0</v>
      </c>
      <c r="R221" s="228"/>
      <c r="S221" s="228"/>
      <c r="T221" s="229"/>
      <c r="U221" s="223"/>
      <c r="V221" s="223">
        <f>SUM(V222:V227)</f>
        <v>0</v>
      </c>
      <c r="W221" s="223"/>
      <c r="X221" s="223"/>
      <c r="AG221" t="s">
        <v>335</v>
      </c>
    </row>
    <row r="222" spans="1:60" outlineLevel="1" x14ac:dyDescent="0.2">
      <c r="A222" s="237">
        <v>152</v>
      </c>
      <c r="B222" s="238" t="s">
        <v>2336</v>
      </c>
      <c r="C222" s="246" t="s">
        <v>2337</v>
      </c>
      <c r="D222" s="239" t="s">
        <v>513</v>
      </c>
      <c r="E222" s="240">
        <v>58</v>
      </c>
      <c r="F222" s="241"/>
      <c r="G222" s="242">
        <f>ROUND(E222*F222,2)</f>
        <v>0</v>
      </c>
      <c r="H222" s="241"/>
      <c r="I222" s="242">
        <f>ROUND(E222*H222,2)</f>
        <v>0</v>
      </c>
      <c r="J222" s="241"/>
      <c r="K222" s="242">
        <f>ROUND(E222*J222,2)</f>
        <v>0</v>
      </c>
      <c r="L222" s="242">
        <v>21</v>
      </c>
      <c r="M222" s="242">
        <f>G222*(1+L222/100)</f>
        <v>0</v>
      </c>
      <c r="N222" s="240">
        <v>0</v>
      </c>
      <c r="O222" s="240">
        <f>ROUND(E222*N222,2)</f>
        <v>0</v>
      </c>
      <c r="P222" s="240">
        <v>0</v>
      </c>
      <c r="Q222" s="240">
        <f>ROUND(E222*P222,2)</f>
        <v>0</v>
      </c>
      <c r="R222" s="242"/>
      <c r="S222" s="242" t="s">
        <v>339</v>
      </c>
      <c r="T222" s="243" t="s">
        <v>340</v>
      </c>
      <c r="U222" s="222">
        <v>0</v>
      </c>
      <c r="V222" s="222">
        <f>ROUND(E222*U222,2)</f>
        <v>0</v>
      </c>
      <c r="W222" s="222"/>
      <c r="X222" s="222" t="s">
        <v>385</v>
      </c>
      <c r="Y222" s="212"/>
      <c r="Z222" s="212"/>
      <c r="AA222" s="212"/>
      <c r="AB222" s="212"/>
      <c r="AC222" s="212"/>
      <c r="AD222" s="212"/>
      <c r="AE222" s="212"/>
      <c r="AF222" s="212"/>
      <c r="AG222" s="212" t="s">
        <v>386</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0">
        <v>153</v>
      </c>
      <c r="B223" s="231" t="s">
        <v>2338</v>
      </c>
      <c r="C223" s="247" t="s">
        <v>2339</v>
      </c>
      <c r="D223" s="232" t="s">
        <v>513</v>
      </c>
      <c r="E223" s="233">
        <v>55</v>
      </c>
      <c r="F223" s="234"/>
      <c r="G223" s="235">
        <f>ROUND(E223*F223,2)</f>
        <v>0</v>
      </c>
      <c r="H223" s="234"/>
      <c r="I223" s="235">
        <f>ROUND(E223*H223,2)</f>
        <v>0</v>
      </c>
      <c r="J223" s="234"/>
      <c r="K223" s="235">
        <f>ROUND(E223*J223,2)</f>
        <v>0</v>
      </c>
      <c r="L223" s="235">
        <v>21</v>
      </c>
      <c r="M223" s="235">
        <f>G223*(1+L223/100)</f>
        <v>0</v>
      </c>
      <c r="N223" s="233">
        <v>0</v>
      </c>
      <c r="O223" s="233">
        <f>ROUND(E223*N223,2)</f>
        <v>0</v>
      </c>
      <c r="P223" s="233">
        <v>0</v>
      </c>
      <c r="Q223" s="233">
        <f>ROUND(E223*P223,2)</f>
        <v>0</v>
      </c>
      <c r="R223" s="235"/>
      <c r="S223" s="235" t="s">
        <v>339</v>
      </c>
      <c r="T223" s="236" t="s">
        <v>340</v>
      </c>
      <c r="U223" s="222">
        <v>0</v>
      </c>
      <c r="V223" s="222">
        <f>ROUND(E223*U223,2)</f>
        <v>0</v>
      </c>
      <c r="W223" s="222"/>
      <c r="X223" s="222" t="s">
        <v>385</v>
      </c>
      <c r="Y223" s="212"/>
      <c r="Z223" s="212"/>
      <c r="AA223" s="212"/>
      <c r="AB223" s="212"/>
      <c r="AC223" s="212"/>
      <c r="AD223" s="212"/>
      <c r="AE223" s="212"/>
      <c r="AF223" s="212"/>
      <c r="AG223" s="212" t="s">
        <v>386</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4" t="s">
        <v>2340</v>
      </c>
      <c r="D224" s="261"/>
      <c r="E224" s="261"/>
      <c r="F224" s="261"/>
      <c r="G224" s="261"/>
      <c r="H224" s="222"/>
      <c r="I224" s="222"/>
      <c r="J224" s="222"/>
      <c r="K224" s="222"/>
      <c r="L224" s="222"/>
      <c r="M224" s="222"/>
      <c r="N224" s="221"/>
      <c r="O224" s="221"/>
      <c r="P224" s="221"/>
      <c r="Q224" s="221"/>
      <c r="R224" s="222"/>
      <c r="S224" s="222"/>
      <c r="T224" s="222"/>
      <c r="U224" s="222"/>
      <c r="V224" s="222"/>
      <c r="W224" s="222"/>
      <c r="X224" s="222"/>
      <c r="Y224" s="212"/>
      <c r="Z224" s="212"/>
      <c r="AA224" s="212"/>
      <c r="AB224" s="212"/>
      <c r="AC224" s="212"/>
      <c r="AD224" s="212"/>
      <c r="AE224" s="212"/>
      <c r="AF224" s="212"/>
      <c r="AG224" s="212" t="s">
        <v>433</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53" t="str">
        <f>C224</f>
        <v>Výkop 50 x 80 cm  kompletní, vč. pískového lože 10x10cm, výstražné folie, zahrnutí, hutnění  a úpravy terénu.</v>
      </c>
      <c r="BB224" s="212"/>
      <c r="BC224" s="212"/>
      <c r="BD224" s="212"/>
      <c r="BE224" s="212"/>
      <c r="BF224" s="212"/>
      <c r="BG224" s="212"/>
      <c r="BH224" s="212"/>
    </row>
    <row r="225" spans="1:60" outlineLevel="1" x14ac:dyDescent="0.2">
      <c r="A225" s="230">
        <v>154</v>
      </c>
      <c r="B225" s="231" t="s">
        <v>2341</v>
      </c>
      <c r="C225" s="247" t="s">
        <v>2342</v>
      </c>
      <c r="D225" s="232" t="s">
        <v>513</v>
      </c>
      <c r="E225" s="233">
        <v>3</v>
      </c>
      <c r="F225" s="234"/>
      <c r="G225" s="235">
        <f>ROUND(E225*F225,2)</f>
        <v>0</v>
      </c>
      <c r="H225" s="234"/>
      <c r="I225" s="235">
        <f>ROUND(E225*H225,2)</f>
        <v>0</v>
      </c>
      <c r="J225" s="234"/>
      <c r="K225" s="235">
        <f>ROUND(E225*J225,2)</f>
        <v>0</v>
      </c>
      <c r="L225" s="235">
        <v>21</v>
      </c>
      <c r="M225" s="235">
        <f>G225*(1+L225/100)</f>
        <v>0</v>
      </c>
      <c r="N225" s="233">
        <v>0</v>
      </c>
      <c r="O225" s="233">
        <f>ROUND(E225*N225,2)</f>
        <v>0</v>
      </c>
      <c r="P225" s="233">
        <v>0</v>
      </c>
      <c r="Q225" s="233">
        <f>ROUND(E225*P225,2)</f>
        <v>0</v>
      </c>
      <c r="R225" s="235"/>
      <c r="S225" s="235" t="s">
        <v>339</v>
      </c>
      <c r="T225" s="236" t="s">
        <v>340</v>
      </c>
      <c r="U225" s="222">
        <v>0</v>
      </c>
      <c r="V225" s="222">
        <f>ROUND(E225*U225,2)</f>
        <v>0</v>
      </c>
      <c r="W225" s="222"/>
      <c r="X225" s="222" t="s">
        <v>385</v>
      </c>
      <c r="Y225" s="212"/>
      <c r="Z225" s="212"/>
      <c r="AA225" s="212"/>
      <c r="AB225" s="212"/>
      <c r="AC225" s="212"/>
      <c r="AD225" s="212"/>
      <c r="AE225" s="212"/>
      <c r="AF225" s="212"/>
      <c r="AG225" s="212" t="s">
        <v>386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4" t="s">
        <v>2343</v>
      </c>
      <c r="D226" s="261"/>
      <c r="E226" s="261"/>
      <c r="F226" s="261"/>
      <c r="G226" s="261"/>
      <c r="H226" s="222"/>
      <c r="I226" s="222"/>
      <c r="J226" s="222"/>
      <c r="K226" s="222"/>
      <c r="L226" s="222"/>
      <c r="M226" s="222"/>
      <c r="N226" s="221"/>
      <c r="O226" s="221"/>
      <c r="P226" s="221"/>
      <c r="Q226" s="221"/>
      <c r="R226" s="222"/>
      <c r="S226" s="222"/>
      <c r="T226" s="222"/>
      <c r="U226" s="222"/>
      <c r="V226" s="222"/>
      <c r="W226" s="222"/>
      <c r="X226" s="222"/>
      <c r="Y226" s="212"/>
      <c r="Z226" s="212"/>
      <c r="AA226" s="212"/>
      <c r="AB226" s="212"/>
      <c r="AC226" s="212"/>
      <c r="AD226" s="212"/>
      <c r="AE226" s="212"/>
      <c r="AF226" s="212"/>
      <c r="AG226" s="212" t="s">
        <v>433</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58" t="s">
        <v>2344</v>
      </c>
      <c r="D227" s="255"/>
      <c r="E227" s="255"/>
      <c r="F227" s="255"/>
      <c r="G227" s="255"/>
      <c r="H227" s="222"/>
      <c r="I227" s="222"/>
      <c r="J227" s="222"/>
      <c r="K227" s="222"/>
      <c r="L227" s="222"/>
      <c r="M227" s="222"/>
      <c r="N227" s="221"/>
      <c r="O227" s="221"/>
      <c r="P227" s="221"/>
      <c r="Q227" s="221"/>
      <c r="R227" s="222"/>
      <c r="S227" s="222"/>
      <c r="T227" s="222"/>
      <c r="U227" s="222"/>
      <c r="V227" s="222"/>
      <c r="W227" s="222"/>
      <c r="X227" s="222"/>
      <c r="Y227" s="212"/>
      <c r="Z227" s="212"/>
      <c r="AA227" s="212"/>
      <c r="AB227" s="212"/>
      <c r="AC227" s="212"/>
      <c r="AD227" s="212"/>
      <c r="AE227" s="212"/>
      <c r="AF227" s="212"/>
      <c r="AG227" s="212" t="s">
        <v>433</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x14ac:dyDescent="0.2">
      <c r="A228" s="3"/>
      <c r="B228" s="4"/>
      <c r="C228" s="248"/>
      <c r="D228" s="6"/>
      <c r="E228" s="3"/>
      <c r="F228" s="3"/>
      <c r="G228" s="3"/>
      <c r="H228" s="3"/>
      <c r="I228" s="3"/>
      <c r="J228" s="3"/>
      <c r="K228" s="3"/>
      <c r="L228" s="3"/>
      <c r="M228" s="3"/>
      <c r="N228" s="3"/>
      <c r="O228" s="3"/>
      <c r="P228" s="3"/>
      <c r="Q228" s="3"/>
      <c r="R228" s="3"/>
      <c r="S228" s="3"/>
      <c r="T228" s="3"/>
      <c r="U228" s="3"/>
      <c r="V228" s="3"/>
      <c r="W228" s="3"/>
      <c r="X228" s="3"/>
      <c r="AE228">
        <v>15</v>
      </c>
      <c r="AF228">
        <v>21</v>
      </c>
      <c r="AG228" t="s">
        <v>321</v>
      </c>
    </row>
    <row r="229" spans="1:60" x14ac:dyDescent="0.2">
      <c r="A229" s="215"/>
      <c r="B229" s="216" t="s">
        <v>29</v>
      </c>
      <c r="C229" s="249"/>
      <c r="D229" s="217"/>
      <c r="E229" s="218"/>
      <c r="F229" s="218"/>
      <c r="G229" s="244">
        <f>G8+G74+G126+G193+G204+G218+G221</f>
        <v>0</v>
      </c>
      <c r="H229" s="3"/>
      <c r="I229" s="3"/>
      <c r="J229" s="3"/>
      <c r="K229" s="3"/>
      <c r="L229" s="3"/>
      <c r="M229" s="3"/>
      <c r="N229" s="3"/>
      <c r="O229" s="3"/>
      <c r="P229" s="3"/>
      <c r="Q229" s="3"/>
      <c r="R229" s="3"/>
      <c r="S229" s="3"/>
      <c r="T229" s="3"/>
      <c r="U229" s="3"/>
      <c r="V229" s="3"/>
      <c r="W229" s="3"/>
      <c r="X229" s="3"/>
      <c r="AE229">
        <f>SUMIF(L7:L227,AE228,G7:G227)</f>
        <v>0</v>
      </c>
      <c r="AF229">
        <f>SUMIF(L7:L227,AF228,G7:G227)</f>
        <v>0</v>
      </c>
      <c r="AG229" t="s">
        <v>377</v>
      </c>
    </row>
    <row r="230" spans="1:60" x14ac:dyDescent="0.2">
      <c r="C230" s="250"/>
      <c r="D230" s="10"/>
      <c r="AG230" t="s">
        <v>378</v>
      </c>
    </row>
    <row r="231" spans="1:60" x14ac:dyDescent="0.2">
      <c r="D231" s="10"/>
    </row>
    <row r="232" spans="1:60" x14ac:dyDescent="0.2">
      <c r="D232" s="10"/>
    </row>
    <row r="233" spans="1:60" x14ac:dyDescent="0.2">
      <c r="D233" s="10"/>
    </row>
    <row r="234" spans="1:60" x14ac:dyDescent="0.2">
      <c r="D234" s="10"/>
    </row>
    <row r="235" spans="1:60" x14ac:dyDescent="0.2">
      <c r="D235" s="10"/>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BG3SpQ6EIm+AZHfWhMs5h/5aFFQ0i0NF0fPKmn6Y2saweyPHJjYnSyDVUMk13zsLbJDvPe4SrUjtV1y/9MCog==" saltValue="Os+u1N9mXP0jXkAQPvXhRQ==" spinCount="100000" sheet="1"/>
  <mergeCells count="63">
    <mergeCell ref="C224:G224"/>
    <mergeCell ref="C226:G226"/>
    <mergeCell ref="C227:G227"/>
    <mergeCell ref="C195:G195"/>
    <mergeCell ref="C197:G197"/>
    <mergeCell ref="C199:G199"/>
    <mergeCell ref="C201:G201"/>
    <mergeCell ref="C203:G203"/>
    <mergeCell ref="C213:G213"/>
    <mergeCell ref="C169:G169"/>
    <mergeCell ref="C171:G171"/>
    <mergeCell ref="C173:G173"/>
    <mergeCell ref="C175:G175"/>
    <mergeCell ref="C177:G177"/>
    <mergeCell ref="C185:G185"/>
    <mergeCell ref="C140:G140"/>
    <mergeCell ref="C141:G141"/>
    <mergeCell ref="C143:G143"/>
    <mergeCell ref="C144:G144"/>
    <mergeCell ref="C146:G146"/>
    <mergeCell ref="C147:G147"/>
    <mergeCell ref="C131:G131"/>
    <mergeCell ref="C132:G132"/>
    <mergeCell ref="C134:G134"/>
    <mergeCell ref="C135:G135"/>
    <mergeCell ref="C137:G137"/>
    <mergeCell ref="C138:G138"/>
    <mergeCell ref="C115:G115"/>
    <mergeCell ref="C116:G116"/>
    <mergeCell ref="C118:G118"/>
    <mergeCell ref="C120:G120"/>
    <mergeCell ref="C128:G128"/>
    <mergeCell ref="C129:G129"/>
    <mergeCell ref="C109:G109"/>
    <mergeCell ref="C110:G110"/>
    <mergeCell ref="C111:G111"/>
    <mergeCell ref="C112:G112"/>
    <mergeCell ref="C113:G113"/>
    <mergeCell ref="C114:G114"/>
    <mergeCell ref="C90:G90"/>
    <mergeCell ref="C99:G99"/>
    <mergeCell ref="C101:G101"/>
    <mergeCell ref="C103:G103"/>
    <mergeCell ref="C107:G107"/>
    <mergeCell ref="C108:G108"/>
    <mergeCell ref="C29:G29"/>
    <mergeCell ref="C64:G64"/>
    <mergeCell ref="C76:G76"/>
    <mergeCell ref="C78:G78"/>
    <mergeCell ref="C80:G80"/>
    <mergeCell ref="C82:G82"/>
    <mergeCell ref="C14:G14"/>
    <mergeCell ref="C16:G16"/>
    <mergeCell ref="C18:G18"/>
    <mergeCell ref="C20:G20"/>
    <mergeCell ref="C22:G22"/>
    <mergeCell ref="C24:G24"/>
    <mergeCell ref="A1:G1"/>
    <mergeCell ref="C2:G2"/>
    <mergeCell ref="C3:G3"/>
    <mergeCell ref="C4:G4"/>
    <mergeCell ref="C10:G10"/>
    <mergeCell ref="C12:G12"/>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103</v>
      </c>
      <c r="C3" s="201" t="s">
        <v>99</v>
      </c>
      <c r="D3" s="199"/>
      <c r="E3" s="199"/>
      <c r="F3" s="199"/>
      <c r="G3" s="200"/>
      <c r="AC3" s="177" t="s">
        <v>1963</v>
      </c>
      <c r="AG3" t="s">
        <v>311</v>
      </c>
    </row>
    <row r="4" spans="1:60" ht="24.95" customHeight="1" x14ac:dyDescent="0.2">
      <c r="A4" s="202" t="s">
        <v>9</v>
      </c>
      <c r="B4" s="203" t="s">
        <v>61</v>
      </c>
      <c r="C4" s="204" t="s">
        <v>104</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299</v>
      </c>
      <c r="C8" s="245" t="s">
        <v>300</v>
      </c>
      <c r="D8" s="226"/>
      <c r="E8" s="227"/>
      <c r="F8" s="228"/>
      <c r="G8" s="228">
        <f>SUMIF(AG9:AG13,"&lt;&gt;NOR",G9:G13)</f>
        <v>0</v>
      </c>
      <c r="H8" s="228"/>
      <c r="I8" s="228">
        <f>SUM(I9:I13)</f>
        <v>0</v>
      </c>
      <c r="J8" s="228"/>
      <c r="K8" s="228">
        <f>SUM(K9:K13)</f>
        <v>0</v>
      </c>
      <c r="L8" s="228"/>
      <c r="M8" s="228">
        <f>SUM(M9:M13)</f>
        <v>0</v>
      </c>
      <c r="N8" s="227"/>
      <c r="O8" s="227">
        <f>SUM(O9:O13)</f>
        <v>0</v>
      </c>
      <c r="P8" s="227"/>
      <c r="Q8" s="227">
        <f>SUM(Q9:Q13)</f>
        <v>0</v>
      </c>
      <c r="R8" s="228"/>
      <c r="S8" s="228"/>
      <c r="T8" s="229"/>
      <c r="U8" s="223"/>
      <c r="V8" s="223">
        <f>SUM(V9:V13)</f>
        <v>0</v>
      </c>
      <c r="W8" s="223"/>
      <c r="X8" s="223"/>
      <c r="AG8" t="s">
        <v>335</v>
      </c>
    </row>
    <row r="9" spans="1:60" outlineLevel="1" x14ac:dyDescent="0.2">
      <c r="A9" s="237">
        <v>1</v>
      </c>
      <c r="B9" s="238" t="s">
        <v>2345</v>
      </c>
      <c r="C9" s="246" t="s">
        <v>1972</v>
      </c>
      <c r="D9" s="239" t="s">
        <v>657</v>
      </c>
      <c r="E9" s="240">
        <v>3</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339</v>
      </c>
      <c r="T9" s="243" t="s">
        <v>340</v>
      </c>
      <c r="U9" s="222">
        <v>0</v>
      </c>
      <c r="V9" s="222">
        <f>ROUND(E9*U9,2)</f>
        <v>0</v>
      </c>
      <c r="W9" s="222"/>
      <c r="X9" s="222" t="s">
        <v>385</v>
      </c>
      <c r="Y9" s="212"/>
      <c r="Z9" s="212"/>
      <c r="AA9" s="212"/>
      <c r="AB9" s="212"/>
      <c r="AC9" s="212"/>
      <c r="AD9" s="212"/>
      <c r="AE9" s="212"/>
      <c r="AF9" s="212"/>
      <c r="AG9" s="212" t="s">
        <v>386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37">
        <v>2</v>
      </c>
      <c r="B10" s="238" t="s">
        <v>2346</v>
      </c>
      <c r="C10" s="246" t="s">
        <v>1972</v>
      </c>
      <c r="D10" s="239" t="s">
        <v>657</v>
      </c>
      <c r="E10" s="240">
        <v>1</v>
      </c>
      <c r="F10" s="241"/>
      <c r="G10" s="242">
        <f>ROUND(E10*F10,2)</f>
        <v>0</v>
      </c>
      <c r="H10" s="241"/>
      <c r="I10" s="242">
        <f>ROUND(E10*H10,2)</f>
        <v>0</v>
      </c>
      <c r="J10" s="241"/>
      <c r="K10" s="242">
        <f>ROUND(E10*J10,2)</f>
        <v>0</v>
      </c>
      <c r="L10" s="242">
        <v>21</v>
      </c>
      <c r="M10" s="242">
        <f>G10*(1+L10/100)</f>
        <v>0</v>
      </c>
      <c r="N10" s="240">
        <v>0</v>
      </c>
      <c r="O10" s="240">
        <f>ROUND(E10*N10,2)</f>
        <v>0</v>
      </c>
      <c r="P10" s="240">
        <v>0</v>
      </c>
      <c r="Q10" s="240">
        <f>ROUND(E10*P10,2)</f>
        <v>0</v>
      </c>
      <c r="R10" s="242"/>
      <c r="S10" s="242" t="s">
        <v>339</v>
      </c>
      <c r="T10" s="243" t="s">
        <v>340</v>
      </c>
      <c r="U10" s="222">
        <v>0</v>
      </c>
      <c r="V10" s="222">
        <f>ROUND(E10*U10,2)</f>
        <v>0</v>
      </c>
      <c r="W10" s="222"/>
      <c r="X10" s="222" t="s">
        <v>385</v>
      </c>
      <c r="Y10" s="212"/>
      <c r="Z10" s="212"/>
      <c r="AA10" s="212"/>
      <c r="AB10" s="212"/>
      <c r="AC10" s="212"/>
      <c r="AD10" s="212"/>
      <c r="AE10" s="212"/>
      <c r="AF10" s="212"/>
      <c r="AG10" s="212" t="s">
        <v>386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7">
        <v>3</v>
      </c>
      <c r="B11" s="238" t="s">
        <v>2347</v>
      </c>
      <c r="C11" s="246" t="s">
        <v>1974</v>
      </c>
      <c r="D11" s="239" t="s">
        <v>657</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339</v>
      </c>
      <c r="T11" s="243" t="s">
        <v>340</v>
      </c>
      <c r="U11" s="222">
        <v>0</v>
      </c>
      <c r="V11" s="222">
        <f>ROUND(E11*U11,2)</f>
        <v>0</v>
      </c>
      <c r="W11" s="222"/>
      <c r="X11" s="222" t="s">
        <v>385</v>
      </c>
      <c r="Y11" s="212"/>
      <c r="Z11" s="212"/>
      <c r="AA11" s="212"/>
      <c r="AB11" s="212"/>
      <c r="AC11" s="212"/>
      <c r="AD11" s="212"/>
      <c r="AE11" s="212"/>
      <c r="AF11" s="212"/>
      <c r="AG11" s="212" t="s">
        <v>386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7">
        <v>4</v>
      </c>
      <c r="B12" s="238" t="s">
        <v>2348</v>
      </c>
      <c r="C12" s="246" t="s">
        <v>1992</v>
      </c>
      <c r="D12" s="239" t="s">
        <v>539</v>
      </c>
      <c r="E12" s="240">
        <v>1</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339</v>
      </c>
      <c r="T12" s="243" t="s">
        <v>340</v>
      </c>
      <c r="U12" s="222">
        <v>0</v>
      </c>
      <c r="V12" s="222">
        <f>ROUND(E12*U12,2)</f>
        <v>0</v>
      </c>
      <c r="W12" s="222"/>
      <c r="X12" s="222" t="s">
        <v>385</v>
      </c>
      <c r="Y12" s="212"/>
      <c r="Z12" s="212"/>
      <c r="AA12" s="212"/>
      <c r="AB12" s="212"/>
      <c r="AC12" s="212"/>
      <c r="AD12" s="212"/>
      <c r="AE12" s="212"/>
      <c r="AF12" s="212"/>
      <c r="AG12" s="212" t="s">
        <v>386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0">
        <v>5</v>
      </c>
      <c r="B13" s="231" t="s">
        <v>2349</v>
      </c>
      <c r="C13" s="247" t="s">
        <v>31</v>
      </c>
      <c r="D13" s="232" t="s">
        <v>539</v>
      </c>
      <c r="E13" s="233">
        <v>1</v>
      </c>
      <c r="F13" s="234"/>
      <c r="G13" s="235">
        <f>ROUND(E13*F13,2)</f>
        <v>0</v>
      </c>
      <c r="H13" s="234"/>
      <c r="I13" s="235">
        <f>ROUND(E13*H13,2)</f>
        <v>0</v>
      </c>
      <c r="J13" s="234"/>
      <c r="K13" s="235">
        <f>ROUND(E13*J13,2)</f>
        <v>0</v>
      </c>
      <c r="L13" s="235">
        <v>21</v>
      </c>
      <c r="M13" s="235">
        <f>G13*(1+L13/100)</f>
        <v>0</v>
      </c>
      <c r="N13" s="233">
        <v>0</v>
      </c>
      <c r="O13" s="233">
        <f>ROUND(E13*N13,2)</f>
        <v>0</v>
      </c>
      <c r="P13" s="233">
        <v>0</v>
      </c>
      <c r="Q13" s="233">
        <f>ROUND(E13*P13,2)</f>
        <v>0</v>
      </c>
      <c r="R13" s="235"/>
      <c r="S13" s="235" t="s">
        <v>339</v>
      </c>
      <c r="T13" s="236" t="s">
        <v>340</v>
      </c>
      <c r="U13" s="222">
        <v>0</v>
      </c>
      <c r="V13" s="222">
        <f>ROUND(E13*U13,2)</f>
        <v>0</v>
      </c>
      <c r="W13" s="222"/>
      <c r="X13" s="222" t="s">
        <v>385</v>
      </c>
      <c r="Y13" s="212"/>
      <c r="Z13" s="212"/>
      <c r="AA13" s="212"/>
      <c r="AB13" s="212"/>
      <c r="AC13" s="212"/>
      <c r="AD13" s="212"/>
      <c r="AE13" s="212"/>
      <c r="AF13" s="212"/>
      <c r="AG13" s="212" t="s">
        <v>386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3"/>
      <c r="B14" s="4"/>
      <c r="C14" s="248"/>
      <c r="D14" s="6"/>
      <c r="E14" s="3"/>
      <c r="F14" s="3"/>
      <c r="G14" s="3"/>
      <c r="H14" s="3"/>
      <c r="I14" s="3"/>
      <c r="J14" s="3"/>
      <c r="K14" s="3"/>
      <c r="L14" s="3"/>
      <c r="M14" s="3"/>
      <c r="N14" s="3"/>
      <c r="O14" s="3"/>
      <c r="P14" s="3"/>
      <c r="Q14" s="3"/>
      <c r="R14" s="3"/>
      <c r="S14" s="3"/>
      <c r="T14" s="3"/>
      <c r="U14" s="3"/>
      <c r="V14" s="3"/>
      <c r="W14" s="3"/>
      <c r="X14" s="3"/>
      <c r="AE14">
        <v>15</v>
      </c>
      <c r="AF14">
        <v>21</v>
      </c>
      <c r="AG14" t="s">
        <v>321</v>
      </c>
    </row>
    <row r="15" spans="1:60" x14ac:dyDescent="0.2">
      <c r="A15" s="215"/>
      <c r="B15" s="216" t="s">
        <v>29</v>
      </c>
      <c r="C15" s="249"/>
      <c r="D15" s="217"/>
      <c r="E15" s="218"/>
      <c r="F15" s="218"/>
      <c r="G15" s="244">
        <f>G8</f>
        <v>0</v>
      </c>
      <c r="H15" s="3"/>
      <c r="I15" s="3"/>
      <c r="J15" s="3"/>
      <c r="K15" s="3"/>
      <c r="L15" s="3"/>
      <c r="M15" s="3"/>
      <c r="N15" s="3"/>
      <c r="O15" s="3"/>
      <c r="P15" s="3"/>
      <c r="Q15" s="3"/>
      <c r="R15" s="3"/>
      <c r="S15" s="3"/>
      <c r="T15" s="3"/>
      <c r="U15" s="3"/>
      <c r="V15" s="3"/>
      <c r="W15" s="3"/>
      <c r="X15" s="3"/>
      <c r="AE15">
        <f>SUMIF(L7:L13,AE14,G7:G13)</f>
        <v>0</v>
      </c>
      <c r="AF15">
        <f>SUMIF(L7:L13,AF14,G7:G13)</f>
        <v>0</v>
      </c>
      <c r="AG15" t="s">
        <v>377</v>
      </c>
    </row>
    <row r="16" spans="1:60" x14ac:dyDescent="0.2">
      <c r="C16" s="250"/>
      <c r="D16" s="10"/>
      <c r="AG16" t="s">
        <v>378</v>
      </c>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conPUGCU2c/YBp8ndfAlAZHmxdbskv+HI4Wq8qOU33ldeZodXBHKPU+e04qeG7FMvMFbXqmcIEowMuQ+734FQ==" saltValue="AMx2Am46yVu31s2B2WPmLw==" spinCount="100000" sheet="1"/>
  <mergeCells count="4">
    <mergeCell ref="A1:G1"/>
    <mergeCell ref="C2:G2"/>
    <mergeCell ref="C3:G3"/>
    <mergeCell ref="C4:G4"/>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activeCell="B1" sqref="B1:J1"/>
      <selection pane="bottomLeft" activeCell="B1" sqref="B1:J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379</v>
      </c>
      <c r="B1" s="197"/>
      <c r="C1" s="197"/>
      <c r="D1" s="197"/>
      <c r="E1" s="197"/>
      <c r="F1" s="197"/>
      <c r="G1" s="197"/>
      <c r="AG1" t="s">
        <v>307</v>
      </c>
    </row>
    <row r="2" spans="1:60" ht="24.95" customHeight="1" x14ac:dyDescent="0.2">
      <c r="A2" s="198" t="s">
        <v>7</v>
      </c>
      <c r="B2" s="48" t="s">
        <v>44</v>
      </c>
      <c r="C2" s="201" t="s">
        <v>45</v>
      </c>
      <c r="D2" s="199"/>
      <c r="E2" s="199"/>
      <c r="F2" s="199"/>
      <c r="G2" s="200"/>
      <c r="AG2" t="s">
        <v>308</v>
      </c>
    </row>
    <row r="3" spans="1:60" ht="24.95" customHeight="1" x14ac:dyDescent="0.2">
      <c r="A3" s="198" t="s">
        <v>8</v>
      </c>
      <c r="B3" s="48" t="s">
        <v>105</v>
      </c>
      <c r="C3" s="201" t="s">
        <v>101</v>
      </c>
      <c r="D3" s="199"/>
      <c r="E3" s="199"/>
      <c r="F3" s="199"/>
      <c r="G3" s="200"/>
      <c r="AC3" s="177" t="s">
        <v>1963</v>
      </c>
      <c r="AG3" t="s">
        <v>311</v>
      </c>
    </row>
    <row r="4" spans="1:60" ht="24.95" customHeight="1" x14ac:dyDescent="0.2">
      <c r="A4" s="202" t="s">
        <v>9</v>
      </c>
      <c r="B4" s="203" t="s">
        <v>61</v>
      </c>
      <c r="C4" s="204" t="s">
        <v>106</v>
      </c>
      <c r="D4" s="205"/>
      <c r="E4" s="205"/>
      <c r="F4" s="205"/>
      <c r="G4" s="206"/>
      <c r="AG4" t="s">
        <v>312</v>
      </c>
    </row>
    <row r="5" spans="1:60" x14ac:dyDescent="0.2">
      <c r="D5" s="10"/>
    </row>
    <row r="6" spans="1:60" ht="38.25" x14ac:dyDescent="0.2">
      <c r="A6" s="208" t="s">
        <v>313</v>
      </c>
      <c r="B6" s="210" t="s">
        <v>314</v>
      </c>
      <c r="C6" s="210" t="s">
        <v>315</v>
      </c>
      <c r="D6" s="209" t="s">
        <v>316</v>
      </c>
      <c r="E6" s="208" t="s">
        <v>317</v>
      </c>
      <c r="F6" s="207" t="s">
        <v>318</v>
      </c>
      <c r="G6" s="208" t="s">
        <v>29</v>
      </c>
      <c r="H6" s="211" t="s">
        <v>30</v>
      </c>
      <c r="I6" s="211" t="s">
        <v>319</v>
      </c>
      <c r="J6" s="211" t="s">
        <v>31</v>
      </c>
      <c r="K6" s="211" t="s">
        <v>320</v>
      </c>
      <c r="L6" s="211" t="s">
        <v>321</v>
      </c>
      <c r="M6" s="211" t="s">
        <v>322</v>
      </c>
      <c r="N6" s="211" t="s">
        <v>323</v>
      </c>
      <c r="O6" s="211" t="s">
        <v>324</v>
      </c>
      <c r="P6" s="211" t="s">
        <v>325</v>
      </c>
      <c r="Q6" s="211" t="s">
        <v>326</v>
      </c>
      <c r="R6" s="211" t="s">
        <v>327</v>
      </c>
      <c r="S6" s="211" t="s">
        <v>328</v>
      </c>
      <c r="T6" s="211" t="s">
        <v>329</v>
      </c>
      <c r="U6" s="211" t="s">
        <v>330</v>
      </c>
      <c r="V6" s="211" t="s">
        <v>331</v>
      </c>
      <c r="W6" s="211" t="s">
        <v>332</v>
      </c>
      <c r="X6" s="211" t="s">
        <v>333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
      <c r="A8" s="224" t="s">
        <v>334</v>
      </c>
      <c r="B8" s="225" t="s">
        <v>281</v>
      </c>
      <c r="C8" s="245" t="s">
        <v>282</v>
      </c>
      <c r="D8" s="226"/>
      <c r="E8" s="227"/>
      <c r="F8" s="228"/>
      <c r="G8" s="228">
        <f>SUMIF(AG9:AG65,"&lt;&gt;NOR",G9:G65)</f>
        <v>0</v>
      </c>
      <c r="H8" s="228"/>
      <c r="I8" s="228">
        <f>SUM(I9:I65)</f>
        <v>0</v>
      </c>
      <c r="J8" s="228"/>
      <c r="K8" s="228">
        <f>SUM(K9:K65)</f>
        <v>0</v>
      </c>
      <c r="L8" s="228"/>
      <c r="M8" s="228">
        <f>SUM(M9:M65)</f>
        <v>0</v>
      </c>
      <c r="N8" s="227"/>
      <c r="O8" s="227">
        <f>SUM(O9:O65)</f>
        <v>0</v>
      </c>
      <c r="P8" s="227"/>
      <c r="Q8" s="227">
        <f>SUM(Q9:Q65)</f>
        <v>0</v>
      </c>
      <c r="R8" s="228"/>
      <c r="S8" s="228"/>
      <c r="T8" s="229"/>
      <c r="U8" s="223"/>
      <c r="V8" s="223">
        <f>SUM(V9:V65)</f>
        <v>0</v>
      </c>
      <c r="W8" s="223"/>
      <c r="X8" s="223"/>
      <c r="AG8" t="s">
        <v>335</v>
      </c>
    </row>
    <row r="9" spans="1:60" outlineLevel="1" x14ac:dyDescent="0.2">
      <c r="A9" s="230">
        <v>1</v>
      </c>
      <c r="B9" s="231" t="s">
        <v>2350</v>
      </c>
      <c r="C9" s="247" t="s">
        <v>2351</v>
      </c>
      <c r="D9" s="232" t="s">
        <v>539</v>
      </c>
      <c r="E9" s="233">
        <v>1</v>
      </c>
      <c r="F9" s="234"/>
      <c r="G9" s="235">
        <f>ROUND(E9*F9,2)</f>
        <v>0</v>
      </c>
      <c r="H9" s="234"/>
      <c r="I9" s="235">
        <f>ROUND(E9*H9,2)</f>
        <v>0</v>
      </c>
      <c r="J9" s="234"/>
      <c r="K9" s="235">
        <f>ROUND(E9*J9,2)</f>
        <v>0</v>
      </c>
      <c r="L9" s="235">
        <v>21</v>
      </c>
      <c r="M9" s="235">
        <f>G9*(1+L9/100)</f>
        <v>0</v>
      </c>
      <c r="N9" s="233">
        <v>0</v>
      </c>
      <c r="O9" s="233">
        <f>ROUND(E9*N9,2)</f>
        <v>0</v>
      </c>
      <c r="P9" s="233">
        <v>0</v>
      </c>
      <c r="Q9" s="233">
        <f>ROUND(E9*P9,2)</f>
        <v>0</v>
      </c>
      <c r="R9" s="235"/>
      <c r="S9" s="235" t="s">
        <v>339</v>
      </c>
      <c r="T9" s="236" t="s">
        <v>340</v>
      </c>
      <c r="U9" s="222">
        <v>0</v>
      </c>
      <c r="V9" s="222">
        <f>ROUND(E9*U9,2)</f>
        <v>0</v>
      </c>
      <c r="W9" s="222"/>
      <c r="X9" s="222" t="s">
        <v>474</v>
      </c>
      <c r="Y9" s="212"/>
      <c r="Z9" s="212"/>
      <c r="AA9" s="212"/>
      <c r="AB9" s="212"/>
      <c r="AC9" s="212"/>
      <c r="AD9" s="212"/>
      <c r="AE9" s="212"/>
      <c r="AF9" s="212"/>
      <c r="AG9" s="212" t="s">
        <v>475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64" t="s">
        <v>2352</v>
      </c>
      <c r="D10" s="261"/>
      <c r="E10" s="261"/>
      <c r="F10" s="261"/>
      <c r="G10" s="261"/>
      <c r="H10" s="222"/>
      <c r="I10" s="222"/>
      <c r="J10" s="222"/>
      <c r="K10" s="222"/>
      <c r="L10" s="222"/>
      <c r="M10" s="222"/>
      <c r="N10" s="221"/>
      <c r="O10" s="221"/>
      <c r="P10" s="221"/>
      <c r="Q10" s="221"/>
      <c r="R10" s="222"/>
      <c r="S10" s="222"/>
      <c r="T10" s="222"/>
      <c r="U10" s="222"/>
      <c r="V10" s="222"/>
      <c r="W10" s="222"/>
      <c r="X10" s="222"/>
      <c r="Y10" s="212"/>
      <c r="Z10" s="212"/>
      <c r="AA10" s="212"/>
      <c r="AB10" s="212"/>
      <c r="AC10" s="212"/>
      <c r="AD10" s="212"/>
      <c r="AE10" s="212"/>
      <c r="AF10" s="212"/>
      <c r="AG10" s="212" t="s">
        <v>433</v>
      </c>
      <c r="AH10" s="212"/>
      <c r="AI10" s="212"/>
      <c r="AJ10" s="212"/>
      <c r="AK10" s="212"/>
      <c r="AL10" s="212"/>
      <c r="AM10" s="212"/>
      <c r="AN10" s="212"/>
      <c r="AO10" s="212"/>
      <c r="AP10" s="212"/>
      <c r="AQ10" s="212"/>
      <c r="AR10" s="212"/>
      <c r="AS10" s="212"/>
      <c r="AT10" s="212"/>
      <c r="AU10" s="212"/>
      <c r="AV10" s="212"/>
      <c r="AW10" s="212"/>
      <c r="AX10" s="212"/>
      <c r="AY10" s="212"/>
      <c r="AZ10" s="212"/>
      <c r="BA10" s="253" t="str">
        <f>C10</f>
        <v>Plastový rozvaděč o celkových rozměrech v.1000 x š. 1250 x h. 320 mm, s montážním plechem  a  DIN lištami, a příslušenstvím (zámek FAB,..). Krytí IP65/IP20, přívody a vývody zespodu. Bude osazen do niky zděného pilíře s krycími dveřmi, který je dodávkou stavební části ČS.</v>
      </c>
      <c r="BB10" s="212"/>
      <c r="BC10" s="212"/>
      <c r="BD10" s="212"/>
      <c r="BE10" s="212"/>
      <c r="BF10" s="212"/>
      <c r="BG10" s="212"/>
      <c r="BH10" s="212"/>
    </row>
    <row r="11" spans="1:60" outlineLevel="1" x14ac:dyDescent="0.2">
      <c r="A11" s="237">
        <v>2</v>
      </c>
      <c r="B11" s="238" t="s">
        <v>2353</v>
      </c>
      <c r="C11" s="246" t="s">
        <v>2354</v>
      </c>
      <c r="D11" s="239" t="s">
        <v>539</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339</v>
      </c>
      <c r="T11" s="243" t="s">
        <v>340</v>
      </c>
      <c r="U11" s="222">
        <v>0</v>
      </c>
      <c r="V11" s="222">
        <f>ROUND(E11*U11,2)</f>
        <v>0</v>
      </c>
      <c r="W11" s="222"/>
      <c r="X11" s="222" t="s">
        <v>474</v>
      </c>
      <c r="Y11" s="212"/>
      <c r="Z11" s="212"/>
      <c r="AA11" s="212"/>
      <c r="AB11" s="212"/>
      <c r="AC11" s="212"/>
      <c r="AD11" s="212"/>
      <c r="AE11" s="212"/>
      <c r="AF11" s="212"/>
      <c r="AG11" s="212" t="s">
        <v>475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0">
        <v>3</v>
      </c>
      <c r="B12" s="231" t="s">
        <v>2355</v>
      </c>
      <c r="C12" s="247" t="s">
        <v>2356</v>
      </c>
      <c r="D12" s="232" t="s">
        <v>539</v>
      </c>
      <c r="E12" s="233">
        <v>1</v>
      </c>
      <c r="F12" s="234"/>
      <c r="G12" s="235">
        <f>ROUND(E12*F12,2)</f>
        <v>0</v>
      </c>
      <c r="H12" s="234"/>
      <c r="I12" s="235">
        <f>ROUND(E12*H12,2)</f>
        <v>0</v>
      </c>
      <c r="J12" s="234"/>
      <c r="K12" s="235">
        <f>ROUND(E12*J12,2)</f>
        <v>0</v>
      </c>
      <c r="L12" s="235">
        <v>21</v>
      </c>
      <c r="M12" s="235">
        <f>G12*(1+L12/100)</f>
        <v>0</v>
      </c>
      <c r="N12" s="233">
        <v>0</v>
      </c>
      <c r="O12" s="233">
        <f>ROUND(E12*N12,2)</f>
        <v>0</v>
      </c>
      <c r="P12" s="233">
        <v>0</v>
      </c>
      <c r="Q12" s="233">
        <f>ROUND(E12*P12,2)</f>
        <v>0</v>
      </c>
      <c r="R12" s="235"/>
      <c r="S12" s="235" t="s">
        <v>339</v>
      </c>
      <c r="T12" s="236" t="s">
        <v>340</v>
      </c>
      <c r="U12" s="222">
        <v>0</v>
      </c>
      <c r="V12" s="222">
        <f>ROUND(E12*U12,2)</f>
        <v>0</v>
      </c>
      <c r="W12" s="222"/>
      <c r="X12" s="222" t="s">
        <v>474</v>
      </c>
      <c r="Y12" s="212"/>
      <c r="Z12" s="212"/>
      <c r="AA12" s="212"/>
      <c r="AB12" s="212"/>
      <c r="AC12" s="212"/>
      <c r="AD12" s="212"/>
      <c r="AE12" s="212"/>
      <c r="AF12" s="212"/>
      <c r="AG12" s="212" t="s">
        <v>475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64" t="s">
        <v>2357</v>
      </c>
      <c r="D13" s="261"/>
      <c r="E13" s="261"/>
      <c r="F13" s="261"/>
      <c r="G13" s="261"/>
      <c r="H13" s="222"/>
      <c r="I13" s="222"/>
      <c r="J13" s="222"/>
      <c r="K13" s="222"/>
      <c r="L13" s="222"/>
      <c r="M13" s="222"/>
      <c r="N13" s="221"/>
      <c r="O13" s="221"/>
      <c r="P13" s="221"/>
      <c r="Q13" s="221"/>
      <c r="R13" s="222"/>
      <c r="S13" s="222"/>
      <c r="T13" s="222"/>
      <c r="U13" s="222"/>
      <c r="V13" s="222"/>
      <c r="W13" s="222"/>
      <c r="X13" s="222"/>
      <c r="Y13" s="212"/>
      <c r="Z13" s="212"/>
      <c r="AA13" s="212"/>
      <c r="AB13" s="212"/>
      <c r="AC13" s="212"/>
      <c r="AD13" s="212"/>
      <c r="AE13" s="212"/>
      <c r="AF13" s="212"/>
      <c r="AG13" s="212" t="s">
        <v>433</v>
      </c>
      <c r="AH13" s="212"/>
      <c r="AI13" s="212"/>
      <c r="AJ13" s="212"/>
      <c r="AK13" s="212"/>
      <c r="AL13" s="212"/>
      <c r="AM13" s="212"/>
      <c r="AN13" s="212"/>
      <c r="AO13" s="212"/>
      <c r="AP13" s="212"/>
      <c r="AQ13" s="212"/>
      <c r="AR13" s="212"/>
      <c r="AS13" s="212"/>
      <c r="AT13" s="212"/>
      <c r="AU13" s="212"/>
      <c r="AV13" s="212"/>
      <c r="AW13" s="212"/>
      <c r="AX13" s="212"/>
      <c r="AY13" s="212"/>
      <c r="AZ13" s="212"/>
      <c r="BA13" s="253" t="str">
        <f>C13</f>
        <v>Trojpólová přepěťová ochrana SPD typ 1+2, TN-C, s dálkovou signalizací a výměnnými moduly a odjištěním pojistkovým odpínačem. Všechny přepěťové ochrany budou dodány od jednoho výrobce!!!</v>
      </c>
      <c r="BB13" s="212"/>
      <c r="BC13" s="212"/>
      <c r="BD13" s="212"/>
      <c r="BE13" s="212"/>
      <c r="BF13" s="212"/>
      <c r="BG13" s="212"/>
      <c r="BH13" s="212"/>
    </row>
    <row r="14" spans="1:60" outlineLevel="1" x14ac:dyDescent="0.2">
      <c r="A14" s="230">
        <v>4</v>
      </c>
      <c r="B14" s="231" t="s">
        <v>2358</v>
      </c>
      <c r="C14" s="247" t="s">
        <v>2359</v>
      </c>
      <c r="D14" s="232" t="s">
        <v>539</v>
      </c>
      <c r="E14" s="233">
        <v>1</v>
      </c>
      <c r="F14" s="234"/>
      <c r="G14" s="235">
        <f>ROUND(E14*F14,2)</f>
        <v>0</v>
      </c>
      <c r="H14" s="234"/>
      <c r="I14" s="235">
        <f>ROUND(E14*H14,2)</f>
        <v>0</v>
      </c>
      <c r="J14" s="234"/>
      <c r="K14" s="235">
        <f>ROUND(E14*J14,2)</f>
        <v>0</v>
      </c>
      <c r="L14" s="235">
        <v>21</v>
      </c>
      <c r="M14" s="235">
        <f>G14*(1+L14/100)</f>
        <v>0</v>
      </c>
      <c r="N14" s="233">
        <v>0</v>
      </c>
      <c r="O14" s="233">
        <f>ROUND(E14*N14,2)</f>
        <v>0</v>
      </c>
      <c r="P14" s="233">
        <v>0</v>
      </c>
      <c r="Q14" s="233">
        <f>ROUND(E14*P14,2)</f>
        <v>0</v>
      </c>
      <c r="R14" s="235"/>
      <c r="S14" s="235" t="s">
        <v>339</v>
      </c>
      <c r="T14" s="236" t="s">
        <v>340</v>
      </c>
      <c r="U14" s="222">
        <v>0</v>
      </c>
      <c r="V14" s="222">
        <f>ROUND(E14*U14,2)</f>
        <v>0</v>
      </c>
      <c r="W14" s="222"/>
      <c r="X14" s="222" t="s">
        <v>474</v>
      </c>
      <c r="Y14" s="212"/>
      <c r="Z14" s="212"/>
      <c r="AA14" s="212"/>
      <c r="AB14" s="212"/>
      <c r="AC14" s="212"/>
      <c r="AD14" s="212"/>
      <c r="AE14" s="212"/>
      <c r="AF14" s="212"/>
      <c r="AG14" s="212" t="s">
        <v>475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19"/>
      <c r="B15" s="220"/>
      <c r="C15" s="264" t="s">
        <v>2360</v>
      </c>
      <c r="D15" s="261"/>
      <c r="E15" s="261"/>
      <c r="F15" s="261"/>
      <c r="G15" s="261"/>
      <c r="H15" s="222"/>
      <c r="I15" s="222"/>
      <c r="J15" s="222"/>
      <c r="K15" s="222"/>
      <c r="L15" s="222"/>
      <c r="M15" s="222"/>
      <c r="N15" s="221"/>
      <c r="O15" s="221"/>
      <c r="P15" s="221"/>
      <c r="Q15" s="221"/>
      <c r="R15" s="222"/>
      <c r="S15" s="222"/>
      <c r="T15" s="222"/>
      <c r="U15" s="222"/>
      <c r="V15" s="222"/>
      <c r="W15" s="222"/>
      <c r="X15" s="222"/>
      <c r="Y15" s="212"/>
      <c r="Z15" s="212"/>
      <c r="AA15" s="212"/>
      <c r="AB15" s="212"/>
      <c r="AC15" s="212"/>
      <c r="AD15" s="212"/>
      <c r="AE15" s="212"/>
      <c r="AF15" s="212"/>
      <c r="AG15" s="212" t="s">
        <v>433</v>
      </c>
      <c r="AH15" s="212"/>
      <c r="AI15" s="212"/>
      <c r="AJ15" s="212"/>
      <c r="AK15" s="212"/>
      <c r="AL15" s="212"/>
      <c r="AM15" s="212"/>
      <c r="AN15" s="212"/>
      <c r="AO15" s="212"/>
      <c r="AP15" s="212"/>
      <c r="AQ15" s="212"/>
      <c r="AR15" s="212"/>
      <c r="AS15" s="212"/>
      <c r="AT15" s="212"/>
      <c r="AU15" s="212"/>
      <c r="AV15" s="212"/>
      <c r="AW15" s="212"/>
      <c r="AX15" s="212"/>
      <c r="AY15" s="212"/>
      <c r="AZ15" s="212"/>
      <c r="BA15" s="253" t="str">
        <f>C15</f>
        <v>Trojpólový přepínač "SÍŤ-0-NZ" pro volbu napájení a nouzové vypnutí, 40A/400V, pro montáž do dveří, signalizace napájení na dveře rozvaděče, jištění ovládacího obvodu, pomocné kontakty, signály o způsobu napájení do ŘS</v>
      </c>
      <c r="BB15" s="212"/>
      <c r="BC15" s="212"/>
      <c r="BD15" s="212"/>
      <c r="BE15" s="212"/>
      <c r="BF15" s="212"/>
      <c r="BG15" s="212"/>
      <c r="BH15" s="212"/>
    </row>
    <row r="16" spans="1:60" outlineLevel="1" x14ac:dyDescent="0.2">
      <c r="A16" s="230">
        <v>5</v>
      </c>
      <c r="B16" s="231" t="s">
        <v>2361</v>
      </c>
      <c r="C16" s="247" t="s">
        <v>2362</v>
      </c>
      <c r="D16" s="232" t="s">
        <v>539</v>
      </c>
      <c r="E16" s="233">
        <v>1</v>
      </c>
      <c r="F16" s="234"/>
      <c r="G16" s="235">
        <f>ROUND(E16*F16,2)</f>
        <v>0</v>
      </c>
      <c r="H16" s="234"/>
      <c r="I16" s="235">
        <f>ROUND(E16*H16,2)</f>
        <v>0</v>
      </c>
      <c r="J16" s="234"/>
      <c r="K16" s="235">
        <f>ROUND(E16*J16,2)</f>
        <v>0</v>
      </c>
      <c r="L16" s="235">
        <v>21</v>
      </c>
      <c r="M16" s="235">
        <f>G16*(1+L16/100)</f>
        <v>0</v>
      </c>
      <c r="N16" s="233">
        <v>0</v>
      </c>
      <c r="O16" s="233">
        <f>ROUND(E16*N16,2)</f>
        <v>0</v>
      </c>
      <c r="P16" s="233">
        <v>0</v>
      </c>
      <c r="Q16" s="233">
        <f>ROUND(E16*P16,2)</f>
        <v>0</v>
      </c>
      <c r="R16" s="235"/>
      <c r="S16" s="235" t="s">
        <v>339</v>
      </c>
      <c r="T16" s="236" t="s">
        <v>340</v>
      </c>
      <c r="U16" s="222">
        <v>0</v>
      </c>
      <c r="V16" s="222">
        <f>ROUND(E16*U16,2)</f>
        <v>0</v>
      </c>
      <c r="W16" s="222"/>
      <c r="X16" s="222" t="s">
        <v>474</v>
      </c>
      <c r="Y16" s="212"/>
      <c r="Z16" s="212"/>
      <c r="AA16" s="212"/>
      <c r="AB16" s="212"/>
      <c r="AC16" s="212"/>
      <c r="AD16" s="212"/>
      <c r="AE16" s="212"/>
      <c r="AF16" s="212"/>
      <c r="AG16" s="212" t="s">
        <v>475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4" t="s">
        <v>2363</v>
      </c>
      <c r="D17" s="261"/>
      <c r="E17" s="261"/>
      <c r="F17" s="261"/>
      <c r="G17" s="261"/>
      <c r="H17" s="222"/>
      <c r="I17" s="222"/>
      <c r="J17" s="222"/>
      <c r="K17" s="222"/>
      <c r="L17" s="222"/>
      <c r="M17" s="222"/>
      <c r="N17" s="221"/>
      <c r="O17" s="221"/>
      <c r="P17" s="221"/>
      <c r="Q17" s="221"/>
      <c r="R17" s="222"/>
      <c r="S17" s="222"/>
      <c r="T17" s="222"/>
      <c r="U17" s="222"/>
      <c r="V17" s="222"/>
      <c r="W17" s="222"/>
      <c r="X17" s="222"/>
      <c r="Y17" s="212"/>
      <c r="Z17" s="212"/>
      <c r="AA17" s="212"/>
      <c r="AB17" s="212"/>
      <c r="AC17" s="212"/>
      <c r="AD17" s="212"/>
      <c r="AE17" s="212"/>
      <c r="AF17" s="212"/>
      <c r="AG17" s="212" t="s">
        <v>433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0">
        <v>6</v>
      </c>
      <c r="B18" s="231" t="s">
        <v>2364</v>
      </c>
      <c r="C18" s="247" t="s">
        <v>2365</v>
      </c>
      <c r="D18" s="232" t="s">
        <v>539</v>
      </c>
      <c r="E18" s="233">
        <v>1</v>
      </c>
      <c r="F18" s="234"/>
      <c r="G18" s="235">
        <f>ROUND(E18*F18,2)</f>
        <v>0</v>
      </c>
      <c r="H18" s="234"/>
      <c r="I18" s="235">
        <f>ROUND(E18*H18,2)</f>
        <v>0</v>
      </c>
      <c r="J18" s="234"/>
      <c r="K18" s="235">
        <f>ROUND(E18*J18,2)</f>
        <v>0</v>
      </c>
      <c r="L18" s="235">
        <v>21</v>
      </c>
      <c r="M18" s="235">
        <f>G18*(1+L18/100)</f>
        <v>0</v>
      </c>
      <c r="N18" s="233">
        <v>0</v>
      </c>
      <c r="O18" s="233">
        <f>ROUND(E18*N18,2)</f>
        <v>0</v>
      </c>
      <c r="P18" s="233">
        <v>0</v>
      </c>
      <c r="Q18" s="233">
        <f>ROUND(E18*P18,2)</f>
        <v>0</v>
      </c>
      <c r="R18" s="235"/>
      <c r="S18" s="235" t="s">
        <v>339</v>
      </c>
      <c r="T18" s="236" t="s">
        <v>340</v>
      </c>
      <c r="U18" s="222">
        <v>0</v>
      </c>
      <c r="V18" s="222">
        <f>ROUND(E18*U18,2)</f>
        <v>0</v>
      </c>
      <c r="W18" s="222"/>
      <c r="X18" s="222" t="s">
        <v>474</v>
      </c>
      <c r="Y18" s="212"/>
      <c r="Z18" s="212"/>
      <c r="AA18" s="212"/>
      <c r="AB18" s="212"/>
      <c r="AC18" s="212"/>
      <c r="AD18" s="212"/>
      <c r="AE18" s="212"/>
      <c r="AF18" s="212"/>
      <c r="AG18" s="212" t="s">
        <v>475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4" t="s">
        <v>2366</v>
      </c>
      <c r="D19" s="261"/>
      <c r="E19" s="261"/>
      <c r="F19" s="261"/>
      <c r="G19" s="261"/>
      <c r="H19" s="222"/>
      <c r="I19" s="222"/>
      <c r="J19" s="222"/>
      <c r="K19" s="222"/>
      <c r="L19" s="222"/>
      <c r="M19" s="222"/>
      <c r="N19" s="221"/>
      <c r="O19" s="221"/>
      <c r="P19" s="221"/>
      <c r="Q19" s="221"/>
      <c r="R19" s="222"/>
      <c r="S19" s="222"/>
      <c r="T19" s="222"/>
      <c r="U19" s="222"/>
      <c r="V19" s="222"/>
      <c r="W19" s="222"/>
      <c r="X19" s="222"/>
      <c r="Y19" s="212"/>
      <c r="Z19" s="212"/>
      <c r="AA19" s="212"/>
      <c r="AB19" s="212"/>
      <c r="AC19" s="212"/>
      <c r="AD19" s="212"/>
      <c r="AE19" s="212"/>
      <c r="AF19" s="212"/>
      <c r="AG19" s="212" t="s">
        <v>433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0">
        <v>7</v>
      </c>
      <c r="B20" s="231" t="s">
        <v>2367</v>
      </c>
      <c r="C20" s="247" t="s">
        <v>2368</v>
      </c>
      <c r="D20" s="232" t="s">
        <v>539</v>
      </c>
      <c r="E20" s="233">
        <v>1</v>
      </c>
      <c r="F20" s="234"/>
      <c r="G20" s="235">
        <f>ROUND(E20*F20,2)</f>
        <v>0</v>
      </c>
      <c r="H20" s="234"/>
      <c r="I20" s="235">
        <f>ROUND(E20*H20,2)</f>
        <v>0</v>
      </c>
      <c r="J20" s="234"/>
      <c r="K20" s="235">
        <f>ROUND(E20*J20,2)</f>
        <v>0</v>
      </c>
      <c r="L20" s="235">
        <v>21</v>
      </c>
      <c r="M20" s="235">
        <f>G20*(1+L20/100)</f>
        <v>0</v>
      </c>
      <c r="N20" s="233">
        <v>0</v>
      </c>
      <c r="O20" s="233">
        <f>ROUND(E20*N20,2)</f>
        <v>0</v>
      </c>
      <c r="P20" s="233">
        <v>0</v>
      </c>
      <c r="Q20" s="233">
        <f>ROUND(E20*P20,2)</f>
        <v>0</v>
      </c>
      <c r="R20" s="235"/>
      <c r="S20" s="235" t="s">
        <v>339</v>
      </c>
      <c r="T20" s="236" t="s">
        <v>340</v>
      </c>
      <c r="U20" s="222">
        <v>0</v>
      </c>
      <c r="V20" s="222">
        <f>ROUND(E20*U20,2)</f>
        <v>0</v>
      </c>
      <c r="W20" s="222"/>
      <c r="X20" s="222" t="s">
        <v>474</v>
      </c>
      <c r="Y20" s="212"/>
      <c r="Z20" s="212"/>
      <c r="AA20" s="212"/>
      <c r="AB20" s="212"/>
      <c r="AC20" s="212"/>
      <c r="AD20" s="212"/>
      <c r="AE20" s="212"/>
      <c r="AF20" s="212"/>
      <c r="AG20" s="212" t="s">
        <v>475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4" t="s">
        <v>2369</v>
      </c>
      <c r="D21" s="261"/>
      <c r="E21" s="261"/>
      <c r="F21" s="261"/>
      <c r="G21" s="261"/>
      <c r="H21" s="222"/>
      <c r="I21" s="222"/>
      <c r="J21" s="222"/>
      <c r="K21" s="222"/>
      <c r="L21" s="222"/>
      <c r="M21" s="222"/>
      <c r="N21" s="221"/>
      <c r="O21" s="221"/>
      <c r="P21" s="221"/>
      <c r="Q21" s="221"/>
      <c r="R21" s="222"/>
      <c r="S21" s="222"/>
      <c r="T21" s="222"/>
      <c r="U21" s="222"/>
      <c r="V21" s="222"/>
      <c r="W21" s="222"/>
      <c r="X21" s="222"/>
      <c r="Y21" s="212"/>
      <c r="Z21" s="212"/>
      <c r="AA21" s="212"/>
      <c r="AB21" s="212"/>
      <c r="AC21" s="212"/>
      <c r="AD21" s="212"/>
      <c r="AE21" s="212"/>
      <c r="AF21" s="212"/>
      <c r="AG21" s="212" t="s">
        <v>433</v>
      </c>
      <c r="AH21" s="212"/>
      <c r="AI21" s="212"/>
      <c r="AJ21" s="212"/>
      <c r="AK21" s="212"/>
      <c r="AL21" s="212"/>
      <c r="AM21" s="212"/>
      <c r="AN21" s="212"/>
      <c r="AO21" s="212"/>
      <c r="AP21" s="212"/>
      <c r="AQ21" s="212"/>
      <c r="AR21" s="212"/>
      <c r="AS21" s="212"/>
      <c r="AT21" s="212"/>
      <c r="AU21" s="212"/>
      <c r="AV21" s="212"/>
      <c r="AW21" s="212"/>
      <c r="AX21" s="212"/>
      <c r="AY21" s="212"/>
      <c r="AZ21" s="212"/>
      <c r="BA21" s="253" t="str">
        <f>C21</f>
        <v>Zásuvka nástěnná 230V, 16A - 1ks, zásuvka nástěnná 400V, 32A - ks, TN-S, odjištění zásuvek, proudový chránič 30mA</v>
      </c>
      <c r="BB21" s="212"/>
      <c r="BC21" s="212"/>
      <c r="BD21" s="212"/>
      <c r="BE21" s="212"/>
      <c r="BF21" s="212"/>
      <c r="BG21" s="212"/>
      <c r="BH21" s="212"/>
    </row>
    <row r="22" spans="1:60" outlineLevel="1" x14ac:dyDescent="0.2">
      <c r="A22" s="230">
        <v>8</v>
      </c>
      <c r="B22" s="231" t="s">
        <v>2370</v>
      </c>
      <c r="C22" s="247" t="s">
        <v>2371</v>
      </c>
      <c r="D22" s="232" t="s">
        <v>539</v>
      </c>
      <c r="E22" s="233">
        <v>1</v>
      </c>
      <c r="F22" s="234"/>
      <c r="G22" s="235">
        <f>ROUND(E22*F22,2)</f>
        <v>0</v>
      </c>
      <c r="H22" s="234"/>
      <c r="I22" s="235">
        <f>ROUND(E22*H22,2)</f>
        <v>0</v>
      </c>
      <c r="J22" s="234"/>
      <c r="K22" s="235">
        <f>ROUND(E22*J22,2)</f>
        <v>0</v>
      </c>
      <c r="L22" s="235">
        <v>21</v>
      </c>
      <c r="M22" s="235">
        <f>G22*(1+L22/100)</f>
        <v>0</v>
      </c>
      <c r="N22" s="233">
        <v>0</v>
      </c>
      <c r="O22" s="233">
        <f>ROUND(E22*N22,2)</f>
        <v>0</v>
      </c>
      <c r="P22" s="233">
        <v>0</v>
      </c>
      <c r="Q22" s="233">
        <f>ROUND(E22*P22,2)</f>
        <v>0</v>
      </c>
      <c r="R22" s="235"/>
      <c r="S22" s="235" t="s">
        <v>339</v>
      </c>
      <c r="T22" s="236" t="s">
        <v>340</v>
      </c>
      <c r="U22" s="222">
        <v>0</v>
      </c>
      <c r="V22" s="222">
        <f>ROUND(E22*U22,2)</f>
        <v>0</v>
      </c>
      <c r="W22" s="222"/>
      <c r="X22" s="222" t="s">
        <v>474</v>
      </c>
      <c r="Y22" s="212"/>
      <c r="Z22" s="212"/>
      <c r="AA22" s="212"/>
      <c r="AB22" s="212"/>
      <c r="AC22" s="212"/>
      <c r="AD22" s="212"/>
      <c r="AE22" s="212"/>
      <c r="AF22" s="212"/>
      <c r="AG22" s="212" t="s">
        <v>475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4" t="s">
        <v>2372</v>
      </c>
      <c r="D23" s="261"/>
      <c r="E23" s="261"/>
      <c r="F23" s="261"/>
      <c r="G23" s="261"/>
      <c r="H23" s="222"/>
      <c r="I23" s="222"/>
      <c r="J23" s="222"/>
      <c r="K23" s="222"/>
      <c r="L23" s="222"/>
      <c r="M23" s="222"/>
      <c r="N23" s="221"/>
      <c r="O23" s="221"/>
      <c r="P23" s="221"/>
      <c r="Q23" s="221"/>
      <c r="R23" s="222"/>
      <c r="S23" s="222"/>
      <c r="T23" s="222"/>
      <c r="U23" s="222"/>
      <c r="V23" s="222"/>
      <c r="W23" s="222"/>
      <c r="X23" s="222"/>
      <c r="Y23" s="212"/>
      <c r="Z23" s="212"/>
      <c r="AA23" s="212"/>
      <c r="AB23" s="212"/>
      <c r="AC23" s="212"/>
      <c r="AD23" s="212"/>
      <c r="AE23" s="212"/>
      <c r="AF23" s="212"/>
      <c r="AG23" s="212" t="s">
        <v>433</v>
      </c>
      <c r="AH23" s="212"/>
      <c r="AI23" s="212"/>
      <c r="AJ23" s="212"/>
      <c r="AK23" s="212"/>
      <c r="AL23" s="212"/>
      <c r="AM23" s="212"/>
      <c r="AN23" s="212"/>
      <c r="AO23" s="212"/>
      <c r="AP23" s="212"/>
      <c r="AQ23" s="212"/>
      <c r="AR23" s="212"/>
      <c r="AS23" s="212"/>
      <c r="AT23" s="212"/>
      <c r="AU23" s="212"/>
      <c r="AV23" s="212"/>
      <c r="AW23" s="212"/>
      <c r="AX23" s="212"/>
      <c r="AY23" s="212"/>
      <c r="AZ23" s="212"/>
      <c r="BA23" s="253" t="str">
        <f>C23</f>
        <v>Jitičový vývod 16A/C/3 vod pro napájení rozvaděče česlí. Pomocná relé, signalizace CHOD, PORUCHA. Řadové svorky.</v>
      </c>
      <c r="BB23" s="212"/>
      <c r="BC23" s="212"/>
      <c r="BD23" s="212"/>
      <c r="BE23" s="212"/>
      <c r="BF23" s="212"/>
      <c r="BG23" s="212"/>
      <c r="BH23" s="212"/>
    </row>
    <row r="24" spans="1:60" outlineLevel="1" x14ac:dyDescent="0.2">
      <c r="A24" s="230">
        <v>9</v>
      </c>
      <c r="B24" s="231" t="s">
        <v>2373</v>
      </c>
      <c r="C24" s="247" t="s">
        <v>2374</v>
      </c>
      <c r="D24" s="232" t="s">
        <v>539</v>
      </c>
      <c r="E24" s="233">
        <v>3</v>
      </c>
      <c r="F24" s="234"/>
      <c r="G24" s="235">
        <f>ROUND(E24*F24,2)</f>
        <v>0</v>
      </c>
      <c r="H24" s="234"/>
      <c r="I24" s="235">
        <f>ROUND(E24*H24,2)</f>
        <v>0</v>
      </c>
      <c r="J24" s="234"/>
      <c r="K24" s="235">
        <f>ROUND(E24*J24,2)</f>
        <v>0</v>
      </c>
      <c r="L24" s="235">
        <v>21</v>
      </c>
      <c r="M24" s="235">
        <f>G24*(1+L24/100)</f>
        <v>0</v>
      </c>
      <c r="N24" s="233">
        <v>0</v>
      </c>
      <c r="O24" s="233">
        <f>ROUND(E24*N24,2)</f>
        <v>0</v>
      </c>
      <c r="P24" s="233">
        <v>0</v>
      </c>
      <c r="Q24" s="233">
        <f>ROUND(E24*P24,2)</f>
        <v>0</v>
      </c>
      <c r="R24" s="235"/>
      <c r="S24" s="235" t="s">
        <v>339</v>
      </c>
      <c r="T24" s="236" t="s">
        <v>340</v>
      </c>
      <c r="U24" s="222">
        <v>0</v>
      </c>
      <c r="V24" s="222">
        <f>ROUND(E24*U24,2)</f>
        <v>0</v>
      </c>
      <c r="W24" s="222"/>
      <c r="X24" s="222" t="s">
        <v>474</v>
      </c>
      <c r="Y24" s="212"/>
      <c r="Z24" s="212"/>
      <c r="AA24" s="212"/>
      <c r="AB24" s="212"/>
      <c r="AC24" s="212"/>
      <c r="AD24" s="212"/>
      <c r="AE24" s="212"/>
      <c r="AF24" s="212"/>
      <c r="AG24" s="212" t="s">
        <v>475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19"/>
      <c r="B25" s="220"/>
      <c r="C25" s="264" t="s">
        <v>2375</v>
      </c>
      <c r="D25" s="261"/>
      <c r="E25" s="261"/>
      <c r="F25" s="261"/>
      <c r="G25" s="261"/>
      <c r="H25" s="222"/>
      <c r="I25" s="222"/>
      <c r="J25" s="222"/>
      <c r="K25" s="222"/>
      <c r="L25" s="222"/>
      <c r="M25" s="222"/>
      <c r="N25" s="221"/>
      <c r="O25" s="221"/>
      <c r="P25" s="221"/>
      <c r="Q25" s="221"/>
      <c r="R25" s="222"/>
      <c r="S25" s="222"/>
      <c r="T25" s="222"/>
      <c r="U25" s="222"/>
      <c r="V25" s="222"/>
      <c r="W25" s="222"/>
      <c r="X25" s="222"/>
      <c r="Y25" s="212"/>
      <c r="Z25" s="212"/>
      <c r="AA25" s="212"/>
      <c r="AB25" s="212"/>
      <c r="AC25" s="212"/>
      <c r="AD25" s="212"/>
      <c r="AE25" s="212"/>
      <c r="AF25" s="212"/>
      <c r="AG25" s="212" t="s">
        <v>433</v>
      </c>
      <c r="AH25" s="212"/>
      <c r="AI25" s="212"/>
      <c r="AJ25" s="212"/>
      <c r="AK25" s="212"/>
      <c r="AL25" s="212"/>
      <c r="AM25" s="212"/>
      <c r="AN25" s="212"/>
      <c r="AO25" s="212"/>
      <c r="AP25" s="212"/>
      <c r="AQ25" s="212"/>
      <c r="AR25" s="212"/>
      <c r="AS25" s="212"/>
      <c r="AT25" s="212"/>
      <c r="AU25" s="212"/>
      <c r="AV25" s="212"/>
      <c r="AW25" s="212"/>
      <c r="AX25" s="212"/>
      <c r="AY25" s="212"/>
      <c r="AZ25" s="212"/>
      <c r="BA25" s="253" t="str">
        <f>C25</f>
        <v>Odjištěný vývod pro ponorné kalové čerpadlo do výkonu 4,0kW, 400V, přímý přes FM zabudovaný v pohonu, provoz 2+1, motorový spouštěč pouze se zkratovou spouští, proudový chránič 30mA pro FM, stykač, pomocné kontakty. Jištění ovládacího obvodu, trojpolohový přepínač R-0-A, pomocná a povelová relé, signalizace CHOD, PORUCHA. Ovládací napětí 24V DC. Řadové svorky.</v>
      </c>
      <c r="BB25" s="212"/>
      <c r="BC25" s="212"/>
      <c r="BD25" s="212"/>
      <c r="BE25" s="212"/>
      <c r="BF25" s="212"/>
      <c r="BG25" s="212"/>
      <c r="BH25" s="212"/>
    </row>
    <row r="26" spans="1:60" outlineLevel="1" x14ac:dyDescent="0.2">
      <c r="A26" s="237">
        <v>10</v>
      </c>
      <c r="B26" s="238" t="s">
        <v>2376</v>
      </c>
      <c r="C26" s="246" t="s">
        <v>2377</v>
      </c>
      <c r="D26" s="239" t="s">
        <v>955</v>
      </c>
      <c r="E26" s="240">
        <v>1</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c r="S26" s="242" t="s">
        <v>339</v>
      </c>
      <c r="T26" s="243" t="s">
        <v>340</v>
      </c>
      <c r="U26" s="222">
        <v>0</v>
      </c>
      <c r="V26" s="222">
        <f>ROUND(E26*U26,2)</f>
        <v>0</v>
      </c>
      <c r="W26" s="222"/>
      <c r="X26" s="222" t="s">
        <v>474</v>
      </c>
      <c r="Y26" s="212"/>
      <c r="Z26" s="212"/>
      <c r="AA26" s="212"/>
      <c r="AB26" s="212"/>
      <c r="AC26" s="212"/>
      <c r="AD26" s="212"/>
      <c r="AE26" s="212"/>
      <c r="AF26" s="212"/>
      <c r="AG26" s="212" t="s">
        <v>475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7">
        <v>11</v>
      </c>
      <c r="B27" s="238" t="s">
        <v>2378</v>
      </c>
      <c r="C27" s="246" t="s">
        <v>2379</v>
      </c>
      <c r="D27" s="239" t="s">
        <v>955</v>
      </c>
      <c r="E27" s="240">
        <v>2</v>
      </c>
      <c r="F27" s="241"/>
      <c r="G27" s="242">
        <f>ROUND(E27*F27,2)</f>
        <v>0</v>
      </c>
      <c r="H27" s="241"/>
      <c r="I27" s="242">
        <f>ROUND(E27*H27,2)</f>
        <v>0</v>
      </c>
      <c r="J27" s="241"/>
      <c r="K27" s="242">
        <f>ROUND(E27*J27,2)</f>
        <v>0</v>
      </c>
      <c r="L27" s="242">
        <v>21</v>
      </c>
      <c r="M27" s="242">
        <f>G27*(1+L27/100)</f>
        <v>0</v>
      </c>
      <c r="N27" s="240">
        <v>0</v>
      </c>
      <c r="O27" s="240">
        <f>ROUND(E27*N27,2)</f>
        <v>0</v>
      </c>
      <c r="P27" s="240">
        <v>0</v>
      </c>
      <c r="Q27" s="240">
        <f>ROUND(E27*P27,2)</f>
        <v>0</v>
      </c>
      <c r="R27" s="242"/>
      <c r="S27" s="242" t="s">
        <v>339</v>
      </c>
      <c r="T27" s="243" t="s">
        <v>340</v>
      </c>
      <c r="U27" s="222">
        <v>0</v>
      </c>
      <c r="V27" s="222">
        <f>ROUND(E27*U27,2)</f>
        <v>0</v>
      </c>
      <c r="W27" s="222"/>
      <c r="X27" s="222" t="s">
        <v>474</v>
      </c>
      <c r="Y27" s="212"/>
      <c r="Z27" s="212"/>
      <c r="AA27" s="212"/>
      <c r="AB27" s="212"/>
      <c r="AC27" s="212"/>
      <c r="AD27" s="212"/>
      <c r="AE27" s="212"/>
      <c r="AF27" s="212"/>
      <c r="AG27" s="212" t="s">
        <v>475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7">
        <v>12</v>
      </c>
      <c r="B28" s="238" t="s">
        <v>2380</v>
      </c>
      <c r="C28" s="246" t="s">
        <v>2381</v>
      </c>
      <c r="D28" s="239" t="s">
        <v>955</v>
      </c>
      <c r="E28" s="240">
        <v>1</v>
      </c>
      <c r="F28" s="241"/>
      <c r="G28" s="242">
        <f>ROUND(E28*F28,2)</f>
        <v>0</v>
      </c>
      <c r="H28" s="241"/>
      <c r="I28" s="242">
        <f>ROUND(E28*H28,2)</f>
        <v>0</v>
      </c>
      <c r="J28" s="241"/>
      <c r="K28" s="242">
        <f>ROUND(E28*J28,2)</f>
        <v>0</v>
      </c>
      <c r="L28" s="242">
        <v>21</v>
      </c>
      <c r="M28" s="242">
        <f>G28*(1+L28/100)</f>
        <v>0</v>
      </c>
      <c r="N28" s="240">
        <v>0</v>
      </c>
      <c r="O28" s="240">
        <f>ROUND(E28*N28,2)</f>
        <v>0</v>
      </c>
      <c r="P28" s="240">
        <v>0</v>
      </c>
      <c r="Q28" s="240">
        <f>ROUND(E28*P28,2)</f>
        <v>0</v>
      </c>
      <c r="R28" s="242"/>
      <c r="S28" s="242" t="s">
        <v>339</v>
      </c>
      <c r="T28" s="243" t="s">
        <v>340</v>
      </c>
      <c r="U28" s="222">
        <v>0</v>
      </c>
      <c r="V28" s="222">
        <f>ROUND(E28*U28,2)</f>
        <v>0</v>
      </c>
      <c r="W28" s="222"/>
      <c r="X28" s="222" t="s">
        <v>474</v>
      </c>
      <c r="Y28" s="212"/>
      <c r="Z28" s="212"/>
      <c r="AA28" s="212"/>
      <c r="AB28" s="212"/>
      <c r="AC28" s="212"/>
      <c r="AD28" s="212"/>
      <c r="AE28" s="212"/>
      <c r="AF28" s="212"/>
      <c r="AG28" s="212" t="s">
        <v>475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0">
        <v>13</v>
      </c>
      <c r="B29" s="231" t="s">
        <v>2382</v>
      </c>
      <c r="C29" s="247" t="s">
        <v>2383</v>
      </c>
      <c r="D29" s="232" t="s">
        <v>539</v>
      </c>
      <c r="E29" s="233">
        <v>1</v>
      </c>
      <c r="F29" s="234"/>
      <c r="G29" s="235">
        <f>ROUND(E29*F29,2)</f>
        <v>0</v>
      </c>
      <c r="H29" s="234"/>
      <c r="I29" s="235">
        <f>ROUND(E29*H29,2)</f>
        <v>0</v>
      </c>
      <c r="J29" s="234"/>
      <c r="K29" s="235">
        <f>ROUND(E29*J29,2)</f>
        <v>0</v>
      </c>
      <c r="L29" s="235">
        <v>21</v>
      </c>
      <c r="M29" s="235">
        <f>G29*(1+L29/100)</f>
        <v>0</v>
      </c>
      <c r="N29" s="233">
        <v>0</v>
      </c>
      <c r="O29" s="233">
        <f>ROUND(E29*N29,2)</f>
        <v>0</v>
      </c>
      <c r="P29" s="233">
        <v>0</v>
      </c>
      <c r="Q29" s="233">
        <f>ROUND(E29*P29,2)</f>
        <v>0</v>
      </c>
      <c r="R29" s="235"/>
      <c r="S29" s="235" t="s">
        <v>339</v>
      </c>
      <c r="T29" s="236" t="s">
        <v>340</v>
      </c>
      <c r="U29" s="222">
        <v>0</v>
      </c>
      <c r="V29" s="222">
        <f>ROUND(E29*U29,2)</f>
        <v>0</v>
      </c>
      <c r="W29" s="222"/>
      <c r="X29" s="222" t="s">
        <v>474</v>
      </c>
      <c r="Y29" s="212"/>
      <c r="Z29" s="212"/>
      <c r="AA29" s="212"/>
      <c r="AB29" s="212"/>
      <c r="AC29" s="212"/>
      <c r="AD29" s="212"/>
      <c r="AE29" s="212"/>
      <c r="AF29" s="212"/>
      <c r="AG29" s="212" t="s">
        <v>475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33.75" outlineLevel="1" x14ac:dyDescent="0.2">
      <c r="A30" s="219"/>
      <c r="B30" s="220"/>
      <c r="C30" s="264" t="s">
        <v>2384</v>
      </c>
      <c r="D30" s="261"/>
      <c r="E30" s="261"/>
      <c r="F30" s="261"/>
      <c r="G30" s="261"/>
      <c r="H30" s="222"/>
      <c r="I30" s="222"/>
      <c r="J30" s="222"/>
      <c r="K30" s="222"/>
      <c r="L30" s="222"/>
      <c r="M30" s="222"/>
      <c r="N30" s="221"/>
      <c r="O30" s="221"/>
      <c r="P30" s="221"/>
      <c r="Q30" s="221"/>
      <c r="R30" s="222"/>
      <c r="S30" s="222"/>
      <c r="T30" s="222"/>
      <c r="U30" s="222"/>
      <c r="V30" s="222"/>
      <c r="W30" s="222"/>
      <c r="X30" s="222"/>
      <c r="Y30" s="212"/>
      <c r="Z30" s="212"/>
      <c r="AA30" s="212"/>
      <c r="AB30" s="212"/>
      <c r="AC30" s="212"/>
      <c r="AD30" s="212"/>
      <c r="AE30" s="212"/>
      <c r="AF30" s="212"/>
      <c r="AG30" s="212" t="s">
        <v>433</v>
      </c>
      <c r="AH30" s="212"/>
      <c r="AI30" s="212"/>
      <c r="AJ30" s="212"/>
      <c r="AK30" s="212"/>
      <c r="AL30" s="212"/>
      <c r="AM30" s="212"/>
      <c r="AN30" s="212"/>
      <c r="AO30" s="212"/>
      <c r="AP30" s="212"/>
      <c r="AQ30" s="212"/>
      <c r="AR30" s="212"/>
      <c r="AS30" s="212"/>
      <c r="AT30" s="212"/>
      <c r="AU30" s="212"/>
      <c r="AV30" s="212"/>
      <c r="AW30" s="212"/>
      <c r="AX30" s="212"/>
      <c r="AY30" s="212"/>
      <c r="AZ30" s="212"/>
      <c r="BA30" s="253" t="str">
        <f>C30</f>
        <v>Odjištěný vývod pro ponorné kalové čerpadlo do výkonu 1,5kW, 400V, přímý rozběh, provoz 1+0, motorový spouštěč s nadproudovou ochranou, proudový chránič 30mA, stykač, pomocné kontakty. Jištění ovládacího obvodu, trojpolohový přepínač R-0-A, pomocná a povelová relé, signalizace CHOD, PORUCHA. Ovládací napětí 24V DC. Řadové svorky.</v>
      </c>
      <c r="BB30" s="212"/>
      <c r="BC30" s="212"/>
      <c r="BD30" s="212"/>
      <c r="BE30" s="212"/>
      <c r="BF30" s="212"/>
      <c r="BG30" s="212"/>
      <c r="BH30" s="212"/>
    </row>
    <row r="31" spans="1:60" outlineLevel="1" x14ac:dyDescent="0.2">
      <c r="A31" s="230">
        <v>14</v>
      </c>
      <c r="B31" s="231" t="s">
        <v>2385</v>
      </c>
      <c r="C31" s="247" t="s">
        <v>2386</v>
      </c>
      <c r="D31" s="232" t="s">
        <v>539</v>
      </c>
      <c r="E31" s="233">
        <v>1</v>
      </c>
      <c r="F31" s="234"/>
      <c r="G31" s="235">
        <f>ROUND(E31*F31,2)</f>
        <v>0</v>
      </c>
      <c r="H31" s="234"/>
      <c r="I31" s="235">
        <f>ROUND(E31*H31,2)</f>
        <v>0</v>
      </c>
      <c r="J31" s="234"/>
      <c r="K31" s="235">
        <f>ROUND(E31*J31,2)</f>
        <v>0</v>
      </c>
      <c r="L31" s="235">
        <v>21</v>
      </c>
      <c r="M31" s="235">
        <f>G31*(1+L31/100)</f>
        <v>0</v>
      </c>
      <c r="N31" s="233">
        <v>0</v>
      </c>
      <c r="O31" s="233">
        <f>ROUND(E31*N31,2)</f>
        <v>0</v>
      </c>
      <c r="P31" s="233">
        <v>0</v>
      </c>
      <c r="Q31" s="233">
        <f>ROUND(E31*P31,2)</f>
        <v>0</v>
      </c>
      <c r="R31" s="235"/>
      <c r="S31" s="235" t="s">
        <v>339</v>
      </c>
      <c r="T31" s="236" t="s">
        <v>340</v>
      </c>
      <c r="U31" s="222">
        <v>0</v>
      </c>
      <c r="V31" s="222">
        <f>ROUND(E31*U31,2)</f>
        <v>0</v>
      </c>
      <c r="W31" s="222"/>
      <c r="X31" s="222" t="s">
        <v>474</v>
      </c>
      <c r="Y31" s="212"/>
      <c r="Z31" s="212"/>
      <c r="AA31" s="212"/>
      <c r="AB31" s="212"/>
      <c r="AC31" s="212"/>
      <c r="AD31" s="212"/>
      <c r="AE31" s="212"/>
      <c r="AF31" s="212"/>
      <c r="AG31" s="212" t="s">
        <v>475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19"/>
      <c r="B32" s="220"/>
      <c r="C32" s="264" t="s">
        <v>2387</v>
      </c>
      <c r="D32" s="261"/>
      <c r="E32" s="261"/>
      <c r="F32" s="261"/>
      <c r="G32" s="261"/>
      <c r="H32" s="222"/>
      <c r="I32" s="222"/>
      <c r="J32" s="222"/>
      <c r="K32" s="222"/>
      <c r="L32" s="222"/>
      <c r="M32" s="222"/>
      <c r="N32" s="221"/>
      <c r="O32" s="221"/>
      <c r="P32" s="221"/>
      <c r="Q32" s="221"/>
      <c r="R32" s="222"/>
      <c r="S32" s="222"/>
      <c r="T32" s="222"/>
      <c r="U32" s="222"/>
      <c r="V32" s="222"/>
      <c r="W32" s="222"/>
      <c r="X32" s="222"/>
      <c r="Y32" s="212"/>
      <c r="Z32" s="212"/>
      <c r="AA32" s="212"/>
      <c r="AB32" s="212"/>
      <c r="AC32" s="212"/>
      <c r="AD32" s="212"/>
      <c r="AE32" s="212"/>
      <c r="AF32" s="212"/>
      <c r="AG32" s="212" t="s">
        <v>433</v>
      </c>
      <c r="AH32" s="212"/>
      <c r="AI32" s="212"/>
      <c r="AJ32" s="212"/>
      <c r="AK32" s="212"/>
      <c r="AL32" s="212"/>
      <c r="AM32" s="212"/>
      <c r="AN32" s="212"/>
      <c r="AO32" s="212"/>
      <c r="AP32" s="212"/>
      <c r="AQ32" s="212"/>
      <c r="AR32" s="212"/>
      <c r="AS32" s="212"/>
      <c r="AT32" s="212"/>
      <c r="AU32" s="212"/>
      <c r="AV32" s="212"/>
      <c r="AW32" s="212"/>
      <c r="AX32" s="212"/>
      <c r="AY32" s="212"/>
      <c r="AZ32" s="212"/>
      <c r="BA32" s="253" t="str">
        <f>C32</f>
        <v>Dvojpólová přepěťová ochrana SPD typ 3, 230V, TN-S, s vysokofrekvenčním filtrem, dálkovou signalizací - 1ks, rázová tlumivka 16A - 2ks, včetně odjištění. Všechny přepěťové ochrany budou dodány od jednoho výrobce!!!</v>
      </c>
      <c r="BB32" s="212"/>
      <c r="BC32" s="212"/>
      <c r="BD32" s="212"/>
      <c r="BE32" s="212"/>
      <c r="BF32" s="212"/>
      <c r="BG32" s="212"/>
      <c r="BH32" s="212"/>
    </row>
    <row r="33" spans="1:60" outlineLevel="1" x14ac:dyDescent="0.2">
      <c r="A33" s="230">
        <v>15</v>
      </c>
      <c r="B33" s="231" t="s">
        <v>2388</v>
      </c>
      <c r="C33" s="247" t="s">
        <v>2389</v>
      </c>
      <c r="D33" s="232" t="s">
        <v>539</v>
      </c>
      <c r="E33" s="233">
        <v>1</v>
      </c>
      <c r="F33" s="234"/>
      <c r="G33" s="235">
        <f>ROUND(E33*F33,2)</f>
        <v>0</v>
      </c>
      <c r="H33" s="234"/>
      <c r="I33" s="235">
        <f>ROUND(E33*H33,2)</f>
        <v>0</v>
      </c>
      <c r="J33" s="234"/>
      <c r="K33" s="235">
        <f>ROUND(E33*J33,2)</f>
        <v>0</v>
      </c>
      <c r="L33" s="235">
        <v>21</v>
      </c>
      <c r="M33" s="235">
        <f>G33*(1+L33/100)</f>
        <v>0</v>
      </c>
      <c r="N33" s="233">
        <v>0</v>
      </c>
      <c r="O33" s="233">
        <f>ROUND(E33*N33,2)</f>
        <v>0</v>
      </c>
      <c r="P33" s="233">
        <v>0</v>
      </c>
      <c r="Q33" s="233">
        <f>ROUND(E33*P33,2)</f>
        <v>0</v>
      </c>
      <c r="R33" s="235"/>
      <c r="S33" s="235" t="s">
        <v>339</v>
      </c>
      <c r="T33" s="236" t="s">
        <v>340</v>
      </c>
      <c r="U33" s="222">
        <v>0</v>
      </c>
      <c r="V33" s="222">
        <f>ROUND(E33*U33,2)</f>
        <v>0</v>
      </c>
      <c r="W33" s="222"/>
      <c r="X33" s="222" t="s">
        <v>474</v>
      </c>
      <c r="Y33" s="212"/>
      <c r="Z33" s="212"/>
      <c r="AA33" s="212"/>
      <c r="AB33" s="212"/>
      <c r="AC33" s="212"/>
      <c r="AD33" s="212"/>
      <c r="AE33" s="212"/>
      <c r="AF33" s="212"/>
      <c r="AG33" s="212" t="s">
        <v>475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4" t="s">
        <v>2390</v>
      </c>
      <c r="D34" s="261"/>
      <c r="E34" s="261"/>
      <c r="F34" s="261"/>
      <c r="G34" s="261"/>
      <c r="H34" s="222"/>
      <c r="I34" s="222"/>
      <c r="J34" s="222"/>
      <c r="K34" s="222"/>
      <c r="L34" s="222"/>
      <c r="M34" s="222"/>
      <c r="N34" s="221"/>
      <c r="O34" s="221"/>
      <c r="P34" s="221"/>
      <c r="Q34" s="221"/>
      <c r="R34" s="222"/>
      <c r="S34" s="222"/>
      <c r="T34" s="222"/>
      <c r="U34" s="222"/>
      <c r="V34" s="222"/>
      <c r="W34" s="222"/>
      <c r="X34" s="222"/>
      <c r="Y34" s="212"/>
      <c r="Z34" s="212"/>
      <c r="AA34" s="212"/>
      <c r="AB34" s="212"/>
      <c r="AC34" s="212"/>
      <c r="AD34" s="212"/>
      <c r="AE34" s="212"/>
      <c r="AF34" s="212"/>
      <c r="AG34" s="212" t="s">
        <v>433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0">
        <v>16</v>
      </c>
      <c r="B35" s="231" t="s">
        <v>2391</v>
      </c>
      <c r="C35" s="247" t="s">
        <v>2392</v>
      </c>
      <c r="D35" s="232" t="s">
        <v>539</v>
      </c>
      <c r="E35" s="233">
        <v>6</v>
      </c>
      <c r="F35" s="234"/>
      <c r="G35" s="235">
        <f>ROUND(E35*F35,2)</f>
        <v>0</v>
      </c>
      <c r="H35" s="234"/>
      <c r="I35" s="235">
        <f>ROUND(E35*H35,2)</f>
        <v>0</v>
      </c>
      <c r="J35" s="234"/>
      <c r="K35" s="235">
        <f>ROUND(E35*J35,2)</f>
        <v>0</v>
      </c>
      <c r="L35" s="235">
        <v>21</v>
      </c>
      <c r="M35" s="235">
        <f>G35*(1+L35/100)</f>
        <v>0</v>
      </c>
      <c r="N35" s="233">
        <v>0</v>
      </c>
      <c r="O35" s="233">
        <f>ROUND(E35*N35,2)</f>
        <v>0</v>
      </c>
      <c r="P35" s="233">
        <v>0</v>
      </c>
      <c r="Q35" s="233">
        <f>ROUND(E35*P35,2)</f>
        <v>0</v>
      </c>
      <c r="R35" s="235"/>
      <c r="S35" s="235" t="s">
        <v>339</v>
      </c>
      <c r="T35" s="236" t="s">
        <v>340</v>
      </c>
      <c r="U35" s="222">
        <v>0</v>
      </c>
      <c r="V35" s="222">
        <f>ROUND(E35*U35,2)</f>
        <v>0</v>
      </c>
      <c r="W35" s="222"/>
      <c r="X35" s="222" t="s">
        <v>474</v>
      </c>
      <c r="Y35" s="212"/>
      <c r="Z35" s="212"/>
      <c r="AA35" s="212"/>
      <c r="AB35" s="212"/>
      <c r="AC35" s="212"/>
      <c r="AD35" s="212"/>
      <c r="AE35" s="212"/>
      <c r="AF35" s="212"/>
      <c r="AG35" s="212" t="s">
        <v>475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4" t="s">
        <v>2393</v>
      </c>
      <c r="D36" s="261"/>
      <c r="E36" s="261"/>
      <c r="F36" s="261"/>
      <c r="G36" s="261"/>
      <c r="H36" s="222"/>
      <c r="I36" s="222"/>
      <c r="J36" s="222"/>
      <c r="K36" s="222"/>
      <c r="L36" s="222"/>
      <c r="M36" s="222"/>
      <c r="N36" s="221"/>
      <c r="O36" s="221"/>
      <c r="P36" s="221"/>
      <c r="Q36" s="221"/>
      <c r="R36" s="222"/>
      <c r="S36" s="222"/>
      <c r="T36" s="222"/>
      <c r="U36" s="222"/>
      <c r="V36" s="222"/>
      <c r="W36" s="222"/>
      <c r="X36" s="222"/>
      <c r="Y36" s="212"/>
      <c r="Z36" s="212"/>
      <c r="AA36" s="212"/>
      <c r="AB36" s="212"/>
      <c r="AC36" s="212"/>
      <c r="AD36" s="212"/>
      <c r="AE36" s="212"/>
      <c r="AF36" s="212"/>
      <c r="AG36" s="212" t="s">
        <v>433</v>
      </c>
      <c r="AH36" s="212"/>
      <c r="AI36" s="212"/>
      <c r="AJ36" s="212"/>
      <c r="AK36" s="212"/>
      <c r="AL36" s="212"/>
      <c r="AM36" s="212"/>
      <c r="AN36" s="212"/>
      <c r="AO36" s="212"/>
      <c r="AP36" s="212"/>
      <c r="AQ36" s="212"/>
      <c r="AR36" s="212"/>
      <c r="AS36" s="212"/>
      <c r="AT36" s="212"/>
      <c r="AU36" s="212"/>
      <c r="AV36" s="212"/>
      <c r="AW36" s="212"/>
      <c r="AX36" s="212"/>
      <c r="AY36" s="212"/>
      <c r="AZ36" s="212"/>
      <c r="BA36" s="253" t="str">
        <f>C36</f>
        <v>Odjištěný vývod trubičkovou pojistkou do 1A v pojistkové řadové svorkovnici, pomocné relé 24V DC, řadové svorky</v>
      </c>
      <c r="BB36" s="212"/>
      <c r="BC36" s="212"/>
      <c r="BD36" s="212"/>
      <c r="BE36" s="212"/>
      <c r="BF36" s="212"/>
      <c r="BG36" s="212"/>
      <c r="BH36" s="212"/>
    </row>
    <row r="37" spans="1:60" outlineLevel="1" x14ac:dyDescent="0.2">
      <c r="A37" s="230">
        <v>17</v>
      </c>
      <c r="B37" s="231" t="s">
        <v>2394</v>
      </c>
      <c r="C37" s="247" t="s">
        <v>2395</v>
      </c>
      <c r="D37" s="232" t="s">
        <v>539</v>
      </c>
      <c r="E37" s="233">
        <v>2</v>
      </c>
      <c r="F37" s="234"/>
      <c r="G37" s="235">
        <f>ROUND(E37*F37,2)</f>
        <v>0</v>
      </c>
      <c r="H37" s="234"/>
      <c r="I37" s="235">
        <f>ROUND(E37*H37,2)</f>
        <v>0</v>
      </c>
      <c r="J37" s="234"/>
      <c r="K37" s="235">
        <f>ROUND(E37*J37,2)</f>
        <v>0</v>
      </c>
      <c r="L37" s="235">
        <v>21</v>
      </c>
      <c r="M37" s="235">
        <f>G37*(1+L37/100)</f>
        <v>0</v>
      </c>
      <c r="N37" s="233">
        <v>0</v>
      </c>
      <c r="O37" s="233">
        <f>ROUND(E37*N37,2)</f>
        <v>0</v>
      </c>
      <c r="P37" s="233">
        <v>0</v>
      </c>
      <c r="Q37" s="233">
        <f>ROUND(E37*P37,2)</f>
        <v>0</v>
      </c>
      <c r="R37" s="235"/>
      <c r="S37" s="235" t="s">
        <v>339</v>
      </c>
      <c r="T37" s="236" t="s">
        <v>340</v>
      </c>
      <c r="U37" s="222">
        <v>0</v>
      </c>
      <c r="V37" s="222">
        <f>ROUND(E37*U37,2)</f>
        <v>0</v>
      </c>
      <c r="W37" s="222"/>
      <c r="X37" s="222" t="s">
        <v>474</v>
      </c>
      <c r="Y37" s="212"/>
      <c r="Z37" s="212"/>
      <c r="AA37" s="212"/>
      <c r="AB37" s="212"/>
      <c r="AC37" s="212"/>
      <c r="AD37" s="212"/>
      <c r="AE37" s="212"/>
      <c r="AF37" s="212"/>
      <c r="AG37" s="212" t="s">
        <v>475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4" t="s">
        <v>2396</v>
      </c>
      <c r="D38" s="261"/>
      <c r="E38" s="261"/>
      <c r="F38" s="261"/>
      <c r="G38" s="261"/>
      <c r="H38" s="222"/>
      <c r="I38" s="222"/>
      <c r="J38" s="222"/>
      <c r="K38" s="222"/>
      <c r="L38" s="222"/>
      <c r="M38" s="222"/>
      <c r="N38" s="221"/>
      <c r="O38" s="221"/>
      <c r="P38" s="221"/>
      <c r="Q38" s="221"/>
      <c r="R38" s="222"/>
      <c r="S38" s="222"/>
      <c r="T38" s="222"/>
      <c r="U38" s="222"/>
      <c r="V38" s="222"/>
      <c r="W38" s="222"/>
      <c r="X38" s="222"/>
      <c r="Y38" s="212"/>
      <c r="Z38" s="212"/>
      <c r="AA38" s="212"/>
      <c r="AB38" s="212"/>
      <c r="AC38" s="212"/>
      <c r="AD38" s="212"/>
      <c r="AE38" s="212"/>
      <c r="AF38" s="212"/>
      <c r="AG38" s="212" t="s">
        <v>433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7">
        <v>18</v>
      </c>
      <c r="B39" s="238" t="s">
        <v>2397</v>
      </c>
      <c r="C39" s="246" t="s">
        <v>2398</v>
      </c>
      <c r="D39" s="239" t="s">
        <v>955</v>
      </c>
      <c r="E39" s="240">
        <v>1</v>
      </c>
      <c r="F39" s="241"/>
      <c r="G39" s="242">
        <f>ROUND(E39*F39,2)</f>
        <v>0</v>
      </c>
      <c r="H39" s="241"/>
      <c r="I39" s="242">
        <f>ROUND(E39*H39,2)</f>
        <v>0</v>
      </c>
      <c r="J39" s="241"/>
      <c r="K39" s="242">
        <f>ROUND(E39*J39,2)</f>
        <v>0</v>
      </c>
      <c r="L39" s="242">
        <v>21</v>
      </c>
      <c r="M39" s="242">
        <f>G39*(1+L39/100)</f>
        <v>0</v>
      </c>
      <c r="N39" s="240">
        <v>0</v>
      </c>
      <c r="O39" s="240">
        <f>ROUND(E39*N39,2)</f>
        <v>0</v>
      </c>
      <c r="P39" s="240">
        <v>0</v>
      </c>
      <c r="Q39" s="240">
        <f>ROUND(E39*P39,2)</f>
        <v>0</v>
      </c>
      <c r="R39" s="242"/>
      <c r="S39" s="242" t="s">
        <v>339</v>
      </c>
      <c r="T39" s="243" t="s">
        <v>340</v>
      </c>
      <c r="U39" s="222">
        <v>0</v>
      </c>
      <c r="V39" s="222">
        <f>ROUND(E39*U39,2)</f>
        <v>0</v>
      </c>
      <c r="W39" s="222"/>
      <c r="X39" s="222" t="s">
        <v>474</v>
      </c>
      <c r="Y39" s="212"/>
      <c r="Z39" s="212"/>
      <c r="AA39" s="212"/>
      <c r="AB39" s="212"/>
      <c r="AC39" s="212"/>
      <c r="AD39" s="212"/>
      <c r="AE39" s="212"/>
      <c r="AF39" s="212"/>
      <c r="AG39" s="212" t="s">
        <v>475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0">
        <v>19</v>
      </c>
      <c r="B40" s="231" t="s">
        <v>2399</v>
      </c>
      <c r="C40" s="247" t="s">
        <v>2400</v>
      </c>
      <c r="D40" s="232" t="s">
        <v>955</v>
      </c>
      <c r="E40" s="233">
        <v>1</v>
      </c>
      <c r="F40" s="234"/>
      <c r="G40" s="235">
        <f>ROUND(E40*F40,2)</f>
        <v>0</v>
      </c>
      <c r="H40" s="234"/>
      <c r="I40" s="235">
        <f>ROUND(E40*H40,2)</f>
        <v>0</v>
      </c>
      <c r="J40" s="234"/>
      <c r="K40" s="235">
        <f>ROUND(E40*J40,2)</f>
        <v>0</v>
      </c>
      <c r="L40" s="235">
        <v>21</v>
      </c>
      <c r="M40" s="235">
        <f>G40*(1+L40/100)</f>
        <v>0</v>
      </c>
      <c r="N40" s="233">
        <v>0</v>
      </c>
      <c r="O40" s="233">
        <f>ROUND(E40*N40,2)</f>
        <v>0</v>
      </c>
      <c r="P40" s="233">
        <v>0</v>
      </c>
      <c r="Q40" s="233">
        <f>ROUND(E40*P40,2)</f>
        <v>0</v>
      </c>
      <c r="R40" s="235"/>
      <c r="S40" s="235" t="s">
        <v>339</v>
      </c>
      <c r="T40" s="236" t="s">
        <v>340</v>
      </c>
      <c r="U40" s="222">
        <v>0</v>
      </c>
      <c r="V40" s="222">
        <f>ROUND(E40*U40,2)</f>
        <v>0</v>
      </c>
      <c r="W40" s="222"/>
      <c r="X40" s="222" t="s">
        <v>474</v>
      </c>
      <c r="Y40" s="212"/>
      <c r="Z40" s="212"/>
      <c r="AA40" s="212"/>
      <c r="AB40" s="212"/>
      <c r="AC40" s="212"/>
      <c r="AD40" s="212"/>
      <c r="AE40" s="212"/>
      <c r="AF40" s="212"/>
      <c r="AG40" s="212" t="s">
        <v>475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1" x14ac:dyDescent="0.2">
      <c r="A41" s="219"/>
      <c r="B41" s="220"/>
      <c r="C41" s="264" t="s">
        <v>2401</v>
      </c>
      <c r="D41" s="261"/>
      <c r="E41" s="261"/>
      <c r="F41" s="261"/>
      <c r="G41" s="261"/>
      <c r="H41" s="222"/>
      <c r="I41" s="222"/>
      <c r="J41" s="222"/>
      <c r="K41" s="222"/>
      <c r="L41" s="222"/>
      <c r="M41" s="222"/>
      <c r="N41" s="221"/>
      <c r="O41" s="221"/>
      <c r="P41" s="221"/>
      <c r="Q41" s="221"/>
      <c r="R41" s="222"/>
      <c r="S41" s="222"/>
      <c r="T41" s="222"/>
      <c r="U41" s="222"/>
      <c r="V41" s="222"/>
      <c r="W41" s="222"/>
      <c r="X41" s="222"/>
      <c r="Y41" s="212"/>
      <c r="Z41" s="212"/>
      <c r="AA41" s="212"/>
      <c r="AB41" s="212"/>
      <c r="AC41" s="212"/>
      <c r="AD41" s="212"/>
      <c r="AE41" s="212"/>
      <c r="AF41" s="212"/>
      <c r="AG41" s="212" t="s">
        <v>433</v>
      </c>
      <c r="AH41" s="212"/>
      <c r="AI41" s="212"/>
      <c r="AJ41" s="212"/>
      <c r="AK41" s="212"/>
      <c r="AL41" s="212"/>
      <c r="AM41" s="212"/>
      <c r="AN41" s="212"/>
      <c r="AO41" s="212"/>
      <c r="AP41" s="212"/>
      <c r="AQ41" s="212"/>
      <c r="AR41" s="212"/>
      <c r="AS41" s="212"/>
      <c r="AT41" s="212"/>
      <c r="AU41" s="212"/>
      <c r="AV41" s="212"/>
      <c r="AW41" s="212"/>
      <c r="AX41" s="212"/>
      <c r="AY41" s="212"/>
      <c r="AZ41" s="212"/>
      <c r="BA41" s="253" t="str">
        <f>C41</f>
        <v>GSM/GPRS MODEM, 4G/LTE: 800, 900, 1800, 2100, 2600MHz., se switchem 2 porty RJ45, 10/100Mbit/s, 10-48V DC, IP20,  pro přenos dat z objektu na dispečink provozovatele na ČOV Pohořelice a ČOV Břeclav, propojovací kabel mezi switchem  a modemem, software pro přenos dat, softwarové práce, montážní práce. Modem bude osazen v rozvaděči RMD9.6</v>
      </c>
      <c r="BB41" s="212"/>
      <c r="BC41" s="212"/>
      <c r="BD41" s="212"/>
      <c r="BE41" s="212"/>
      <c r="BF41" s="212"/>
      <c r="BG41" s="212"/>
      <c r="BH41" s="212"/>
    </row>
    <row r="42" spans="1:60" outlineLevel="1" x14ac:dyDescent="0.2">
      <c r="A42" s="237">
        <v>20</v>
      </c>
      <c r="B42" s="238" t="s">
        <v>2402</v>
      </c>
      <c r="C42" s="246" t="s">
        <v>2403</v>
      </c>
      <c r="D42" s="239" t="s">
        <v>955</v>
      </c>
      <c r="E42" s="240">
        <v>8</v>
      </c>
      <c r="F42" s="241"/>
      <c r="G42" s="242">
        <f>ROUND(E42*F42,2)</f>
        <v>0</v>
      </c>
      <c r="H42" s="241"/>
      <c r="I42" s="242">
        <f>ROUND(E42*H42,2)</f>
        <v>0</v>
      </c>
      <c r="J42" s="241"/>
      <c r="K42" s="242">
        <f>ROUND(E42*J42,2)</f>
        <v>0</v>
      </c>
      <c r="L42" s="242">
        <v>21</v>
      </c>
      <c r="M42" s="242">
        <f>G42*(1+L42/100)</f>
        <v>0</v>
      </c>
      <c r="N42" s="240">
        <v>0</v>
      </c>
      <c r="O42" s="240">
        <f>ROUND(E42*N42,2)</f>
        <v>0</v>
      </c>
      <c r="P42" s="240">
        <v>0</v>
      </c>
      <c r="Q42" s="240">
        <f>ROUND(E42*P42,2)</f>
        <v>0</v>
      </c>
      <c r="R42" s="242"/>
      <c r="S42" s="242" t="s">
        <v>339</v>
      </c>
      <c r="T42" s="243" t="s">
        <v>340</v>
      </c>
      <c r="U42" s="222">
        <v>0</v>
      </c>
      <c r="V42" s="222">
        <f>ROUND(E42*U42,2)</f>
        <v>0</v>
      </c>
      <c r="W42" s="222"/>
      <c r="X42" s="222" t="s">
        <v>474</v>
      </c>
      <c r="Y42" s="212"/>
      <c r="Z42" s="212"/>
      <c r="AA42" s="212"/>
      <c r="AB42" s="212"/>
      <c r="AC42" s="212"/>
      <c r="AD42" s="212"/>
      <c r="AE42" s="212"/>
      <c r="AF42" s="212"/>
      <c r="AG42" s="212" t="s">
        <v>475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7">
        <v>21</v>
      </c>
      <c r="B43" s="238" t="s">
        <v>2404</v>
      </c>
      <c r="C43" s="246" t="s">
        <v>2405</v>
      </c>
      <c r="D43" s="239" t="s">
        <v>955</v>
      </c>
      <c r="E43" s="240">
        <v>16</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c r="S43" s="242" t="s">
        <v>339</v>
      </c>
      <c r="T43" s="243" t="s">
        <v>340</v>
      </c>
      <c r="U43" s="222">
        <v>0</v>
      </c>
      <c r="V43" s="222">
        <f>ROUND(E43*U43,2)</f>
        <v>0</v>
      </c>
      <c r="W43" s="222"/>
      <c r="X43" s="222" t="s">
        <v>474</v>
      </c>
      <c r="Y43" s="212"/>
      <c r="Z43" s="212"/>
      <c r="AA43" s="212"/>
      <c r="AB43" s="212"/>
      <c r="AC43" s="212"/>
      <c r="AD43" s="212"/>
      <c r="AE43" s="212"/>
      <c r="AF43" s="212"/>
      <c r="AG43" s="212" t="s">
        <v>475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0">
        <v>22</v>
      </c>
      <c r="B44" s="231" t="s">
        <v>2406</v>
      </c>
      <c r="C44" s="247" t="s">
        <v>2407</v>
      </c>
      <c r="D44" s="232" t="s">
        <v>955</v>
      </c>
      <c r="E44" s="233">
        <v>1</v>
      </c>
      <c r="F44" s="234"/>
      <c r="G44" s="235">
        <f>ROUND(E44*F44,2)</f>
        <v>0</v>
      </c>
      <c r="H44" s="234"/>
      <c r="I44" s="235">
        <f>ROUND(E44*H44,2)</f>
        <v>0</v>
      </c>
      <c r="J44" s="234"/>
      <c r="K44" s="235">
        <f>ROUND(E44*J44,2)</f>
        <v>0</v>
      </c>
      <c r="L44" s="235">
        <v>21</v>
      </c>
      <c r="M44" s="235">
        <f>G44*(1+L44/100)</f>
        <v>0</v>
      </c>
      <c r="N44" s="233">
        <v>0</v>
      </c>
      <c r="O44" s="233">
        <f>ROUND(E44*N44,2)</f>
        <v>0</v>
      </c>
      <c r="P44" s="233">
        <v>0</v>
      </c>
      <c r="Q44" s="233">
        <f>ROUND(E44*P44,2)</f>
        <v>0</v>
      </c>
      <c r="R44" s="235"/>
      <c r="S44" s="235" t="s">
        <v>339</v>
      </c>
      <c r="T44" s="236" t="s">
        <v>340</v>
      </c>
      <c r="U44" s="222">
        <v>0</v>
      </c>
      <c r="V44" s="222">
        <f>ROUND(E44*U44,2)</f>
        <v>0</v>
      </c>
      <c r="W44" s="222"/>
      <c r="X44" s="222" t="s">
        <v>474</v>
      </c>
      <c r="Y44" s="212"/>
      <c r="Z44" s="212"/>
      <c r="AA44" s="212"/>
      <c r="AB44" s="212"/>
      <c r="AC44" s="212"/>
      <c r="AD44" s="212"/>
      <c r="AE44" s="212"/>
      <c r="AF44" s="212"/>
      <c r="AG44" s="212" t="s">
        <v>475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4" t="s">
        <v>2408</v>
      </c>
      <c r="D45" s="261"/>
      <c r="E45" s="261"/>
      <c r="F45" s="261"/>
      <c r="G45" s="261"/>
      <c r="H45" s="222"/>
      <c r="I45" s="222"/>
      <c r="J45" s="222"/>
      <c r="K45" s="222"/>
      <c r="L45" s="222"/>
      <c r="M45" s="222"/>
      <c r="N45" s="221"/>
      <c r="O45" s="221"/>
      <c r="P45" s="221"/>
      <c r="Q45" s="221"/>
      <c r="R45" s="222"/>
      <c r="S45" s="222"/>
      <c r="T45" s="222"/>
      <c r="U45" s="222"/>
      <c r="V45" s="222"/>
      <c r="W45" s="222"/>
      <c r="X45" s="222"/>
      <c r="Y45" s="212"/>
      <c r="Z45" s="212"/>
      <c r="AA45" s="212"/>
      <c r="AB45" s="212"/>
      <c r="AC45" s="212"/>
      <c r="AD45" s="212"/>
      <c r="AE45" s="212"/>
      <c r="AF45" s="212"/>
      <c r="AG45" s="212" t="s">
        <v>433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8" t="s">
        <v>2409</v>
      </c>
      <c r="D46" s="255"/>
      <c r="E46" s="255"/>
      <c r="F46" s="255"/>
      <c r="G46" s="255"/>
      <c r="H46" s="222"/>
      <c r="I46" s="222"/>
      <c r="J46" s="222"/>
      <c r="K46" s="222"/>
      <c r="L46" s="222"/>
      <c r="M46" s="222"/>
      <c r="N46" s="221"/>
      <c r="O46" s="221"/>
      <c r="P46" s="221"/>
      <c r="Q46" s="221"/>
      <c r="R46" s="222"/>
      <c r="S46" s="222"/>
      <c r="T46" s="222"/>
      <c r="U46" s="222"/>
      <c r="V46" s="222"/>
      <c r="W46" s="222"/>
      <c r="X46" s="222"/>
      <c r="Y46" s="212"/>
      <c r="Z46" s="212"/>
      <c r="AA46" s="212"/>
      <c r="AB46" s="212"/>
      <c r="AC46" s="212"/>
      <c r="AD46" s="212"/>
      <c r="AE46" s="212"/>
      <c r="AF46" s="212"/>
      <c r="AG46" s="212" t="s">
        <v>433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8" t="s">
        <v>2410</v>
      </c>
      <c r="D47" s="255"/>
      <c r="E47" s="255"/>
      <c r="F47" s="255"/>
      <c r="G47" s="255"/>
      <c r="H47" s="222"/>
      <c r="I47" s="222"/>
      <c r="J47" s="222"/>
      <c r="K47" s="222"/>
      <c r="L47" s="222"/>
      <c r="M47" s="222"/>
      <c r="N47" s="221"/>
      <c r="O47" s="221"/>
      <c r="P47" s="221"/>
      <c r="Q47" s="221"/>
      <c r="R47" s="222"/>
      <c r="S47" s="222"/>
      <c r="T47" s="222"/>
      <c r="U47" s="222"/>
      <c r="V47" s="222"/>
      <c r="W47" s="222"/>
      <c r="X47" s="222"/>
      <c r="Y47" s="212"/>
      <c r="Z47" s="212"/>
      <c r="AA47" s="212"/>
      <c r="AB47" s="212"/>
      <c r="AC47" s="212"/>
      <c r="AD47" s="212"/>
      <c r="AE47" s="212"/>
      <c r="AF47" s="212"/>
      <c r="AG47" s="212" t="s">
        <v>433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2411</v>
      </c>
      <c r="D48" s="255"/>
      <c r="E48" s="255"/>
      <c r="F48" s="255"/>
      <c r="G48" s="255"/>
      <c r="H48" s="222"/>
      <c r="I48" s="222"/>
      <c r="J48" s="222"/>
      <c r="K48" s="222"/>
      <c r="L48" s="222"/>
      <c r="M48" s="222"/>
      <c r="N48" s="221"/>
      <c r="O48" s="221"/>
      <c r="P48" s="221"/>
      <c r="Q48" s="221"/>
      <c r="R48" s="222"/>
      <c r="S48" s="222"/>
      <c r="T48" s="222"/>
      <c r="U48" s="222"/>
      <c r="V48" s="222"/>
      <c r="W48" s="222"/>
      <c r="X48" s="222"/>
      <c r="Y48" s="212"/>
      <c r="Z48" s="212"/>
      <c r="AA48" s="212"/>
      <c r="AB48" s="212"/>
      <c r="AC48" s="212"/>
      <c r="AD48" s="212"/>
      <c r="AE48" s="212"/>
      <c r="AF48" s="212"/>
      <c r="AG48" s="212" t="s">
        <v>433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8" t="s">
        <v>2412</v>
      </c>
      <c r="D49" s="255"/>
      <c r="E49" s="255"/>
      <c r="F49" s="255"/>
      <c r="G49" s="255"/>
      <c r="H49" s="222"/>
      <c r="I49" s="222"/>
      <c r="J49" s="222"/>
      <c r="K49" s="222"/>
      <c r="L49" s="222"/>
      <c r="M49" s="222"/>
      <c r="N49" s="221"/>
      <c r="O49" s="221"/>
      <c r="P49" s="221"/>
      <c r="Q49" s="221"/>
      <c r="R49" s="222"/>
      <c r="S49" s="222"/>
      <c r="T49" s="222"/>
      <c r="U49" s="222"/>
      <c r="V49" s="222"/>
      <c r="W49" s="222"/>
      <c r="X49" s="222"/>
      <c r="Y49" s="212"/>
      <c r="Z49" s="212"/>
      <c r="AA49" s="212"/>
      <c r="AB49" s="212"/>
      <c r="AC49" s="212"/>
      <c r="AD49" s="212"/>
      <c r="AE49" s="212"/>
      <c r="AF49" s="212"/>
      <c r="AG49" s="212" t="s">
        <v>433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8" t="s">
        <v>2413</v>
      </c>
      <c r="D50" s="255"/>
      <c r="E50" s="255"/>
      <c r="F50" s="255"/>
      <c r="G50" s="255"/>
      <c r="H50" s="222"/>
      <c r="I50" s="222"/>
      <c r="J50" s="222"/>
      <c r="K50" s="222"/>
      <c r="L50" s="222"/>
      <c r="M50" s="222"/>
      <c r="N50" s="221"/>
      <c r="O50" s="221"/>
      <c r="P50" s="221"/>
      <c r="Q50" s="221"/>
      <c r="R50" s="222"/>
      <c r="S50" s="222"/>
      <c r="T50" s="222"/>
      <c r="U50" s="222"/>
      <c r="V50" s="222"/>
      <c r="W50" s="222"/>
      <c r="X50" s="222"/>
      <c r="Y50" s="212"/>
      <c r="Z50" s="212"/>
      <c r="AA50" s="212"/>
      <c r="AB50" s="212"/>
      <c r="AC50" s="212"/>
      <c r="AD50" s="212"/>
      <c r="AE50" s="212"/>
      <c r="AF50" s="212"/>
      <c r="AG50" s="212" t="s">
        <v>433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33.75" outlineLevel="1" x14ac:dyDescent="0.2">
      <c r="A51" s="219"/>
      <c r="B51" s="220"/>
      <c r="C51" s="258" t="s">
        <v>2414</v>
      </c>
      <c r="D51" s="255"/>
      <c r="E51" s="255"/>
      <c r="F51" s="255"/>
      <c r="G51" s="255"/>
      <c r="H51" s="222"/>
      <c r="I51" s="222"/>
      <c r="J51" s="222"/>
      <c r="K51" s="222"/>
      <c r="L51" s="222"/>
      <c r="M51" s="222"/>
      <c r="N51" s="221"/>
      <c r="O51" s="221"/>
      <c r="P51" s="221"/>
      <c r="Q51" s="221"/>
      <c r="R51" s="222"/>
      <c r="S51" s="222"/>
      <c r="T51" s="222"/>
      <c r="U51" s="222"/>
      <c r="V51" s="222"/>
      <c r="W51" s="222"/>
      <c r="X51" s="222"/>
      <c r="Y51" s="212"/>
      <c r="Z51" s="212"/>
      <c r="AA51" s="212"/>
      <c r="AB51" s="212"/>
      <c r="AC51" s="212"/>
      <c r="AD51" s="212"/>
      <c r="AE51" s="212"/>
      <c r="AF51" s="212"/>
      <c r="AG51" s="212" t="s">
        <v>433</v>
      </c>
      <c r="AH51" s="212"/>
      <c r="AI51" s="212"/>
      <c r="AJ51" s="212"/>
      <c r="AK51" s="212"/>
      <c r="AL51" s="212"/>
      <c r="AM51" s="212"/>
      <c r="AN51" s="212"/>
      <c r="AO51" s="212"/>
      <c r="AP51" s="212"/>
      <c r="AQ51" s="212"/>
      <c r="AR51" s="212"/>
      <c r="AS51" s="212"/>
      <c r="AT51" s="212"/>
      <c r="AU51" s="212"/>
      <c r="AV51" s="212"/>
      <c r="AW51" s="212"/>
      <c r="AX51" s="212"/>
      <c r="AY51" s="212"/>
      <c r="AZ51" s="212"/>
      <c r="BA51" s="253" t="str">
        <f>C51</f>
        <v>2x rozšiřující modul digitálních vstupů 8xDI,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51" s="212"/>
      <c r="BC51" s="212"/>
      <c r="BD51" s="212"/>
      <c r="BE51" s="212"/>
      <c r="BF51" s="212"/>
      <c r="BG51" s="212"/>
      <c r="BH51" s="212"/>
    </row>
    <row r="52" spans="1:60" outlineLevel="1" x14ac:dyDescent="0.2">
      <c r="A52" s="219"/>
      <c r="B52" s="220"/>
      <c r="C52" s="258" t="s">
        <v>2415</v>
      </c>
      <c r="D52" s="255"/>
      <c r="E52" s="255"/>
      <c r="F52" s="255"/>
      <c r="G52" s="255"/>
      <c r="H52" s="222"/>
      <c r="I52" s="222"/>
      <c r="J52" s="222"/>
      <c r="K52" s="222"/>
      <c r="L52" s="222"/>
      <c r="M52" s="222"/>
      <c r="N52" s="221"/>
      <c r="O52" s="221"/>
      <c r="P52" s="221"/>
      <c r="Q52" s="221"/>
      <c r="R52" s="222"/>
      <c r="S52" s="222"/>
      <c r="T52" s="222"/>
      <c r="U52" s="222"/>
      <c r="V52" s="222"/>
      <c r="W52" s="222"/>
      <c r="X52" s="222"/>
      <c r="Y52" s="212"/>
      <c r="Z52" s="212"/>
      <c r="AA52" s="212"/>
      <c r="AB52" s="212"/>
      <c r="AC52" s="212"/>
      <c r="AD52" s="212"/>
      <c r="AE52" s="212"/>
      <c r="AF52" s="212"/>
      <c r="AG52" s="212" t="s">
        <v>433</v>
      </c>
      <c r="AH52" s="212"/>
      <c r="AI52" s="212"/>
      <c r="AJ52" s="212"/>
      <c r="AK52" s="212"/>
      <c r="AL52" s="212"/>
      <c r="AM52" s="212"/>
      <c r="AN52" s="212"/>
      <c r="AO52" s="212"/>
      <c r="AP52" s="212"/>
      <c r="AQ52" s="212"/>
      <c r="AR52" s="212"/>
      <c r="AS52" s="212"/>
      <c r="AT52" s="212"/>
      <c r="AU52" s="212"/>
      <c r="AV52" s="212"/>
      <c r="AW52" s="212"/>
      <c r="AX52" s="212"/>
      <c r="AY52" s="212"/>
      <c r="AZ52" s="212"/>
      <c r="BA52" s="253" t="str">
        <f>C52</f>
        <v>1x HMI ovládací grafický barevný panel, 24V DC, RJ45 Ethernet, včetně SW, pro montáž do dveří rozvaděče,</v>
      </c>
      <c r="BB52" s="212"/>
      <c r="BC52" s="212"/>
      <c r="BD52" s="212"/>
      <c r="BE52" s="212"/>
      <c r="BF52" s="212"/>
      <c r="BG52" s="212"/>
      <c r="BH52" s="212"/>
    </row>
    <row r="53" spans="1:60" outlineLevel="1" x14ac:dyDescent="0.2">
      <c r="A53" s="219"/>
      <c r="B53" s="220"/>
      <c r="C53" s="258" t="s">
        <v>2416</v>
      </c>
      <c r="D53" s="255"/>
      <c r="E53" s="255"/>
      <c r="F53" s="255"/>
      <c r="G53" s="255"/>
      <c r="H53" s="222"/>
      <c r="I53" s="222"/>
      <c r="J53" s="222"/>
      <c r="K53" s="222"/>
      <c r="L53" s="222"/>
      <c r="M53" s="222"/>
      <c r="N53" s="221"/>
      <c r="O53" s="221"/>
      <c r="P53" s="221"/>
      <c r="Q53" s="221"/>
      <c r="R53" s="222"/>
      <c r="S53" s="222"/>
      <c r="T53" s="222"/>
      <c r="U53" s="222"/>
      <c r="V53" s="222"/>
      <c r="W53" s="222"/>
      <c r="X53" s="222"/>
      <c r="Y53" s="212"/>
      <c r="Z53" s="212"/>
      <c r="AA53" s="212"/>
      <c r="AB53" s="212"/>
      <c r="AC53" s="212"/>
      <c r="AD53" s="212"/>
      <c r="AE53" s="212"/>
      <c r="AF53" s="212"/>
      <c r="AG53" s="212" t="s">
        <v>433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8" t="s">
        <v>2417</v>
      </c>
      <c r="D54" s="255"/>
      <c r="E54" s="255"/>
      <c r="F54" s="255"/>
      <c r="G54" s="255"/>
      <c r="H54" s="222"/>
      <c r="I54" s="222"/>
      <c r="J54" s="222"/>
      <c r="K54" s="222"/>
      <c r="L54" s="222"/>
      <c r="M54" s="222"/>
      <c r="N54" s="221"/>
      <c r="O54" s="221"/>
      <c r="P54" s="221"/>
      <c r="Q54" s="221"/>
      <c r="R54" s="222"/>
      <c r="S54" s="222"/>
      <c r="T54" s="222"/>
      <c r="U54" s="222"/>
      <c r="V54" s="222"/>
      <c r="W54" s="222"/>
      <c r="X54" s="222"/>
      <c r="Y54" s="212"/>
      <c r="Z54" s="212"/>
      <c r="AA54" s="212"/>
      <c r="AB54" s="212"/>
      <c r="AC54" s="212"/>
      <c r="AD54" s="212"/>
      <c r="AE54" s="212"/>
      <c r="AF54" s="212"/>
      <c r="AG54" s="212" t="s">
        <v>433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8" t="s">
        <v>2418</v>
      </c>
      <c r="D55" s="255"/>
      <c r="E55" s="255"/>
      <c r="F55" s="255"/>
      <c r="G55" s="255"/>
      <c r="H55" s="222"/>
      <c r="I55" s="222"/>
      <c r="J55" s="222"/>
      <c r="K55" s="222"/>
      <c r="L55" s="222"/>
      <c r="M55" s="222"/>
      <c r="N55" s="221"/>
      <c r="O55" s="221"/>
      <c r="P55" s="221"/>
      <c r="Q55" s="221"/>
      <c r="R55" s="222"/>
      <c r="S55" s="222"/>
      <c r="T55" s="222"/>
      <c r="U55" s="222"/>
      <c r="V55" s="222"/>
      <c r="W55" s="222"/>
      <c r="X55" s="222"/>
      <c r="Y55" s="212"/>
      <c r="Z55" s="212"/>
      <c r="AA55" s="212"/>
      <c r="AB55" s="212"/>
      <c r="AC55" s="212"/>
      <c r="AD55" s="212"/>
      <c r="AE55" s="212"/>
      <c r="AF55" s="212"/>
      <c r="AG55" s="212" t="s">
        <v>433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8" t="s">
        <v>2167</v>
      </c>
      <c r="D56" s="255"/>
      <c r="E56" s="255"/>
      <c r="F56" s="255"/>
      <c r="G56" s="255"/>
      <c r="H56" s="222"/>
      <c r="I56" s="222"/>
      <c r="J56" s="222"/>
      <c r="K56" s="222"/>
      <c r="L56" s="222"/>
      <c r="M56" s="222"/>
      <c r="N56" s="221"/>
      <c r="O56" s="221"/>
      <c r="P56" s="221"/>
      <c r="Q56" s="221"/>
      <c r="R56" s="222"/>
      <c r="S56" s="222"/>
      <c r="T56" s="222"/>
      <c r="U56" s="222"/>
      <c r="V56" s="222"/>
      <c r="W56" s="222"/>
      <c r="X56" s="222"/>
      <c r="Y56" s="212"/>
      <c r="Z56" s="212"/>
      <c r="AA56" s="212"/>
      <c r="AB56" s="212"/>
      <c r="AC56" s="212"/>
      <c r="AD56" s="212"/>
      <c r="AE56" s="212"/>
      <c r="AF56" s="212"/>
      <c r="AG56" s="212" t="s">
        <v>433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2419</v>
      </c>
      <c r="D57" s="255"/>
      <c r="E57" s="255"/>
      <c r="F57" s="255"/>
      <c r="G57" s="255"/>
      <c r="H57" s="222"/>
      <c r="I57" s="222"/>
      <c r="J57" s="222"/>
      <c r="K57" s="222"/>
      <c r="L57" s="222"/>
      <c r="M57" s="222"/>
      <c r="N57" s="221"/>
      <c r="O57" s="221"/>
      <c r="P57" s="221"/>
      <c r="Q57" s="221"/>
      <c r="R57" s="222"/>
      <c r="S57" s="222"/>
      <c r="T57" s="222"/>
      <c r="U57" s="222"/>
      <c r="V57" s="222"/>
      <c r="W57" s="222"/>
      <c r="X57" s="222"/>
      <c r="Y57" s="212"/>
      <c r="Z57" s="212"/>
      <c r="AA57" s="212"/>
      <c r="AB57" s="212"/>
      <c r="AC57" s="212"/>
      <c r="AD57" s="212"/>
      <c r="AE57" s="212"/>
      <c r="AF57" s="212"/>
      <c r="AG57" s="212" t="s">
        <v>433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7">
        <v>23</v>
      </c>
      <c r="B58" s="238" t="s">
        <v>2420</v>
      </c>
      <c r="C58" s="246" t="s">
        <v>2421</v>
      </c>
      <c r="D58" s="239" t="s">
        <v>338</v>
      </c>
      <c r="E58" s="240">
        <v>1</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c r="S58" s="242" t="s">
        <v>339</v>
      </c>
      <c r="T58" s="243" t="s">
        <v>340</v>
      </c>
      <c r="U58" s="222">
        <v>0</v>
      </c>
      <c r="V58" s="222">
        <f>ROUND(E58*U58,2)</f>
        <v>0</v>
      </c>
      <c r="W58" s="222"/>
      <c r="X58" s="222" t="s">
        <v>474</v>
      </c>
      <c r="Y58" s="212"/>
      <c r="Z58" s="212"/>
      <c r="AA58" s="212"/>
      <c r="AB58" s="212"/>
      <c r="AC58" s="212"/>
      <c r="AD58" s="212"/>
      <c r="AE58" s="212"/>
      <c r="AF58" s="212"/>
      <c r="AG58" s="212" t="s">
        <v>475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7">
        <v>24</v>
      </c>
      <c r="B59" s="238" t="s">
        <v>2422</v>
      </c>
      <c r="C59" s="246" t="s">
        <v>2423</v>
      </c>
      <c r="D59" s="239" t="s">
        <v>338</v>
      </c>
      <c r="E59" s="240">
        <v>1</v>
      </c>
      <c r="F59" s="241"/>
      <c r="G59" s="242">
        <f>ROUND(E59*F59,2)</f>
        <v>0</v>
      </c>
      <c r="H59" s="241"/>
      <c r="I59" s="242">
        <f>ROUND(E59*H59,2)</f>
        <v>0</v>
      </c>
      <c r="J59" s="241"/>
      <c r="K59" s="242">
        <f>ROUND(E59*J59,2)</f>
        <v>0</v>
      </c>
      <c r="L59" s="242">
        <v>21</v>
      </c>
      <c r="M59" s="242">
        <f>G59*(1+L59/100)</f>
        <v>0</v>
      </c>
      <c r="N59" s="240">
        <v>0</v>
      </c>
      <c r="O59" s="240">
        <f>ROUND(E59*N59,2)</f>
        <v>0</v>
      </c>
      <c r="P59" s="240">
        <v>0</v>
      </c>
      <c r="Q59" s="240">
        <f>ROUND(E59*P59,2)</f>
        <v>0</v>
      </c>
      <c r="R59" s="242"/>
      <c r="S59" s="242" t="s">
        <v>339</v>
      </c>
      <c r="T59" s="243" t="s">
        <v>340</v>
      </c>
      <c r="U59" s="222">
        <v>0</v>
      </c>
      <c r="V59" s="222">
        <f>ROUND(E59*U59,2)</f>
        <v>0</v>
      </c>
      <c r="W59" s="222"/>
      <c r="X59" s="222" t="s">
        <v>474</v>
      </c>
      <c r="Y59" s="212"/>
      <c r="Z59" s="212"/>
      <c r="AA59" s="212"/>
      <c r="AB59" s="212"/>
      <c r="AC59" s="212"/>
      <c r="AD59" s="212"/>
      <c r="AE59" s="212"/>
      <c r="AF59" s="212"/>
      <c r="AG59" s="212" t="s">
        <v>475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7">
        <v>25</v>
      </c>
      <c r="B60" s="238" t="s">
        <v>2424</v>
      </c>
      <c r="C60" s="246" t="s">
        <v>2425</v>
      </c>
      <c r="D60" s="239" t="s">
        <v>338</v>
      </c>
      <c r="E60" s="240">
        <v>1</v>
      </c>
      <c r="F60" s="241"/>
      <c r="G60" s="242">
        <f>ROUND(E60*F60,2)</f>
        <v>0</v>
      </c>
      <c r="H60" s="241"/>
      <c r="I60" s="242">
        <f>ROUND(E60*H60,2)</f>
        <v>0</v>
      </c>
      <c r="J60" s="241"/>
      <c r="K60" s="242">
        <f>ROUND(E60*J60,2)</f>
        <v>0</v>
      </c>
      <c r="L60" s="242">
        <v>21</v>
      </c>
      <c r="M60" s="242">
        <f>G60*(1+L60/100)</f>
        <v>0</v>
      </c>
      <c r="N60" s="240">
        <v>0</v>
      </c>
      <c r="O60" s="240">
        <f>ROUND(E60*N60,2)</f>
        <v>0</v>
      </c>
      <c r="P60" s="240">
        <v>0</v>
      </c>
      <c r="Q60" s="240">
        <f>ROUND(E60*P60,2)</f>
        <v>0</v>
      </c>
      <c r="R60" s="242"/>
      <c r="S60" s="242" t="s">
        <v>339</v>
      </c>
      <c r="T60" s="243" t="s">
        <v>340</v>
      </c>
      <c r="U60" s="222">
        <v>0</v>
      </c>
      <c r="V60" s="222">
        <f>ROUND(E60*U60,2)</f>
        <v>0</v>
      </c>
      <c r="W60" s="222"/>
      <c r="X60" s="222" t="s">
        <v>474</v>
      </c>
      <c r="Y60" s="212"/>
      <c r="Z60" s="212"/>
      <c r="AA60" s="212"/>
      <c r="AB60" s="212"/>
      <c r="AC60" s="212"/>
      <c r="AD60" s="212"/>
      <c r="AE60" s="212"/>
      <c r="AF60" s="212"/>
      <c r="AG60" s="212" t="s">
        <v>475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7">
        <v>26</v>
      </c>
      <c r="B61" s="238" t="s">
        <v>2426</v>
      </c>
      <c r="C61" s="246" t="s">
        <v>2427</v>
      </c>
      <c r="D61" s="239" t="s">
        <v>338</v>
      </c>
      <c r="E61" s="240">
        <v>1</v>
      </c>
      <c r="F61" s="241"/>
      <c r="G61" s="242">
        <f>ROUND(E61*F61,2)</f>
        <v>0</v>
      </c>
      <c r="H61" s="241"/>
      <c r="I61" s="242">
        <f>ROUND(E61*H61,2)</f>
        <v>0</v>
      </c>
      <c r="J61" s="241"/>
      <c r="K61" s="242">
        <f>ROUND(E61*J61,2)</f>
        <v>0</v>
      </c>
      <c r="L61" s="242">
        <v>21</v>
      </c>
      <c r="M61" s="242">
        <f>G61*(1+L61/100)</f>
        <v>0</v>
      </c>
      <c r="N61" s="240">
        <v>0</v>
      </c>
      <c r="O61" s="240">
        <f>ROUND(E61*N61,2)</f>
        <v>0</v>
      </c>
      <c r="P61" s="240">
        <v>0</v>
      </c>
      <c r="Q61" s="240">
        <f>ROUND(E61*P61,2)</f>
        <v>0</v>
      </c>
      <c r="R61" s="242"/>
      <c r="S61" s="242" t="s">
        <v>339</v>
      </c>
      <c r="T61" s="243" t="s">
        <v>340</v>
      </c>
      <c r="U61" s="222">
        <v>0</v>
      </c>
      <c r="V61" s="222">
        <f>ROUND(E61*U61,2)</f>
        <v>0</v>
      </c>
      <c r="W61" s="222"/>
      <c r="X61" s="222" t="s">
        <v>474</v>
      </c>
      <c r="Y61" s="212"/>
      <c r="Z61" s="212"/>
      <c r="AA61" s="212"/>
      <c r="AB61" s="212"/>
      <c r="AC61" s="212"/>
      <c r="AD61" s="212"/>
      <c r="AE61" s="212"/>
      <c r="AF61" s="212"/>
      <c r="AG61" s="212" t="s">
        <v>475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7">
        <v>27</v>
      </c>
      <c r="B62" s="238" t="s">
        <v>2428</v>
      </c>
      <c r="C62" s="246" t="s">
        <v>2109</v>
      </c>
      <c r="D62" s="239" t="s">
        <v>338</v>
      </c>
      <c r="E62" s="240">
        <v>1</v>
      </c>
      <c r="F62" s="241"/>
      <c r="G62" s="242">
        <f>ROUND(E62*F62,2)</f>
        <v>0</v>
      </c>
      <c r="H62" s="241"/>
      <c r="I62" s="242">
        <f>ROUND(E62*H62,2)</f>
        <v>0</v>
      </c>
      <c r="J62" s="241"/>
      <c r="K62" s="242">
        <f>ROUND(E62*J62,2)</f>
        <v>0</v>
      </c>
      <c r="L62" s="242">
        <v>21</v>
      </c>
      <c r="M62" s="242">
        <f>G62*(1+L62/100)</f>
        <v>0</v>
      </c>
      <c r="N62" s="240">
        <v>0</v>
      </c>
      <c r="O62" s="240">
        <f>ROUND(E62*N62,2)</f>
        <v>0</v>
      </c>
      <c r="P62" s="240">
        <v>0</v>
      </c>
      <c r="Q62" s="240">
        <f>ROUND(E62*P62,2)</f>
        <v>0</v>
      </c>
      <c r="R62" s="242"/>
      <c r="S62" s="242" t="s">
        <v>339</v>
      </c>
      <c r="T62" s="243" t="s">
        <v>340</v>
      </c>
      <c r="U62" s="222">
        <v>0</v>
      </c>
      <c r="V62" s="222">
        <f>ROUND(E62*U62,2)</f>
        <v>0</v>
      </c>
      <c r="W62" s="222"/>
      <c r="X62" s="222" t="s">
        <v>474</v>
      </c>
      <c r="Y62" s="212"/>
      <c r="Z62" s="212"/>
      <c r="AA62" s="212"/>
      <c r="AB62" s="212"/>
      <c r="AC62" s="212"/>
      <c r="AD62" s="212"/>
      <c r="AE62" s="212"/>
      <c r="AF62" s="212"/>
      <c r="AG62" s="212" t="s">
        <v>475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7">
        <v>28</v>
      </c>
      <c r="B63" s="238" t="s">
        <v>2429</v>
      </c>
      <c r="C63" s="246" t="s">
        <v>2430</v>
      </c>
      <c r="D63" s="239" t="s">
        <v>338</v>
      </c>
      <c r="E63" s="240">
        <v>1</v>
      </c>
      <c r="F63" s="241"/>
      <c r="G63" s="242">
        <f>ROUND(E63*F63,2)</f>
        <v>0</v>
      </c>
      <c r="H63" s="241"/>
      <c r="I63" s="242">
        <f>ROUND(E63*H63,2)</f>
        <v>0</v>
      </c>
      <c r="J63" s="241"/>
      <c r="K63" s="242">
        <f>ROUND(E63*J63,2)</f>
        <v>0</v>
      </c>
      <c r="L63" s="242">
        <v>21</v>
      </c>
      <c r="M63" s="242">
        <f>G63*(1+L63/100)</f>
        <v>0</v>
      </c>
      <c r="N63" s="240">
        <v>0</v>
      </c>
      <c r="O63" s="240">
        <f>ROUND(E63*N63,2)</f>
        <v>0</v>
      </c>
      <c r="P63" s="240">
        <v>0</v>
      </c>
      <c r="Q63" s="240">
        <f>ROUND(E63*P63,2)</f>
        <v>0</v>
      </c>
      <c r="R63" s="242"/>
      <c r="S63" s="242" t="s">
        <v>339</v>
      </c>
      <c r="T63" s="243" t="s">
        <v>340</v>
      </c>
      <c r="U63" s="222">
        <v>0</v>
      </c>
      <c r="V63" s="222">
        <f>ROUND(E63*U63,2)</f>
        <v>0</v>
      </c>
      <c r="W63" s="222"/>
      <c r="X63" s="222" t="s">
        <v>474</v>
      </c>
      <c r="Y63" s="212"/>
      <c r="Z63" s="212"/>
      <c r="AA63" s="212"/>
      <c r="AB63" s="212"/>
      <c r="AC63" s="212"/>
      <c r="AD63" s="212"/>
      <c r="AE63" s="212"/>
      <c r="AF63" s="212"/>
      <c r="AG63" s="212" t="s">
        <v>475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7">
        <v>29</v>
      </c>
      <c r="B64" s="238" t="s">
        <v>2431</v>
      </c>
      <c r="C64" s="246" t="s">
        <v>2111</v>
      </c>
      <c r="D64" s="239" t="s">
        <v>338</v>
      </c>
      <c r="E64" s="240">
        <v>1</v>
      </c>
      <c r="F64" s="241"/>
      <c r="G64" s="242">
        <f>ROUND(E64*F64,2)</f>
        <v>0</v>
      </c>
      <c r="H64" s="241"/>
      <c r="I64" s="242">
        <f>ROUND(E64*H64,2)</f>
        <v>0</v>
      </c>
      <c r="J64" s="241"/>
      <c r="K64" s="242">
        <f>ROUND(E64*J64,2)</f>
        <v>0</v>
      </c>
      <c r="L64" s="242">
        <v>21</v>
      </c>
      <c r="M64" s="242">
        <f>G64*(1+L64/100)</f>
        <v>0</v>
      </c>
      <c r="N64" s="240">
        <v>0</v>
      </c>
      <c r="O64" s="240">
        <f>ROUND(E64*N64,2)</f>
        <v>0</v>
      </c>
      <c r="P64" s="240">
        <v>0</v>
      </c>
      <c r="Q64" s="240">
        <f>ROUND(E64*P64,2)</f>
        <v>0</v>
      </c>
      <c r="R64" s="242"/>
      <c r="S64" s="242" t="s">
        <v>339</v>
      </c>
      <c r="T64" s="243" t="s">
        <v>340</v>
      </c>
      <c r="U64" s="222">
        <v>0</v>
      </c>
      <c r="V64" s="222">
        <f>ROUND(E64*U64,2)</f>
        <v>0</v>
      </c>
      <c r="W64" s="222"/>
      <c r="X64" s="222" t="s">
        <v>474</v>
      </c>
      <c r="Y64" s="212"/>
      <c r="Z64" s="212"/>
      <c r="AA64" s="212"/>
      <c r="AB64" s="212"/>
      <c r="AC64" s="212"/>
      <c r="AD64" s="212"/>
      <c r="AE64" s="212"/>
      <c r="AF64" s="212"/>
      <c r="AG64" s="212" t="s">
        <v>475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7">
        <v>30</v>
      </c>
      <c r="B65" s="238" t="s">
        <v>2432</v>
      </c>
      <c r="C65" s="246" t="s">
        <v>2433</v>
      </c>
      <c r="D65" s="239" t="s">
        <v>338</v>
      </c>
      <c r="E65" s="240">
        <v>1</v>
      </c>
      <c r="F65" s="241"/>
      <c r="G65" s="242">
        <f>ROUND(E65*F65,2)</f>
        <v>0</v>
      </c>
      <c r="H65" s="241"/>
      <c r="I65" s="242">
        <f>ROUND(E65*H65,2)</f>
        <v>0</v>
      </c>
      <c r="J65" s="241"/>
      <c r="K65" s="242">
        <f>ROUND(E65*J65,2)</f>
        <v>0</v>
      </c>
      <c r="L65" s="242">
        <v>21</v>
      </c>
      <c r="M65" s="242">
        <f>G65*(1+L65/100)</f>
        <v>0</v>
      </c>
      <c r="N65" s="240">
        <v>0</v>
      </c>
      <c r="O65" s="240">
        <f>ROUND(E65*N65,2)</f>
        <v>0</v>
      </c>
      <c r="P65" s="240">
        <v>0</v>
      </c>
      <c r="Q65" s="240">
        <f>ROUND(E65*P65,2)</f>
        <v>0</v>
      </c>
      <c r="R65" s="242"/>
      <c r="S65" s="242" t="s">
        <v>339</v>
      </c>
      <c r="T65" s="243" t="s">
        <v>340</v>
      </c>
      <c r="U65" s="222">
        <v>0</v>
      </c>
      <c r="V65" s="222">
        <f>ROUND(E65*U65,2)</f>
        <v>0</v>
      </c>
      <c r="W65" s="222"/>
      <c r="X65" s="222" t="s">
        <v>474</v>
      </c>
      <c r="Y65" s="212"/>
      <c r="Z65" s="212"/>
      <c r="AA65" s="212"/>
      <c r="AB65" s="212"/>
      <c r="AC65" s="212"/>
      <c r="AD65" s="212"/>
      <c r="AE65" s="212"/>
      <c r="AF65" s="212"/>
      <c r="AG65" s="212" t="s">
        <v>475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4" t="s">
        <v>334</v>
      </c>
      <c r="B66" s="225" t="s">
        <v>283</v>
      </c>
      <c r="C66" s="245" t="s">
        <v>284</v>
      </c>
      <c r="D66" s="226"/>
      <c r="E66" s="227"/>
      <c r="F66" s="228"/>
      <c r="G66" s="228">
        <f>SUMIF(AG67:AG68,"&lt;&gt;NOR",G67:G68)</f>
        <v>0</v>
      </c>
      <c r="H66" s="228"/>
      <c r="I66" s="228">
        <f>SUM(I67:I68)</f>
        <v>0</v>
      </c>
      <c r="J66" s="228"/>
      <c r="K66" s="228">
        <f>SUM(K67:K68)</f>
        <v>0</v>
      </c>
      <c r="L66" s="228"/>
      <c r="M66" s="228">
        <f>SUM(M67:M68)</f>
        <v>0</v>
      </c>
      <c r="N66" s="227"/>
      <c r="O66" s="227">
        <f>SUM(O67:O68)</f>
        <v>0</v>
      </c>
      <c r="P66" s="227"/>
      <c r="Q66" s="227">
        <f>SUM(Q67:Q68)</f>
        <v>0</v>
      </c>
      <c r="R66" s="228"/>
      <c r="S66" s="228"/>
      <c r="T66" s="229"/>
      <c r="U66" s="223"/>
      <c r="V66" s="223">
        <f>SUM(V67:V68)</f>
        <v>0</v>
      </c>
      <c r="W66" s="223"/>
      <c r="X66" s="223"/>
      <c r="AG66" t="s">
        <v>335</v>
      </c>
    </row>
    <row r="67" spans="1:60" outlineLevel="1" x14ac:dyDescent="0.2">
      <c r="A67" s="230">
        <v>31</v>
      </c>
      <c r="B67" s="231" t="s">
        <v>2434</v>
      </c>
      <c r="C67" s="247" t="s">
        <v>2435</v>
      </c>
      <c r="D67" s="232" t="s">
        <v>955</v>
      </c>
      <c r="E67" s="233">
        <v>1</v>
      </c>
      <c r="F67" s="234"/>
      <c r="G67" s="235">
        <f>ROUND(E67*F67,2)</f>
        <v>0</v>
      </c>
      <c r="H67" s="234"/>
      <c r="I67" s="235">
        <f>ROUND(E67*H67,2)</f>
        <v>0</v>
      </c>
      <c r="J67" s="234"/>
      <c r="K67" s="235">
        <f>ROUND(E67*J67,2)</f>
        <v>0</v>
      </c>
      <c r="L67" s="235">
        <v>21</v>
      </c>
      <c r="M67" s="235">
        <f>G67*(1+L67/100)</f>
        <v>0</v>
      </c>
      <c r="N67" s="233">
        <v>0</v>
      </c>
      <c r="O67" s="233">
        <f>ROUND(E67*N67,2)</f>
        <v>0</v>
      </c>
      <c r="P67" s="233">
        <v>0</v>
      </c>
      <c r="Q67" s="233">
        <f>ROUND(E67*P67,2)</f>
        <v>0</v>
      </c>
      <c r="R67" s="235"/>
      <c r="S67" s="235" t="s">
        <v>339</v>
      </c>
      <c r="T67" s="236" t="s">
        <v>340</v>
      </c>
      <c r="U67" s="222">
        <v>0</v>
      </c>
      <c r="V67" s="222">
        <f>ROUND(E67*U67,2)</f>
        <v>0</v>
      </c>
      <c r="W67" s="222"/>
      <c r="X67" s="222" t="s">
        <v>474</v>
      </c>
      <c r="Y67" s="212"/>
      <c r="Z67" s="212"/>
      <c r="AA67" s="212"/>
      <c r="AB67" s="212"/>
      <c r="AC67" s="212"/>
      <c r="AD67" s="212"/>
      <c r="AE67" s="212"/>
      <c r="AF67" s="212"/>
      <c r="AG67" s="212" t="s">
        <v>475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33.75" outlineLevel="1" x14ac:dyDescent="0.2">
      <c r="A68" s="219"/>
      <c r="B68" s="220"/>
      <c r="C68" s="264" t="s">
        <v>2436</v>
      </c>
      <c r="D68" s="261"/>
      <c r="E68" s="261"/>
      <c r="F68" s="261"/>
      <c r="G68" s="261"/>
      <c r="H68" s="222"/>
      <c r="I68" s="222"/>
      <c r="J68" s="222"/>
      <c r="K68" s="222"/>
      <c r="L68" s="222"/>
      <c r="M68" s="222"/>
      <c r="N68" s="221"/>
      <c r="O68" s="221"/>
      <c r="P68" s="221"/>
      <c r="Q68" s="221"/>
      <c r="R68" s="222"/>
      <c r="S68" s="222"/>
      <c r="T68" s="222"/>
      <c r="U68" s="222"/>
      <c r="V68" s="222"/>
      <c r="W68" s="222"/>
      <c r="X68" s="222"/>
      <c r="Y68" s="212"/>
      <c r="Z68" s="212"/>
      <c r="AA68" s="212"/>
      <c r="AB68" s="212"/>
      <c r="AC68" s="212"/>
      <c r="AD68" s="212"/>
      <c r="AE68" s="212"/>
      <c r="AF68" s="212"/>
      <c r="AG68" s="212" t="s">
        <v>433</v>
      </c>
      <c r="AH68" s="212"/>
      <c r="AI68" s="212"/>
      <c r="AJ68" s="212"/>
      <c r="AK68" s="212"/>
      <c r="AL68" s="212"/>
      <c r="AM68" s="212"/>
      <c r="AN68" s="212"/>
      <c r="AO68" s="212"/>
      <c r="AP68" s="212"/>
      <c r="AQ68" s="212"/>
      <c r="AR68" s="212"/>
      <c r="AS68" s="212"/>
      <c r="AT68" s="212"/>
      <c r="AU68" s="212"/>
      <c r="AV68" s="212"/>
      <c r="AW68" s="212"/>
      <c r="AX68" s="212"/>
      <c r="AY68" s="212"/>
      <c r="AZ68" s="212"/>
      <c r="BA68" s="253" t="str">
        <f>C68</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68" s="212"/>
      <c r="BC68" s="212"/>
      <c r="BD68" s="212"/>
      <c r="BE68" s="212"/>
      <c r="BF68" s="212"/>
      <c r="BG68" s="212"/>
      <c r="BH68" s="212"/>
    </row>
    <row r="69" spans="1:60" x14ac:dyDescent="0.2">
      <c r="A69" s="224" t="s">
        <v>334</v>
      </c>
      <c r="B69" s="225" t="s">
        <v>285</v>
      </c>
      <c r="C69" s="245" t="s">
        <v>286</v>
      </c>
      <c r="D69" s="226"/>
      <c r="E69" s="227"/>
      <c r="F69" s="228"/>
      <c r="G69" s="228">
        <f>SUMIF(AG70:AG91,"&lt;&gt;NOR",G70:G91)</f>
        <v>0</v>
      </c>
      <c r="H69" s="228"/>
      <c r="I69" s="228">
        <f>SUM(I70:I91)</f>
        <v>0</v>
      </c>
      <c r="J69" s="228"/>
      <c r="K69" s="228">
        <f>SUM(K70:K91)</f>
        <v>0</v>
      </c>
      <c r="L69" s="228"/>
      <c r="M69" s="228">
        <f>SUM(M70:M91)</f>
        <v>0</v>
      </c>
      <c r="N69" s="227"/>
      <c r="O69" s="227">
        <f>SUM(O70:O91)</f>
        <v>0</v>
      </c>
      <c r="P69" s="227"/>
      <c r="Q69" s="227">
        <f>SUM(Q70:Q91)</f>
        <v>0</v>
      </c>
      <c r="R69" s="228"/>
      <c r="S69" s="228"/>
      <c r="T69" s="229"/>
      <c r="U69" s="223"/>
      <c r="V69" s="223">
        <f>SUM(V70:V91)</f>
        <v>0</v>
      </c>
      <c r="W69" s="223"/>
      <c r="X69" s="223"/>
      <c r="AG69" t="s">
        <v>335</v>
      </c>
    </row>
    <row r="70" spans="1:60" outlineLevel="1" x14ac:dyDescent="0.2">
      <c r="A70" s="237">
        <v>32</v>
      </c>
      <c r="B70" s="238" t="s">
        <v>2181</v>
      </c>
      <c r="C70" s="246" t="s">
        <v>2437</v>
      </c>
      <c r="D70" s="239" t="s">
        <v>513</v>
      </c>
      <c r="E70" s="240">
        <v>15</v>
      </c>
      <c r="F70" s="241"/>
      <c r="G70" s="242">
        <f>ROUND(E70*F70,2)</f>
        <v>0</v>
      </c>
      <c r="H70" s="241"/>
      <c r="I70" s="242">
        <f>ROUND(E70*H70,2)</f>
        <v>0</v>
      </c>
      <c r="J70" s="241"/>
      <c r="K70" s="242">
        <f>ROUND(E70*J70,2)</f>
        <v>0</v>
      </c>
      <c r="L70" s="242">
        <v>21</v>
      </c>
      <c r="M70" s="242">
        <f>G70*(1+L70/100)</f>
        <v>0</v>
      </c>
      <c r="N70" s="240">
        <v>0</v>
      </c>
      <c r="O70" s="240">
        <f>ROUND(E70*N70,2)</f>
        <v>0</v>
      </c>
      <c r="P70" s="240">
        <v>0</v>
      </c>
      <c r="Q70" s="240">
        <f>ROUND(E70*P70,2)</f>
        <v>0</v>
      </c>
      <c r="R70" s="242"/>
      <c r="S70" s="242" t="s">
        <v>339</v>
      </c>
      <c r="T70" s="243" t="s">
        <v>340</v>
      </c>
      <c r="U70" s="222">
        <v>0</v>
      </c>
      <c r="V70" s="222">
        <f>ROUND(E70*U70,2)</f>
        <v>0</v>
      </c>
      <c r="W70" s="222"/>
      <c r="X70" s="222" t="s">
        <v>385</v>
      </c>
      <c r="Y70" s="212"/>
      <c r="Z70" s="212"/>
      <c r="AA70" s="212"/>
      <c r="AB70" s="212"/>
      <c r="AC70" s="212"/>
      <c r="AD70" s="212"/>
      <c r="AE70" s="212"/>
      <c r="AF70" s="212"/>
      <c r="AG70" s="212" t="s">
        <v>386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7">
        <v>33</v>
      </c>
      <c r="B71" s="238" t="s">
        <v>2186</v>
      </c>
      <c r="C71" s="246" t="s">
        <v>2438</v>
      </c>
      <c r="D71" s="239" t="s">
        <v>513</v>
      </c>
      <c r="E71" s="240">
        <v>15</v>
      </c>
      <c r="F71" s="241"/>
      <c r="G71" s="242">
        <f>ROUND(E71*F71,2)</f>
        <v>0</v>
      </c>
      <c r="H71" s="241"/>
      <c r="I71" s="242">
        <f>ROUND(E71*H71,2)</f>
        <v>0</v>
      </c>
      <c r="J71" s="241"/>
      <c r="K71" s="242">
        <f>ROUND(E71*J71,2)</f>
        <v>0</v>
      </c>
      <c r="L71" s="242">
        <v>21</v>
      </c>
      <c r="M71" s="242">
        <f>G71*(1+L71/100)</f>
        <v>0</v>
      </c>
      <c r="N71" s="240">
        <v>0</v>
      </c>
      <c r="O71" s="240">
        <f>ROUND(E71*N71,2)</f>
        <v>0</v>
      </c>
      <c r="P71" s="240">
        <v>0</v>
      </c>
      <c r="Q71" s="240">
        <f>ROUND(E71*P71,2)</f>
        <v>0</v>
      </c>
      <c r="R71" s="242"/>
      <c r="S71" s="242" t="s">
        <v>339</v>
      </c>
      <c r="T71" s="243" t="s">
        <v>340</v>
      </c>
      <c r="U71" s="222">
        <v>0</v>
      </c>
      <c r="V71" s="222">
        <f>ROUND(E71*U71,2)</f>
        <v>0</v>
      </c>
      <c r="W71" s="222"/>
      <c r="X71" s="222" t="s">
        <v>385</v>
      </c>
      <c r="Y71" s="212"/>
      <c r="Z71" s="212"/>
      <c r="AA71" s="212"/>
      <c r="AB71" s="212"/>
      <c r="AC71" s="212"/>
      <c r="AD71" s="212"/>
      <c r="AE71" s="212"/>
      <c r="AF71" s="212"/>
      <c r="AG71" s="212" t="s">
        <v>386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7">
        <v>34</v>
      </c>
      <c r="B72" s="238" t="s">
        <v>2190</v>
      </c>
      <c r="C72" s="246" t="s">
        <v>2439</v>
      </c>
      <c r="D72" s="239" t="s">
        <v>513</v>
      </c>
      <c r="E72" s="240">
        <v>15</v>
      </c>
      <c r="F72" s="241"/>
      <c r="G72" s="242">
        <f>ROUND(E72*F72,2)</f>
        <v>0</v>
      </c>
      <c r="H72" s="241"/>
      <c r="I72" s="242">
        <f>ROUND(E72*H72,2)</f>
        <v>0</v>
      </c>
      <c r="J72" s="241"/>
      <c r="K72" s="242">
        <f>ROUND(E72*J72,2)</f>
        <v>0</v>
      </c>
      <c r="L72" s="242">
        <v>21</v>
      </c>
      <c r="M72" s="242">
        <f>G72*(1+L72/100)</f>
        <v>0</v>
      </c>
      <c r="N72" s="240">
        <v>0</v>
      </c>
      <c r="O72" s="240">
        <f>ROUND(E72*N72,2)</f>
        <v>0</v>
      </c>
      <c r="P72" s="240">
        <v>0</v>
      </c>
      <c r="Q72" s="240">
        <f>ROUND(E72*P72,2)</f>
        <v>0</v>
      </c>
      <c r="R72" s="242"/>
      <c r="S72" s="242" t="s">
        <v>339</v>
      </c>
      <c r="T72" s="243" t="s">
        <v>340</v>
      </c>
      <c r="U72" s="222">
        <v>0</v>
      </c>
      <c r="V72" s="222">
        <f>ROUND(E72*U72,2)</f>
        <v>0</v>
      </c>
      <c r="W72" s="222"/>
      <c r="X72" s="222" t="s">
        <v>385</v>
      </c>
      <c r="Y72" s="212"/>
      <c r="Z72" s="212"/>
      <c r="AA72" s="212"/>
      <c r="AB72" s="212"/>
      <c r="AC72" s="212"/>
      <c r="AD72" s="212"/>
      <c r="AE72" s="212"/>
      <c r="AF72" s="212"/>
      <c r="AG72" s="212" t="s">
        <v>386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7">
        <v>35</v>
      </c>
      <c r="B73" s="238" t="s">
        <v>2193</v>
      </c>
      <c r="C73" s="246" t="s">
        <v>2440</v>
      </c>
      <c r="D73" s="239" t="s">
        <v>513</v>
      </c>
      <c r="E73" s="240">
        <v>25</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c r="S73" s="242" t="s">
        <v>339</v>
      </c>
      <c r="T73" s="243" t="s">
        <v>340</v>
      </c>
      <c r="U73" s="222">
        <v>0</v>
      </c>
      <c r="V73" s="222">
        <f>ROUND(E73*U73,2)</f>
        <v>0</v>
      </c>
      <c r="W73" s="222"/>
      <c r="X73" s="222" t="s">
        <v>385</v>
      </c>
      <c r="Y73" s="212"/>
      <c r="Z73" s="212"/>
      <c r="AA73" s="212"/>
      <c r="AB73" s="212"/>
      <c r="AC73" s="212"/>
      <c r="AD73" s="212"/>
      <c r="AE73" s="212"/>
      <c r="AF73" s="212"/>
      <c r="AG73" s="212" t="s">
        <v>386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7">
        <v>36</v>
      </c>
      <c r="B74" s="238" t="s">
        <v>2197</v>
      </c>
      <c r="C74" s="246" t="s">
        <v>2441</v>
      </c>
      <c r="D74" s="239" t="s">
        <v>513</v>
      </c>
      <c r="E74" s="240">
        <v>75</v>
      </c>
      <c r="F74" s="241"/>
      <c r="G74" s="242">
        <f>ROUND(E74*F74,2)</f>
        <v>0</v>
      </c>
      <c r="H74" s="241"/>
      <c r="I74" s="242">
        <f>ROUND(E74*H74,2)</f>
        <v>0</v>
      </c>
      <c r="J74" s="241"/>
      <c r="K74" s="242">
        <f>ROUND(E74*J74,2)</f>
        <v>0</v>
      </c>
      <c r="L74" s="242">
        <v>21</v>
      </c>
      <c r="M74" s="242">
        <f>G74*(1+L74/100)</f>
        <v>0</v>
      </c>
      <c r="N74" s="240">
        <v>0</v>
      </c>
      <c r="O74" s="240">
        <f>ROUND(E74*N74,2)</f>
        <v>0</v>
      </c>
      <c r="P74" s="240">
        <v>0</v>
      </c>
      <c r="Q74" s="240">
        <f>ROUND(E74*P74,2)</f>
        <v>0</v>
      </c>
      <c r="R74" s="242"/>
      <c r="S74" s="242" t="s">
        <v>339</v>
      </c>
      <c r="T74" s="243" t="s">
        <v>340</v>
      </c>
      <c r="U74" s="222">
        <v>0</v>
      </c>
      <c r="V74" s="222">
        <f>ROUND(E74*U74,2)</f>
        <v>0</v>
      </c>
      <c r="W74" s="222"/>
      <c r="X74" s="222" t="s">
        <v>385</v>
      </c>
      <c r="Y74" s="212"/>
      <c r="Z74" s="212"/>
      <c r="AA74" s="212"/>
      <c r="AB74" s="212"/>
      <c r="AC74" s="212"/>
      <c r="AD74" s="212"/>
      <c r="AE74" s="212"/>
      <c r="AF74" s="212"/>
      <c r="AG74" s="212" t="s">
        <v>386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7">
        <v>37</v>
      </c>
      <c r="B75" s="238" t="s">
        <v>2200</v>
      </c>
      <c r="C75" s="246" t="s">
        <v>2442</v>
      </c>
      <c r="D75" s="239" t="s">
        <v>513</v>
      </c>
      <c r="E75" s="240">
        <v>145</v>
      </c>
      <c r="F75" s="241"/>
      <c r="G75" s="242">
        <f>ROUND(E75*F75,2)</f>
        <v>0</v>
      </c>
      <c r="H75" s="241"/>
      <c r="I75" s="242">
        <f>ROUND(E75*H75,2)</f>
        <v>0</v>
      </c>
      <c r="J75" s="241"/>
      <c r="K75" s="242">
        <f>ROUND(E75*J75,2)</f>
        <v>0</v>
      </c>
      <c r="L75" s="242">
        <v>21</v>
      </c>
      <c r="M75" s="242">
        <f>G75*(1+L75/100)</f>
        <v>0</v>
      </c>
      <c r="N75" s="240">
        <v>0</v>
      </c>
      <c r="O75" s="240">
        <f>ROUND(E75*N75,2)</f>
        <v>0</v>
      </c>
      <c r="P75" s="240">
        <v>0</v>
      </c>
      <c r="Q75" s="240">
        <f>ROUND(E75*P75,2)</f>
        <v>0</v>
      </c>
      <c r="R75" s="242"/>
      <c r="S75" s="242" t="s">
        <v>339</v>
      </c>
      <c r="T75" s="243" t="s">
        <v>340</v>
      </c>
      <c r="U75" s="222">
        <v>0</v>
      </c>
      <c r="V75" s="222">
        <f>ROUND(E75*U75,2)</f>
        <v>0</v>
      </c>
      <c r="W75" s="222"/>
      <c r="X75" s="222" t="s">
        <v>385</v>
      </c>
      <c r="Y75" s="212"/>
      <c r="Z75" s="212"/>
      <c r="AA75" s="212"/>
      <c r="AB75" s="212"/>
      <c r="AC75" s="212"/>
      <c r="AD75" s="212"/>
      <c r="AE75" s="212"/>
      <c r="AF75" s="212"/>
      <c r="AG75" s="212" t="s">
        <v>386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7">
        <v>38</v>
      </c>
      <c r="B76" s="238" t="s">
        <v>2204</v>
      </c>
      <c r="C76" s="246" t="s">
        <v>2443</v>
      </c>
      <c r="D76" s="239" t="s">
        <v>513</v>
      </c>
      <c r="E76" s="240">
        <v>45</v>
      </c>
      <c r="F76" s="241"/>
      <c r="G76" s="242">
        <f>ROUND(E76*F76,2)</f>
        <v>0</v>
      </c>
      <c r="H76" s="241"/>
      <c r="I76" s="242">
        <f>ROUND(E76*H76,2)</f>
        <v>0</v>
      </c>
      <c r="J76" s="241"/>
      <c r="K76" s="242">
        <f>ROUND(E76*J76,2)</f>
        <v>0</v>
      </c>
      <c r="L76" s="242">
        <v>21</v>
      </c>
      <c r="M76" s="242">
        <f>G76*(1+L76/100)</f>
        <v>0</v>
      </c>
      <c r="N76" s="240">
        <v>0</v>
      </c>
      <c r="O76" s="240">
        <f>ROUND(E76*N76,2)</f>
        <v>0</v>
      </c>
      <c r="P76" s="240">
        <v>0</v>
      </c>
      <c r="Q76" s="240">
        <f>ROUND(E76*P76,2)</f>
        <v>0</v>
      </c>
      <c r="R76" s="242"/>
      <c r="S76" s="242" t="s">
        <v>339</v>
      </c>
      <c r="T76" s="243" t="s">
        <v>340</v>
      </c>
      <c r="U76" s="222">
        <v>0</v>
      </c>
      <c r="V76" s="222">
        <f>ROUND(E76*U76,2)</f>
        <v>0</v>
      </c>
      <c r="W76" s="222"/>
      <c r="X76" s="222" t="s">
        <v>385</v>
      </c>
      <c r="Y76" s="212"/>
      <c r="Z76" s="212"/>
      <c r="AA76" s="212"/>
      <c r="AB76" s="212"/>
      <c r="AC76" s="212"/>
      <c r="AD76" s="212"/>
      <c r="AE76" s="212"/>
      <c r="AF76" s="212"/>
      <c r="AG76" s="212" t="s">
        <v>386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7">
        <v>39</v>
      </c>
      <c r="B77" s="238" t="s">
        <v>2207</v>
      </c>
      <c r="C77" s="246" t="s">
        <v>2444</v>
      </c>
      <c r="D77" s="239" t="s">
        <v>955</v>
      </c>
      <c r="E77" s="240">
        <v>8</v>
      </c>
      <c r="F77" s="241"/>
      <c r="G77" s="242">
        <f>ROUND(E77*F77,2)</f>
        <v>0</v>
      </c>
      <c r="H77" s="241"/>
      <c r="I77" s="242">
        <f>ROUND(E77*H77,2)</f>
        <v>0</v>
      </c>
      <c r="J77" s="241"/>
      <c r="K77" s="242">
        <f>ROUND(E77*J77,2)</f>
        <v>0</v>
      </c>
      <c r="L77" s="242">
        <v>21</v>
      </c>
      <c r="M77" s="242">
        <f>G77*(1+L77/100)</f>
        <v>0</v>
      </c>
      <c r="N77" s="240">
        <v>0</v>
      </c>
      <c r="O77" s="240">
        <f>ROUND(E77*N77,2)</f>
        <v>0</v>
      </c>
      <c r="P77" s="240">
        <v>0</v>
      </c>
      <c r="Q77" s="240">
        <f>ROUND(E77*P77,2)</f>
        <v>0</v>
      </c>
      <c r="R77" s="242"/>
      <c r="S77" s="242" t="s">
        <v>339</v>
      </c>
      <c r="T77" s="243" t="s">
        <v>340</v>
      </c>
      <c r="U77" s="222">
        <v>0</v>
      </c>
      <c r="V77" s="222">
        <f>ROUND(E77*U77,2)</f>
        <v>0</v>
      </c>
      <c r="W77" s="222"/>
      <c r="X77" s="222" t="s">
        <v>385</v>
      </c>
      <c r="Y77" s="212"/>
      <c r="Z77" s="212"/>
      <c r="AA77" s="212"/>
      <c r="AB77" s="212"/>
      <c r="AC77" s="212"/>
      <c r="AD77" s="212"/>
      <c r="AE77" s="212"/>
      <c r="AF77" s="212"/>
      <c r="AG77" s="212" t="s">
        <v>386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7">
        <v>40</v>
      </c>
      <c r="B78" s="238" t="s">
        <v>2209</v>
      </c>
      <c r="C78" s="246" t="s">
        <v>2445</v>
      </c>
      <c r="D78" s="239" t="s">
        <v>955</v>
      </c>
      <c r="E78" s="240">
        <v>2</v>
      </c>
      <c r="F78" s="241"/>
      <c r="G78" s="242">
        <f>ROUND(E78*F78,2)</f>
        <v>0</v>
      </c>
      <c r="H78" s="241"/>
      <c r="I78" s="242">
        <f>ROUND(E78*H78,2)</f>
        <v>0</v>
      </c>
      <c r="J78" s="241"/>
      <c r="K78" s="242">
        <f>ROUND(E78*J78,2)</f>
        <v>0</v>
      </c>
      <c r="L78" s="242">
        <v>21</v>
      </c>
      <c r="M78" s="242">
        <f>G78*(1+L78/100)</f>
        <v>0</v>
      </c>
      <c r="N78" s="240">
        <v>0</v>
      </c>
      <c r="O78" s="240">
        <f>ROUND(E78*N78,2)</f>
        <v>0</v>
      </c>
      <c r="P78" s="240">
        <v>0</v>
      </c>
      <c r="Q78" s="240">
        <f>ROUND(E78*P78,2)</f>
        <v>0</v>
      </c>
      <c r="R78" s="242"/>
      <c r="S78" s="242" t="s">
        <v>339</v>
      </c>
      <c r="T78" s="243" t="s">
        <v>340</v>
      </c>
      <c r="U78" s="222">
        <v>0</v>
      </c>
      <c r="V78" s="222">
        <f>ROUND(E78*U78,2)</f>
        <v>0</v>
      </c>
      <c r="W78" s="222"/>
      <c r="X78" s="222" t="s">
        <v>385</v>
      </c>
      <c r="Y78" s="212"/>
      <c r="Z78" s="212"/>
      <c r="AA78" s="212"/>
      <c r="AB78" s="212"/>
      <c r="AC78" s="212"/>
      <c r="AD78" s="212"/>
      <c r="AE78" s="212"/>
      <c r="AF78" s="212"/>
      <c r="AG78" s="212" t="s">
        <v>386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7">
        <v>41</v>
      </c>
      <c r="B79" s="238" t="s">
        <v>2211</v>
      </c>
      <c r="C79" s="246" t="s">
        <v>2446</v>
      </c>
      <c r="D79" s="239" t="s">
        <v>955</v>
      </c>
      <c r="E79" s="240">
        <v>8</v>
      </c>
      <c r="F79" s="241"/>
      <c r="G79" s="242">
        <f>ROUND(E79*F79,2)</f>
        <v>0</v>
      </c>
      <c r="H79" s="241"/>
      <c r="I79" s="242">
        <f>ROUND(E79*H79,2)</f>
        <v>0</v>
      </c>
      <c r="J79" s="241"/>
      <c r="K79" s="242">
        <f>ROUND(E79*J79,2)</f>
        <v>0</v>
      </c>
      <c r="L79" s="242">
        <v>21</v>
      </c>
      <c r="M79" s="242">
        <f>G79*(1+L79/100)</f>
        <v>0</v>
      </c>
      <c r="N79" s="240">
        <v>0</v>
      </c>
      <c r="O79" s="240">
        <f>ROUND(E79*N79,2)</f>
        <v>0</v>
      </c>
      <c r="P79" s="240">
        <v>0</v>
      </c>
      <c r="Q79" s="240">
        <f>ROUND(E79*P79,2)</f>
        <v>0</v>
      </c>
      <c r="R79" s="242"/>
      <c r="S79" s="242" t="s">
        <v>339</v>
      </c>
      <c r="T79" s="243" t="s">
        <v>340</v>
      </c>
      <c r="U79" s="222">
        <v>0</v>
      </c>
      <c r="V79" s="222">
        <f>ROUND(E79*U79,2)</f>
        <v>0</v>
      </c>
      <c r="W79" s="222"/>
      <c r="X79" s="222" t="s">
        <v>385</v>
      </c>
      <c r="Y79" s="212"/>
      <c r="Z79" s="212"/>
      <c r="AA79" s="212"/>
      <c r="AB79" s="212"/>
      <c r="AC79" s="212"/>
      <c r="AD79" s="212"/>
      <c r="AE79" s="212"/>
      <c r="AF79" s="212"/>
      <c r="AG79" s="212" t="s">
        <v>386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7">
        <v>42</v>
      </c>
      <c r="B80" s="238" t="s">
        <v>2213</v>
      </c>
      <c r="C80" s="246" t="s">
        <v>2447</v>
      </c>
      <c r="D80" s="239" t="s">
        <v>955</v>
      </c>
      <c r="E80" s="240">
        <v>3</v>
      </c>
      <c r="F80" s="241"/>
      <c r="G80" s="242">
        <f>ROUND(E80*F80,2)</f>
        <v>0</v>
      </c>
      <c r="H80" s="241"/>
      <c r="I80" s="242">
        <f>ROUND(E80*H80,2)</f>
        <v>0</v>
      </c>
      <c r="J80" s="241"/>
      <c r="K80" s="242">
        <f>ROUND(E80*J80,2)</f>
        <v>0</v>
      </c>
      <c r="L80" s="242">
        <v>21</v>
      </c>
      <c r="M80" s="242">
        <f>G80*(1+L80/100)</f>
        <v>0</v>
      </c>
      <c r="N80" s="240">
        <v>0</v>
      </c>
      <c r="O80" s="240">
        <f>ROUND(E80*N80,2)</f>
        <v>0</v>
      </c>
      <c r="P80" s="240">
        <v>0</v>
      </c>
      <c r="Q80" s="240">
        <f>ROUND(E80*P80,2)</f>
        <v>0</v>
      </c>
      <c r="R80" s="242"/>
      <c r="S80" s="242" t="s">
        <v>339</v>
      </c>
      <c r="T80" s="243" t="s">
        <v>340</v>
      </c>
      <c r="U80" s="222">
        <v>0</v>
      </c>
      <c r="V80" s="222">
        <f>ROUND(E80*U80,2)</f>
        <v>0</v>
      </c>
      <c r="W80" s="222"/>
      <c r="X80" s="222" t="s">
        <v>385</v>
      </c>
      <c r="Y80" s="212"/>
      <c r="Z80" s="212"/>
      <c r="AA80" s="212"/>
      <c r="AB80" s="212"/>
      <c r="AC80" s="212"/>
      <c r="AD80" s="212"/>
      <c r="AE80" s="212"/>
      <c r="AF80" s="212"/>
      <c r="AG80" s="212" t="s">
        <v>386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7">
        <v>43</v>
      </c>
      <c r="B81" s="238" t="s">
        <v>2215</v>
      </c>
      <c r="C81" s="246" t="s">
        <v>2448</v>
      </c>
      <c r="D81" s="239" t="s">
        <v>955</v>
      </c>
      <c r="E81" s="240">
        <v>1</v>
      </c>
      <c r="F81" s="241"/>
      <c r="G81" s="242">
        <f>ROUND(E81*F81,2)</f>
        <v>0</v>
      </c>
      <c r="H81" s="241"/>
      <c r="I81" s="242">
        <f>ROUND(E81*H81,2)</f>
        <v>0</v>
      </c>
      <c r="J81" s="241"/>
      <c r="K81" s="242">
        <f>ROUND(E81*J81,2)</f>
        <v>0</v>
      </c>
      <c r="L81" s="242">
        <v>21</v>
      </c>
      <c r="M81" s="242">
        <f>G81*(1+L81/100)</f>
        <v>0</v>
      </c>
      <c r="N81" s="240">
        <v>0</v>
      </c>
      <c r="O81" s="240">
        <f>ROUND(E81*N81,2)</f>
        <v>0</v>
      </c>
      <c r="P81" s="240">
        <v>0</v>
      </c>
      <c r="Q81" s="240">
        <f>ROUND(E81*P81,2)</f>
        <v>0</v>
      </c>
      <c r="R81" s="242"/>
      <c r="S81" s="242" t="s">
        <v>339</v>
      </c>
      <c r="T81" s="243" t="s">
        <v>340</v>
      </c>
      <c r="U81" s="222">
        <v>0</v>
      </c>
      <c r="V81" s="222">
        <f>ROUND(E81*U81,2)</f>
        <v>0</v>
      </c>
      <c r="W81" s="222"/>
      <c r="X81" s="222" t="s">
        <v>385</v>
      </c>
      <c r="Y81" s="212"/>
      <c r="Z81" s="212"/>
      <c r="AA81" s="212"/>
      <c r="AB81" s="212"/>
      <c r="AC81" s="212"/>
      <c r="AD81" s="212"/>
      <c r="AE81" s="212"/>
      <c r="AF81" s="212"/>
      <c r="AG81" s="212" t="s">
        <v>386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7">
        <v>44</v>
      </c>
      <c r="B82" s="238" t="s">
        <v>2217</v>
      </c>
      <c r="C82" s="246" t="s">
        <v>2449</v>
      </c>
      <c r="D82" s="239" t="s">
        <v>955</v>
      </c>
      <c r="E82" s="240">
        <v>1</v>
      </c>
      <c r="F82" s="241"/>
      <c r="G82" s="242">
        <f>ROUND(E82*F82,2)</f>
        <v>0</v>
      </c>
      <c r="H82" s="241"/>
      <c r="I82" s="242">
        <f>ROUND(E82*H82,2)</f>
        <v>0</v>
      </c>
      <c r="J82" s="241"/>
      <c r="K82" s="242">
        <f>ROUND(E82*J82,2)</f>
        <v>0</v>
      </c>
      <c r="L82" s="242">
        <v>21</v>
      </c>
      <c r="M82" s="242">
        <f>G82*(1+L82/100)</f>
        <v>0</v>
      </c>
      <c r="N82" s="240">
        <v>0</v>
      </c>
      <c r="O82" s="240">
        <f>ROUND(E82*N82,2)</f>
        <v>0</v>
      </c>
      <c r="P82" s="240">
        <v>0</v>
      </c>
      <c r="Q82" s="240">
        <f>ROUND(E82*P82,2)</f>
        <v>0</v>
      </c>
      <c r="R82" s="242"/>
      <c r="S82" s="242" t="s">
        <v>339</v>
      </c>
      <c r="T82" s="243" t="s">
        <v>340</v>
      </c>
      <c r="U82" s="222">
        <v>0</v>
      </c>
      <c r="V82" s="222">
        <f>ROUND(E82*U82,2)</f>
        <v>0</v>
      </c>
      <c r="W82" s="222"/>
      <c r="X82" s="222" t="s">
        <v>385</v>
      </c>
      <c r="Y82" s="212"/>
      <c r="Z82" s="212"/>
      <c r="AA82" s="212"/>
      <c r="AB82" s="212"/>
      <c r="AC82" s="212"/>
      <c r="AD82" s="212"/>
      <c r="AE82" s="212"/>
      <c r="AF82" s="212"/>
      <c r="AG82" s="212" t="s">
        <v>386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7">
        <v>45</v>
      </c>
      <c r="B83" s="238" t="s">
        <v>2219</v>
      </c>
      <c r="C83" s="246" t="s">
        <v>2450</v>
      </c>
      <c r="D83" s="239" t="s">
        <v>539</v>
      </c>
      <c r="E83" s="240">
        <v>1</v>
      </c>
      <c r="F83" s="241"/>
      <c r="G83" s="242">
        <f>ROUND(E83*F83,2)</f>
        <v>0</v>
      </c>
      <c r="H83" s="241"/>
      <c r="I83" s="242">
        <f>ROUND(E83*H83,2)</f>
        <v>0</v>
      </c>
      <c r="J83" s="241"/>
      <c r="K83" s="242">
        <f>ROUND(E83*J83,2)</f>
        <v>0</v>
      </c>
      <c r="L83" s="242">
        <v>21</v>
      </c>
      <c r="M83" s="242">
        <f>G83*(1+L83/100)</f>
        <v>0</v>
      </c>
      <c r="N83" s="240">
        <v>0</v>
      </c>
      <c r="O83" s="240">
        <f>ROUND(E83*N83,2)</f>
        <v>0</v>
      </c>
      <c r="P83" s="240">
        <v>0</v>
      </c>
      <c r="Q83" s="240">
        <f>ROUND(E83*P83,2)</f>
        <v>0</v>
      </c>
      <c r="R83" s="242"/>
      <c r="S83" s="242" t="s">
        <v>339</v>
      </c>
      <c r="T83" s="243" t="s">
        <v>340</v>
      </c>
      <c r="U83" s="222">
        <v>0</v>
      </c>
      <c r="V83" s="222">
        <f>ROUND(E83*U83,2)</f>
        <v>0</v>
      </c>
      <c r="W83" s="222"/>
      <c r="X83" s="222" t="s">
        <v>385</v>
      </c>
      <c r="Y83" s="212"/>
      <c r="Z83" s="212"/>
      <c r="AA83" s="212"/>
      <c r="AB83" s="212"/>
      <c r="AC83" s="212"/>
      <c r="AD83" s="212"/>
      <c r="AE83" s="212"/>
      <c r="AF83" s="212"/>
      <c r="AG83" s="212" t="s">
        <v>386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7">
        <v>46</v>
      </c>
      <c r="B84" s="238" t="s">
        <v>2221</v>
      </c>
      <c r="C84" s="246" t="s">
        <v>2451</v>
      </c>
      <c r="D84" s="239" t="s">
        <v>539</v>
      </c>
      <c r="E84" s="240">
        <v>1</v>
      </c>
      <c r="F84" s="241"/>
      <c r="G84" s="242">
        <f>ROUND(E84*F84,2)</f>
        <v>0</v>
      </c>
      <c r="H84" s="241"/>
      <c r="I84" s="242">
        <f>ROUND(E84*H84,2)</f>
        <v>0</v>
      </c>
      <c r="J84" s="241"/>
      <c r="K84" s="242">
        <f>ROUND(E84*J84,2)</f>
        <v>0</v>
      </c>
      <c r="L84" s="242">
        <v>21</v>
      </c>
      <c r="M84" s="242">
        <f>G84*(1+L84/100)</f>
        <v>0</v>
      </c>
      <c r="N84" s="240">
        <v>0</v>
      </c>
      <c r="O84" s="240">
        <f>ROUND(E84*N84,2)</f>
        <v>0</v>
      </c>
      <c r="P84" s="240">
        <v>0</v>
      </c>
      <c r="Q84" s="240">
        <f>ROUND(E84*P84,2)</f>
        <v>0</v>
      </c>
      <c r="R84" s="242"/>
      <c r="S84" s="242" t="s">
        <v>339</v>
      </c>
      <c r="T84" s="243" t="s">
        <v>340</v>
      </c>
      <c r="U84" s="222">
        <v>0</v>
      </c>
      <c r="V84" s="222">
        <f>ROUND(E84*U84,2)</f>
        <v>0</v>
      </c>
      <c r="W84" s="222"/>
      <c r="X84" s="222" t="s">
        <v>385</v>
      </c>
      <c r="Y84" s="212"/>
      <c r="Z84" s="212"/>
      <c r="AA84" s="212"/>
      <c r="AB84" s="212"/>
      <c r="AC84" s="212"/>
      <c r="AD84" s="212"/>
      <c r="AE84" s="212"/>
      <c r="AF84" s="212"/>
      <c r="AG84" s="212" t="s">
        <v>386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7">
        <v>47</v>
      </c>
      <c r="B85" s="238" t="s">
        <v>2223</v>
      </c>
      <c r="C85" s="246" t="s">
        <v>2452</v>
      </c>
      <c r="D85" s="239" t="s">
        <v>955</v>
      </c>
      <c r="E85" s="240">
        <v>5</v>
      </c>
      <c r="F85" s="241"/>
      <c r="G85" s="242">
        <f>ROUND(E85*F85,2)</f>
        <v>0</v>
      </c>
      <c r="H85" s="241"/>
      <c r="I85" s="242">
        <f>ROUND(E85*H85,2)</f>
        <v>0</v>
      </c>
      <c r="J85" s="241"/>
      <c r="K85" s="242">
        <f>ROUND(E85*J85,2)</f>
        <v>0</v>
      </c>
      <c r="L85" s="242">
        <v>21</v>
      </c>
      <c r="M85" s="242">
        <f>G85*(1+L85/100)</f>
        <v>0</v>
      </c>
      <c r="N85" s="240">
        <v>0</v>
      </c>
      <c r="O85" s="240">
        <f>ROUND(E85*N85,2)</f>
        <v>0</v>
      </c>
      <c r="P85" s="240">
        <v>0</v>
      </c>
      <c r="Q85" s="240">
        <f>ROUND(E85*P85,2)</f>
        <v>0</v>
      </c>
      <c r="R85" s="242"/>
      <c r="S85" s="242" t="s">
        <v>339</v>
      </c>
      <c r="T85" s="243" t="s">
        <v>340</v>
      </c>
      <c r="U85" s="222">
        <v>0</v>
      </c>
      <c r="V85" s="222">
        <f>ROUND(E85*U85,2)</f>
        <v>0</v>
      </c>
      <c r="W85" s="222"/>
      <c r="X85" s="222" t="s">
        <v>385</v>
      </c>
      <c r="Y85" s="212"/>
      <c r="Z85" s="212"/>
      <c r="AA85" s="212"/>
      <c r="AB85" s="212"/>
      <c r="AC85" s="212"/>
      <c r="AD85" s="212"/>
      <c r="AE85" s="212"/>
      <c r="AF85" s="212"/>
      <c r="AG85" s="212" t="s">
        <v>386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7">
        <v>48</v>
      </c>
      <c r="B86" s="238" t="s">
        <v>2225</v>
      </c>
      <c r="C86" s="246" t="s">
        <v>2453</v>
      </c>
      <c r="D86" s="239" t="s">
        <v>955</v>
      </c>
      <c r="E86" s="240">
        <v>1</v>
      </c>
      <c r="F86" s="241"/>
      <c r="G86" s="242">
        <f>ROUND(E86*F86,2)</f>
        <v>0</v>
      </c>
      <c r="H86" s="241"/>
      <c r="I86" s="242">
        <f>ROUND(E86*H86,2)</f>
        <v>0</v>
      </c>
      <c r="J86" s="241"/>
      <c r="K86" s="242">
        <f>ROUND(E86*J86,2)</f>
        <v>0</v>
      </c>
      <c r="L86" s="242">
        <v>21</v>
      </c>
      <c r="M86" s="242">
        <f>G86*(1+L86/100)</f>
        <v>0</v>
      </c>
      <c r="N86" s="240">
        <v>0</v>
      </c>
      <c r="O86" s="240">
        <f>ROUND(E86*N86,2)</f>
        <v>0</v>
      </c>
      <c r="P86" s="240">
        <v>0</v>
      </c>
      <c r="Q86" s="240">
        <f>ROUND(E86*P86,2)</f>
        <v>0</v>
      </c>
      <c r="R86" s="242"/>
      <c r="S86" s="242" t="s">
        <v>339</v>
      </c>
      <c r="T86" s="243" t="s">
        <v>340</v>
      </c>
      <c r="U86" s="222">
        <v>0</v>
      </c>
      <c r="V86" s="222">
        <f>ROUND(E86*U86,2)</f>
        <v>0</v>
      </c>
      <c r="W86" s="222"/>
      <c r="X86" s="222" t="s">
        <v>385</v>
      </c>
      <c r="Y86" s="212"/>
      <c r="Z86" s="212"/>
      <c r="AA86" s="212"/>
      <c r="AB86" s="212"/>
      <c r="AC86" s="212"/>
      <c r="AD86" s="212"/>
      <c r="AE86" s="212"/>
      <c r="AF86" s="212"/>
      <c r="AG86" s="212" t="s">
        <v>386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0">
        <v>49</v>
      </c>
      <c r="B87" s="231" t="s">
        <v>2227</v>
      </c>
      <c r="C87" s="247" t="s">
        <v>2454</v>
      </c>
      <c r="D87" s="232" t="s">
        <v>539</v>
      </c>
      <c r="E87" s="233">
        <v>1</v>
      </c>
      <c r="F87" s="234"/>
      <c r="G87" s="235">
        <f>ROUND(E87*F87,2)</f>
        <v>0</v>
      </c>
      <c r="H87" s="234"/>
      <c r="I87" s="235">
        <f>ROUND(E87*H87,2)</f>
        <v>0</v>
      </c>
      <c r="J87" s="234"/>
      <c r="K87" s="235">
        <f>ROUND(E87*J87,2)</f>
        <v>0</v>
      </c>
      <c r="L87" s="235">
        <v>21</v>
      </c>
      <c r="M87" s="235">
        <f>G87*(1+L87/100)</f>
        <v>0</v>
      </c>
      <c r="N87" s="233">
        <v>0</v>
      </c>
      <c r="O87" s="233">
        <f>ROUND(E87*N87,2)</f>
        <v>0</v>
      </c>
      <c r="P87" s="233">
        <v>0</v>
      </c>
      <c r="Q87" s="233">
        <f>ROUND(E87*P87,2)</f>
        <v>0</v>
      </c>
      <c r="R87" s="235"/>
      <c r="S87" s="235" t="s">
        <v>339</v>
      </c>
      <c r="T87" s="236" t="s">
        <v>340</v>
      </c>
      <c r="U87" s="222">
        <v>0</v>
      </c>
      <c r="V87" s="222">
        <f>ROUND(E87*U87,2)</f>
        <v>0</v>
      </c>
      <c r="W87" s="222"/>
      <c r="X87" s="222" t="s">
        <v>385</v>
      </c>
      <c r="Y87" s="212"/>
      <c r="Z87" s="212"/>
      <c r="AA87" s="212"/>
      <c r="AB87" s="212"/>
      <c r="AC87" s="212"/>
      <c r="AD87" s="212"/>
      <c r="AE87" s="212"/>
      <c r="AF87" s="212"/>
      <c r="AG87" s="212" t="s">
        <v>386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4" t="s">
        <v>2455</v>
      </c>
      <c r="D88" s="261"/>
      <c r="E88" s="261"/>
      <c r="F88" s="261"/>
      <c r="G88" s="261"/>
      <c r="H88" s="222"/>
      <c r="I88" s="222"/>
      <c r="J88" s="222"/>
      <c r="K88" s="222"/>
      <c r="L88" s="222"/>
      <c r="M88" s="222"/>
      <c r="N88" s="221"/>
      <c r="O88" s="221"/>
      <c r="P88" s="221"/>
      <c r="Q88" s="221"/>
      <c r="R88" s="222"/>
      <c r="S88" s="222"/>
      <c r="T88" s="222"/>
      <c r="U88" s="222"/>
      <c r="V88" s="222"/>
      <c r="W88" s="222"/>
      <c r="X88" s="222"/>
      <c r="Y88" s="212"/>
      <c r="Z88" s="212"/>
      <c r="AA88" s="212"/>
      <c r="AB88" s="212"/>
      <c r="AC88" s="212"/>
      <c r="AD88" s="212"/>
      <c r="AE88" s="212"/>
      <c r="AF88" s="212"/>
      <c r="AG88" s="212" t="s">
        <v>433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7">
        <v>50</v>
      </c>
      <c r="B89" s="238" t="s">
        <v>2229</v>
      </c>
      <c r="C89" s="246" t="s">
        <v>2456</v>
      </c>
      <c r="D89" s="239" t="s">
        <v>955</v>
      </c>
      <c r="E89" s="240">
        <v>1</v>
      </c>
      <c r="F89" s="241"/>
      <c r="G89" s="242">
        <f>ROUND(E89*F89,2)</f>
        <v>0</v>
      </c>
      <c r="H89" s="241"/>
      <c r="I89" s="242">
        <f>ROUND(E89*H89,2)</f>
        <v>0</v>
      </c>
      <c r="J89" s="241"/>
      <c r="K89" s="242">
        <f>ROUND(E89*J89,2)</f>
        <v>0</v>
      </c>
      <c r="L89" s="242">
        <v>21</v>
      </c>
      <c r="M89" s="242">
        <f>G89*(1+L89/100)</f>
        <v>0</v>
      </c>
      <c r="N89" s="240">
        <v>0</v>
      </c>
      <c r="O89" s="240">
        <f>ROUND(E89*N89,2)</f>
        <v>0</v>
      </c>
      <c r="P89" s="240">
        <v>0</v>
      </c>
      <c r="Q89" s="240">
        <f>ROUND(E89*P89,2)</f>
        <v>0</v>
      </c>
      <c r="R89" s="242"/>
      <c r="S89" s="242" t="s">
        <v>339</v>
      </c>
      <c r="T89" s="243" t="s">
        <v>340</v>
      </c>
      <c r="U89" s="222">
        <v>0</v>
      </c>
      <c r="V89" s="222">
        <f>ROUND(E89*U89,2)</f>
        <v>0</v>
      </c>
      <c r="W89" s="222"/>
      <c r="X89" s="222" t="s">
        <v>385</v>
      </c>
      <c r="Y89" s="212"/>
      <c r="Z89" s="212"/>
      <c r="AA89" s="212"/>
      <c r="AB89" s="212"/>
      <c r="AC89" s="212"/>
      <c r="AD89" s="212"/>
      <c r="AE89" s="212"/>
      <c r="AF89" s="212"/>
      <c r="AG89" s="212" t="s">
        <v>386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7">
        <v>51</v>
      </c>
      <c r="B90" s="238" t="s">
        <v>2231</v>
      </c>
      <c r="C90" s="246" t="s">
        <v>2457</v>
      </c>
      <c r="D90" s="239" t="s">
        <v>955</v>
      </c>
      <c r="E90" s="240">
        <v>1</v>
      </c>
      <c r="F90" s="241"/>
      <c r="G90" s="242">
        <f>ROUND(E90*F90,2)</f>
        <v>0</v>
      </c>
      <c r="H90" s="241"/>
      <c r="I90" s="242">
        <f>ROUND(E90*H90,2)</f>
        <v>0</v>
      </c>
      <c r="J90" s="241"/>
      <c r="K90" s="242">
        <f>ROUND(E90*J90,2)</f>
        <v>0</v>
      </c>
      <c r="L90" s="242">
        <v>21</v>
      </c>
      <c r="M90" s="242">
        <f>G90*(1+L90/100)</f>
        <v>0</v>
      </c>
      <c r="N90" s="240">
        <v>0</v>
      </c>
      <c r="O90" s="240">
        <f>ROUND(E90*N90,2)</f>
        <v>0</v>
      </c>
      <c r="P90" s="240">
        <v>0</v>
      </c>
      <c r="Q90" s="240">
        <f>ROUND(E90*P90,2)</f>
        <v>0</v>
      </c>
      <c r="R90" s="242"/>
      <c r="S90" s="242" t="s">
        <v>339</v>
      </c>
      <c r="T90" s="243" t="s">
        <v>340</v>
      </c>
      <c r="U90" s="222">
        <v>0</v>
      </c>
      <c r="V90" s="222">
        <f>ROUND(E90*U90,2)</f>
        <v>0</v>
      </c>
      <c r="W90" s="222"/>
      <c r="X90" s="222" t="s">
        <v>385</v>
      </c>
      <c r="Y90" s="212"/>
      <c r="Z90" s="212"/>
      <c r="AA90" s="212"/>
      <c r="AB90" s="212"/>
      <c r="AC90" s="212"/>
      <c r="AD90" s="212"/>
      <c r="AE90" s="212"/>
      <c r="AF90" s="212"/>
      <c r="AG90" s="212" t="s">
        <v>386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7">
        <v>52</v>
      </c>
      <c r="B91" s="238" t="s">
        <v>2233</v>
      </c>
      <c r="C91" s="246" t="s">
        <v>2109</v>
      </c>
      <c r="D91" s="239" t="s">
        <v>539</v>
      </c>
      <c r="E91" s="240">
        <v>1</v>
      </c>
      <c r="F91" s="241"/>
      <c r="G91" s="242">
        <f>ROUND(E91*F91,2)</f>
        <v>0</v>
      </c>
      <c r="H91" s="241"/>
      <c r="I91" s="242">
        <f>ROUND(E91*H91,2)</f>
        <v>0</v>
      </c>
      <c r="J91" s="241"/>
      <c r="K91" s="242">
        <f>ROUND(E91*J91,2)</f>
        <v>0</v>
      </c>
      <c r="L91" s="242">
        <v>21</v>
      </c>
      <c r="M91" s="242">
        <f>G91*(1+L91/100)</f>
        <v>0</v>
      </c>
      <c r="N91" s="240">
        <v>0</v>
      </c>
      <c r="O91" s="240">
        <f>ROUND(E91*N91,2)</f>
        <v>0</v>
      </c>
      <c r="P91" s="240">
        <v>0</v>
      </c>
      <c r="Q91" s="240">
        <f>ROUND(E91*P91,2)</f>
        <v>0</v>
      </c>
      <c r="R91" s="242"/>
      <c r="S91" s="242" t="s">
        <v>339</v>
      </c>
      <c r="T91" s="243" t="s">
        <v>340</v>
      </c>
      <c r="U91" s="222">
        <v>0</v>
      </c>
      <c r="V91" s="222">
        <f>ROUND(E91*U91,2)</f>
        <v>0</v>
      </c>
      <c r="W91" s="222"/>
      <c r="X91" s="222" t="s">
        <v>385</v>
      </c>
      <c r="Y91" s="212"/>
      <c r="Z91" s="212"/>
      <c r="AA91" s="212"/>
      <c r="AB91" s="212"/>
      <c r="AC91" s="212"/>
      <c r="AD91" s="212"/>
      <c r="AE91" s="212"/>
      <c r="AF91" s="212"/>
      <c r="AG91" s="212" t="s">
        <v>386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24" t="s">
        <v>334</v>
      </c>
      <c r="B92" s="225" t="s">
        <v>294</v>
      </c>
      <c r="C92" s="245" t="s">
        <v>288</v>
      </c>
      <c r="D92" s="226"/>
      <c r="E92" s="227"/>
      <c r="F92" s="228"/>
      <c r="G92" s="228">
        <f>SUMIF(AG93:AG101,"&lt;&gt;NOR",G93:G101)</f>
        <v>0</v>
      </c>
      <c r="H92" s="228"/>
      <c r="I92" s="228">
        <f>SUM(I93:I101)</f>
        <v>0</v>
      </c>
      <c r="J92" s="228"/>
      <c r="K92" s="228">
        <f>SUM(K93:K101)</f>
        <v>0</v>
      </c>
      <c r="L92" s="228"/>
      <c r="M92" s="228">
        <f>SUM(M93:M101)</f>
        <v>0</v>
      </c>
      <c r="N92" s="227"/>
      <c r="O92" s="227">
        <f>SUM(O93:O101)</f>
        <v>0</v>
      </c>
      <c r="P92" s="227"/>
      <c r="Q92" s="227">
        <f>SUM(Q93:Q101)</f>
        <v>0</v>
      </c>
      <c r="R92" s="228"/>
      <c r="S92" s="228"/>
      <c r="T92" s="229"/>
      <c r="U92" s="223"/>
      <c r="V92" s="223">
        <f>SUM(V93:V101)</f>
        <v>0</v>
      </c>
      <c r="W92" s="223"/>
      <c r="X92" s="223"/>
      <c r="AG92" t="s">
        <v>335</v>
      </c>
    </row>
    <row r="93" spans="1:60" outlineLevel="1" x14ac:dyDescent="0.2">
      <c r="A93" s="230">
        <v>53</v>
      </c>
      <c r="B93" s="231" t="s">
        <v>2290</v>
      </c>
      <c r="C93" s="247" t="s">
        <v>2291</v>
      </c>
      <c r="D93" s="232" t="s">
        <v>539</v>
      </c>
      <c r="E93" s="233">
        <v>1</v>
      </c>
      <c r="F93" s="234"/>
      <c r="G93" s="235">
        <f>ROUND(E93*F93,2)</f>
        <v>0</v>
      </c>
      <c r="H93" s="234"/>
      <c r="I93" s="235">
        <f>ROUND(E93*H93,2)</f>
        <v>0</v>
      </c>
      <c r="J93" s="234"/>
      <c r="K93" s="235">
        <f>ROUND(E93*J93,2)</f>
        <v>0</v>
      </c>
      <c r="L93" s="235">
        <v>21</v>
      </c>
      <c r="M93" s="235">
        <f>G93*(1+L93/100)</f>
        <v>0</v>
      </c>
      <c r="N93" s="233">
        <v>0</v>
      </c>
      <c r="O93" s="233">
        <f>ROUND(E93*N93,2)</f>
        <v>0</v>
      </c>
      <c r="P93" s="233">
        <v>0</v>
      </c>
      <c r="Q93" s="233">
        <f>ROUND(E93*P93,2)</f>
        <v>0</v>
      </c>
      <c r="R93" s="235"/>
      <c r="S93" s="235" t="s">
        <v>339</v>
      </c>
      <c r="T93" s="236" t="s">
        <v>340</v>
      </c>
      <c r="U93" s="222">
        <v>0</v>
      </c>
      <c r="V93" s="222">
        <f>ROUND(E93*U93,2)</f>
        <v>0</v>
      </c>
      <c r="W93" s="222"/>
      <c r="X93" s="222" t="s">
        <v>385</v>
      </c>
      <c r="Y93" s="212"/>
      <c r="Z93" s="212"/>
      <c r="AA93" s="212"/>
      <c r="AB93" s="212"/>
      <c r="AC93" s="212"/>
      <c r="AD93" s="212"/>
      <c r="AE93" s="212"/>
      <c r="AF93" s="212"/>
      <c r="AG93" s="212" t="s">
        <v>2183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33.75" outlineLevel="1" x14ac:dyDescent="0.2">
      <c r="A94" s="219"/>
      <c r="B94" s="220"/>
      <c r="C94" s="264" t="s">
        <v>2292</v>
      </c>
      <c r="D94" s="261"/>
      <c r="E94" s="261"/>
      <c r="F94" s="261"/>
      <c r="G94" s="261"/>
      <c r="H94" s="222"/>
      <c r="I94" s="222"/>
      <c r="J94" s="222"/>
      <c r="K94" s="222"/>
      <c r="L94" s="222"/>
      <c r="M94" s="222"/>
      <c r="N94" s="221"/>
      <c r="O94" s="221"/>
      <c r="P94" s="221"/>
      <c r="Q94" s="221"/>
      <c r="R94" s="222"/>
      <c r="S94" s="222"/>
      <c r="T94" s="222"/>
      <c r="U94" s="222"/>
      <c r="V94" s="222"/>
      <c r="W94" s="222"/>
      <c r="X94" s="222"/>
      <c r="Y94" s="212"/>
      <c r="Z94" s="212"/>
      <c r="AA94" s="212"/>
      <c r="AB94" s="212"/>
      <c r="AC94" s="212"/>
      <c r="AD94" s="212"/>
      <c r="AE94" s="212"/>
      <c r="AF94" s="212"/>
      <c r="AG94" s="212" t="s">
        <v>433</v>
      </c>
      <c r="AH94" s="212"/>
      <c r="AI94" s="212"/>
      <c r="AJ94" s="212"/>
      <c r="AK94" s="212"/>
      <c r="AL94" s="212"/>
      <c r="AM94" s="212"/>
      <c r="AN94" s="212"/>
      <c r="AO94" s="212"/>
      <c r="AP94" s="212"/>
      <c r="AQ94" s="212"/>
      <c r="AR94" s="212"/>
      <c r="AS94" s="212"/>
      <c r="AT94" s="212"/>
      <c r="AU94" s="212"/>
      <c r="AV94" s="212"/>
      <c r="AW94" s="212"/>
      <c r="AX94" s="212"/>
      <c r="AY94" s="212"/>
      <c r="AZ94" s="212"/>
      <c r="BA94" s="253" t="str">
        <f>C94</f>
        <v>Ponorný tenzometrický snímač hladiny s vestavěnou přepěťovou ochranou, napájení: 15 - 36V DC, výstup: 4-20 mA, rozsah měření hladiny 0-6m, kabel s dutou žílou pro kompenzaci atm. tlaku délka 10m, pouzdro a memrána z nerezové oceli, IP68, nerezová spona pro uchycení, ochranná PVC trubka DN110 včetně nerezového ukotvení do stěny</v>
      </c>
      <c r="BB94" s="212"/>
      <c r="BC94" s="212"/>
      <c r="BD94" s="212"/>
      <c r="BE94" s="212"/>
      <c r="BF94" s="212"/>
      <c r="BG94" s="212"/>
      <c r="BH94" s="212"/>
    </row>
    <row r="95" spans="1:60" outlineLevel="1" x14ac:dyDescent="0.2">
      <c r="A95" s="230">
        <v>54</v>
      </c>
      <c r="B95" s="231" t="s">
        <v>2293</v>
      </c>
      <c r="C95" s="247" t="s">
        <v>2458</v>
      </c>
      <c r="D95" s="232" t="s">
        <v>955</v>
      </c>
      <c r="E95" s="233">
        <v>3</v>
      </c>
      <c r="F95" s="234"/>
      <c r="G95" s="235">
        <f>ROUND(E95*F95,2)</f>
        <v>0</v>
      </c>
      <c r="H95" s="234"/>
      <c r="I95" s="235">
        <f>ROUND(E95*H95,2)</f>
        <v>0</v>
      </c>
      <c r="J95" s="234"/>
      <c r="K95" s="235">
        <f>ROUND(E95*J95,2)</f>
        <v>0</v>
      </c>
      <c r="L95" s="235">
        <v>21</v>
      </c>
      <c r="M95" s="235">
        <f>G95*(1+L95/100)</f>
        <v>0</v>
      </c>
      <c r="N95" s="233">
        <v>0</v>
      </c>
      <c r="O95" s="233">
        <f>ROUND(E95*N95,2)</f>
        <v>0</v>
      </c>
      <c r="P95" s="233">
        <v>0</v>
      </c>
      <c r="Q95" s="233">
        <f>ROUND(E95*P95,2)</f>
        <v>0</v>
      </c>
      <c r="R95" s="235"/>
      <c r="S95" s="235" t="s">
        <v>339</v>
      </c>
      <c r="T95" s="236" t="s">
        <v>340</v>
      </c>
      <c r="U95" s="222">
        <v>0</v>
      </c>
      <c r="V95" s="222">
        <f>ROUND(E95*U95,2)</f>
        <v>0</v>
      </c>
      <c r="W95" s="222"/>
      <c r="X95" s="222" t="s">
        <v>385</v>
      </c>
      <c r="Y95" s="212"/>
      <c r="Z95" s="212"/>
      <c r="AA95" s="212"/>
      <c r="AB95" s="212"/>
      <c r="AC95" s="212"/>
      <c r="AD95" s="212"/>
      <c r="AE95" s="212"/>
      <c r="AF95" s="212"/>
      <c r="AG95" s="212" t="s">
        <v>2183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4" t="s">
        <v>2295</v>
      </c>
      <c r="D96" s="261"/>
      <c r="E96" s="261"/>
      <c r="F96" s="261"/>
      <c r="G96" s="261"/>
      <c r="H96" s="222"/>
      <c r="I96" s="222"/>
      <c r="J96" s="222"/>
      <c r="K96" s="222"/>
      <c r="L96" s="222"/>
      <c r="M96" s="222"/>
      <c r="N96" s="221"/>
      <c r="O96" s="221"/>
      <c r="P96" s="221"/>
      <c r="Q96" s="221"/>
      <c r="R96" s="222"/>
      <c r="S96" s="222"/>
      <c r="T96" s="222"/>
      <c r="U96" s="222"/>
      <c r="V96" s="222"/>
      <c r="W96" s="222"/>
      <c r="X96" s="222"/>
      <c r="Y96" s="212"/>
      <c r="Z96" s="212"/>
      <c r="AA96" s="212"/>
      <c r="AB96" s="212"/>
      <c r="AC96" s="212"/>
      <c r="AD96" s="212"/>
      <c r="AE96" s="212"/>
      <c r="AF96" s="212"/>
      <c r="AG96" s="212" t="s">
        <v>433</v>
      </c>
      <c r="AH96" s="212"/>
      <c r="AI96" s="212"/>
      <c r="AJ96" s="212"/>
      <c r="AK96" s="212"/>
      <c r="AL96" s="212"/>
      <c r="AM96" s="212"/>
      <c r="AN96" s="212"/>
      <c r="AO96" s="212"/>
      <c r="AP96" s="212"/>
      <c r="AQ96" s="212"/>
      <c r="AR96" s="212"/>
      <c r="AS96" s="212"/>
      <c r="AT96" s="212"/>
      <c r="AU96" s="212"/>
      <c r="AV96" s="212"/>
      <c r="AW96" s="212"/>
      <c r="AX96" s="212"/>
      <c r="AY96" s="212"/>
      <c r="AZ96" s="212"/>
      <c r="BA96" s="253" t="str">
        <f>C96</f>
        <v>Plovákový spínač hladiny sbeznapěťovým přepínacím kontaktem včetně kabelu do 10m a závaží, konzola nerez, IP67</v>
      </c>
      <c r="BB96" s="212"/>
      <c r="BC96" s="212"/>
      <c r="BD96" s="212"/>
      <c r="BE96" s="212"/>
      <c r="BF96" s="212"/>
      <c r="BG96" s="212"/>
      <c r="BH96" s="212"/>
    </row>
    <row r="97" spans="1:60" outlineLevel="1" x14ac:dyDescent="0.2">
      <c r="A97" s="237">
        <v>55</v>
      </c>
      <c r="B97" s="238" t="s">
        <v>2296</v>
      </c>
      <c r="C97" s="246" t="s">
        <v>2459</v>
      </c>
      <c r="D97" s="239" t="s">
        <v>955</v>
      </c>
      <c r="E97" s="240">
        <v>1</v>
      </c>
      <c r="F97" s="241"/>
      <c r="G97" s="242">
        <f>ROUND(E97*F97,2)</f>
        <v>0</v>
      </c>
      <c r="H97" s="241"/>
      <c r="I97" s="242">
        <f>ROUND(E97*H97,2)</f>
        <v>0</v>
      </c>
      <c r="J97" s="241"/>
      <c r="K97" s="242">
        <f>ROUND(E97*J97,2)</f>
        <v>0</v>
      </c>
      <c r="L97" s="242">
        <v>21</v>
      </c>
      <c r="M97" s="242">
        <f>G97*(1+L97/100)</f>
        <v>0</v>
      </c>
      <c r="N97" s="240">
        <v>0</v>
      </c>
      <c r="O97" s="240">
        <f>ROUND(E97*N97,2)</f>
        <v>0</v>
      </c>
      <c r="P97" s="240">
        <v>0</v>
      </c>
      <c r="Q97" s="240">
        <f>ROUND(E97*P97,2)</f>
        <v>0</v>
      </c>
      <c r="R97" s="242"/>
      <c r="S97" s="242" t="s">
        <v>339</v>
      </c>
      <c r="T97" s="243" t="s">
        <v>340</v>
      </c>
      <c r="U97" s="222">
        <v>0</v>
      </c>
      <c r="V97" s="222">
        <f>ROUND(E97*U97,2)</f>
        <v>0</v>
      </c>
      <c r="W97" s="222"/>
      <c r="X97" s="222" t="s">
        <v>385</v>
      </c>
      <c r="Y97" s="212"/>
      <c r="Z97" s="212"/>
      <c r="AA97" s="212"/>
      <c r="AB97" s="212"/>
      <c r="AC97" s="212"/>
      <c r="AD97" s="212"/>
      <c r="AE97" s="212"/>
      <c r="AF97" s="212"/>
      <c r="AG97" s="212" t="s">
        <v>386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0">
        <v>56</v>
      </c>
      <c r="B98" s="231" t="s">
        <v>2299</v>
      </c>
      <c r="C98" s="247" t="s">
        <v>2460</v>
      </c>
      <c r="D98" s="232" t="s">
        <v>955</v>
      </c>
      <c r="E98" s="233">
        <v>1</v>
      </c>
      <c r="F98" s="234"/>
      <c r="G98" s="235">
        <f>ROUND(E98*F98,2)</f>
        <v>0</v>
      </c>
      <c r="H98" s="234"/>
      <c r="I98" s="235">
        <f>ROUND(E98*H98,2)</f>
        <v>0</v>
      </c>
      <c r="J98" s="234"/>
      <c r="K98" s="235">
        <f>ROUND(E98*J98,2)</f>
        <v>0</v>
      </c>
      <c r="L98" s="235">
        <v>21</v>
      </c>
      <c r="M98" s="235">
        <f>G98*(1+L98/100)</f>
        <v>0</v>
      </c>
      <c r="N98" s="233">
        <v>0</v>
      </c>
      <c r="O98" s="233">
        <f>ROUND(E98*N98,2)</f>
        <v>0</v>
      </c>
      <c r="P98" s="233">
        <v>0</v>
      </c>
      <c r="Q98" s="233">
        <f>ROUND(E98*P98,2)</f>
        <v>0</v>
      </c>
      <c r="R98" s="235"/>
      <c r="S98" s="235" t="s">
        <v>339</v>
      </c>
      <c r="T98" s="236" t="s">
        <v>340</v>
      </c>
      <c r="U98" s="222">
        <v>0</v>
      </c>
      <c r="V98" s="222">
        <f>ROUND(E98*U98,2)</f>
        <v>0</v>
      </c>
      <c r="W98" s="222"/>
      <c r="X98" s="222" t="s">
        <v>385</v>
      </c>
      <c r="Y98" s="212"/>
      <c r="Z98" s="212"/>
      <c r="AA98" s="212"/>
      <c r="AB98" s="212"/>
      <c r="AC98" s="212"/>
      <c r="AD98" s="212"/>
      <c r="AE98" s="212"/>
      <c r="AF98" s="212"/>
      <c r="AG98" s="212" t="s">
        <v>386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4" t="s">
        <v>2461</v>
      </c>
      <c r="D99" s="261"/>
      <c r="E99" s="261"/>
      <c r="F99" s="261"/>
      <c r="G99" s="261"/>
      <c r="H99" s="222"/>
      <c r="I99" s="222"/>
      <c r="J99" s="222"/>
      <c r="K99" s="222"/>
      <c r="L99" s="222"/>
      <c r="M99" s="222"/>
      <c r="N99" s="221"/>
      <c r="O99" s="221"/>
      <c r="P99" s="221"/>
      <c r="Q99" s="221"/>
      <c r="R99" s="222"/>
      <c r="S99" s="222"/>
      <c r="T99" s="222"/>
      <c r="U99" s="222"/>
      <c r="V99" s="222"/>
      <c r="W99" s="222"/>
      <c r="X99" s="222"/>
      <c r="Y99" s="212"/>
      <c r="Z99" s="212"/>
      <c r="AA99" s="212"/>
      <c r="AB99" s="212"/>
      <c r="AC99" s="212"/>
      <c r="AD99" s="212"/>
      <c r="AE99" s="212"/>
      <c r="AF99" s="212"/>
      <c r="AG99" s="212" t="s">
        <v>433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7">
        <v>57</v>
      </c>
      <c r="B100" s="238" t="s">
        <v>2462</v>
      </c>
      <c r="C100" s="246" t="s">
        <v>2463</v>
      </c>
      <c r="D100" s="239" t="s">
        <v>955</v>
      </c>
      <c r="E100" s="240">
        <v>1</v>
      </c>
      <c r="F100" s="241"/>
      <c r="G100" s="242">
        <f>ROUND(E100*F100,2)</f>
        <v>0</v>
      </c>
      <c r="H100" s="241"/>
      <c r="I100" s="242">
        <f>ROUND(E100*H100,2)</f>
        <v>0</v>
      </c>
      <c r="J100" s="241"/>
      <c r="K100" s="242">
        <f>ROUND(E100*J100,2)</f>
        <v>0</v>
      </c>
      <c r="L100" s="242">
        <v>21</v>
      </c>
      <c r="M100" s="242">
        <f>G100*(1+L100/100)</f>
        <v>0</v>
      </c>
      <c r="N100" s="240">
        <v>0</v>
      </c>
      <c r="O100" s="240">
        <f>ROUND(E100*N100,2)</f>
        <v>0</v>
      </c>
      <c r="P100" s="240">
        <v>0</v>
      </c>
      <c r="Q100" s="240">
        <f>ROUND(E100*P100,2)</f>
        <v>0</v>
      </c>
      <c r="R100" s="242"/>
      <c r="S100" s="242" t="s">
        <v>339</v>
      </c>
      <c r="T100" s="243" t="s">
        <v>340</v>
      </c>
      <c r="U100" s="222">
        <v>0</v>
      </c>
      <c r="V100" s="222">
        <f>ROUND(E100*U100,2)</f>
        <v>0</v>
      </c>
      <c r="W100" s="222"/>
      <c r="X100" s="222" t="s">
        <v>385</v>
      </c>
      <c r="Y100" s="212"/>
      <c r="Z100" s="212"/>
      <c r="AA100" s="212"/>
      <c r="AB100" s="212"/>
      <c r="AC100" s="212"/>
      <c r="AD100" s="212"/>
      <c r="AE100" s="212"/>
      <c r="AF100" s="212"/>
      <c r="AG100" s="212" t="s">
        <v>2183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7">
        <v>58</v>
      </c>
      <c r="B101" s="238" t="s">
        <v>2464</v>
      </c>
      <c r="C101" s="246" t="s">
        <v>2465</v>
      </c>
      <c r="D101" s="239" t="s">
        <v>955</v>
      </c>
      <c r="E101" s="240">
        <v>6</v>
      </c>
      <c r="F101" s="241"/>
      <c r="G101" s="242">
        <f>ROUND(E101*F101,2)</f>
        <v>0</v>
      </c>
      <c r="H101" s="241"/>
      <c r="I101" s="242">
        <f>ROUND(E101*H101,2)</f>
        <v>0</v>
      </c>
      <c r="J101" s="241"/>
      <c r="K101" s="242">
        <f>ROUND(E101*J101,2)</f>
        <v>0</v>
      </c>
      <c r="L101" s="242">
        <v>21</v>
      </c>
      <c r="M101" s="242">
        <f>G101*(1+L101/100)</f>
        <v>0</v>
      </c>
      <c r="N101" s="240">
        <v>0</v>
      </c>
      <c r="O101" s="240">
        <f>ROUND(E101*N101,2)</f>
        <v>0</v>
      </c>
      <c r="P101" s="240">
        <v>0</v>
      </c>
      <c r="Q101" s="240">
        <f>ROUND(E101*P101,2)</f>
        <v>0</v>
      </c>
      <c r="R101" s="242"/>
      <c r="S101" s="242" t="s">
        <v>339</v>
      </c>
      <c r="T101" s="243" t="s">
        <v>340</v>
      </c>
      <c r="U101" s="222">
        <v>0</v>
      </c>
      <c r="V101" s="222">
        <f>ROUND(E101*U101,2)</f>
        <v>0</v>
      </c>
      <c r="W101" s="222"/>
      <c r="X101" s="222" t="s">
        <v>385</v>
      </c>
      <c r="Y101" s="212"/>
      <c r="Z101" s="212"/>
      <c r="AA101" s="212"/>
      <c r="AB101" s="212"/>
      <c r="AC101" s="212"/>
      <c r="AD101" s="212"/>
      <c r="AE101" s="212"/>
      <c r="AF101" s="212"/>
      <c r="AG101" s="212" t="s">
        <v>2183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4" t="s">
        <v>334</v>
      </c>
      <c r="B102" s="225" t="s">
        <v>291</v>
      </c>
      <c r="C102" s="245" t="s">
        <v>292</v>
      </c>
      <c r="D102" s="226"/>
      <c r="E102" s="227"/>
      <c r="F102" s="228"/>
      <c r="G102" s="228">
        <f>SUMIF(AG103:AG111,"&lt;&gt;NOR",G103:G111)</f>
        <v>0</v>
      </c>
      <c r="H102" s="228"/>
      <c r="I102" s="228">
        <f>SUM(I103:I111)</f>
        <v>0</v>
      </c>
      <c r="J102" s="228"/>
      <c r="K102" s="228">
        <f>SUM(K103:K111)</f>
        <v>0</v>
      </c>
      <c r="L102" s="228"/>
      <c r="M102" s="228">
        <f>SUM(M103:M111)</f>
        <v>0</v>
      </c>
      <c r="N102" s="227"/>
      <c r="O102" s="227">
        <f>SUM(O103:O111)</f>
        <v>0</v>
      </c>
      <c r="P102" s="227"/>
      <c r="Q102" s="227">
        <f>SUM(Q103:Q111)</f>
        <v>0</v>
      </c>
      <c r="R102" s="228"/>
      <c r="S102" s="228"/>
      <c r="T102" s="229"/>
      <c r="U102" s="223"/>
      <c r="V102" s="223">
        <f>SUM(V103:V111)</f>
        <v>0</v>
      </c>
      <c r="W102" s="223"/>
      <c r="X102" s="223"/>
      <c r="AG102" t="s">
        <v>335</v>
      </c>
    </row>
    <row r="103" spans="1:60" outlineLevel="1" x14ac:dyDescent="0.2">
      <c r="A103" s="237">
        <v>59</v>
      </c>
      <c r="B103" s="238" t="s">
        <v>2466</v>
      </c>
      <c r="C103" s="246" t="s">
        <v>2306</v>
      </c>
      <c r="D103" s="239" t="s">
        <v>513</v>
      </c>
      <c r="E103" s="240">
        <v>40</v>
      </c>
      <c r="F103" s="241"/>
      <c r="G103" s="242">
        <f>ROUND(E103*F103,2)</f>
        <v>0</v>
      </c>
      <c r="H103" s="241"/>
      <c r="I103" s="242">
        <f>ROUND(E103*H103,2)</f>
        <v>0</v>
      </c>
      <c r="J103" s="241"/>
      <c r="K103" s="242">
        <f>ROUND(E103*J103,2)</f>
        <v>0</v>
      </c>
      <c r="L103" s="242">
        <v>21</v>
      </c>
      <c r="M103" s="242">
        <f>G103*(1+L103/100)</f>
        <v>0</v>
      </c>
      <c r="N103" s="240">
        <v>0</v>
      </c>
      <c r="O103" s="240">
        <f>ROUND(E103*N103,2)</f>
        <v>0</v>
      </c>
      <c r="P103" s="240">
        <v>0</v>
      </c>
      <c r="Q103" s="240">
        <f>ROUND(E103*P103,2)</f>
        <v>0</v>
      </c>
      <c r="R103" s="242"/>
      <c r="S103" s="242" t="s">
        <v>339</v>
      </c>
      <c r="T103" s="243" t="s">
        <v>340</v>
      </c>
      <c r="U103" s="222">
        <v>0</v>
      </c>
      <c r="V103" s="222">
        <f>ROUND(E103*U103,2)</f>
        <v>0</v>
      </c>
      <c r="W103" s="222"/>
      <c r="X103" s="222" t="s">
        <v>385</v>
      </c>
      <c r="Y103" s="212"/>
      <c r="Z103" s="212"/>
      <c r="AA103" s="212"/>
      <c r="AB103" s="212"/>
      <c r="AC103" s="212"/>
      <c r="AD103" s="212"/>
      <c r="AE103" s="212"/>
      <c r="AF103" s="212"/>
      <c r="AG103" s="212" t="s">
        <v>2183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7">
        <v>60</v>
      </c>
      <c r="B104" s="238" t="s">
        <v>2467</v>
      </c>
      <c r="C104" s="246" t="s">
        <v>2308</v>
      </c>
      <c r="D104" s="239" t="s">
        <v>513</v>
      </c>
      <c r="E104" s="240">
        <v>15</v>
      </c>
      <c r="F104" s="241"/>
      <c r="G104" s="242">
        <f>ROUND(E104*F104,2)</f>
        <v>0</v>
      </c>
      <c r="H104" s="241"/>
      <c r="I104" s="242">
        <f>ROUND(E104*H104,2)</f>
        <v>0</v>
      </c>
      <c r="J104" s="241"/>
      <c r="K104" s="242">
        <f>ROUND(E104*J104,2)</f>
        <v>0</v>
      </c>
      <c r="L104" s="242">
        <v>21</v>
      </c>
      <c r="M104" s="242">
        <f>G104*(1+L104/100)</f>
        <v>0</v>
      </c>
      <c r="N104" s="240">
        <v>0</v>
      </c>
      <c r="O104" s="240">
        <f>ROUND(E104*N104,2)</f>
        <v>0</v>
      </c>
      <c r="P104" s="240">
        <v>0</v>
      </c>
      <c r="Q104" s="240">
        <f>ROUND(E104*P104,2)</f>
        <v>0</v>
      </c>
      <c r="R104" s="242"/>
      <c r="S104" s="242" t="s">
        <v>339</v>
      </c>
      <c r="T104" s="243" t="s">
        <v>340</v>
      </c>
      <c r="U104" s="222">
        <v>0</v>
      </c>
      <c r="V104" s="222">
        <f>ROUND(E104*U104,2)</f>
        <v>0</v>
      </c>
      <c r="W104" s="222"/>
      <c r="X104" s="222" t="s">
        <v>385</v>
      </c>
      <c r="Y104" s="212"/>
      <c r="Z104" s="212"/>
      <c r="AA104" s="212"/>
      <c r="AB104" s="212"/>
      <c r="AC104" s="212"/>
      <c r="AD104" s="212"/>
      <c r="AE104" s="212"/>
      <c r="AF104" s="212"/>
      <c r="AG104" s="212" t="s">
        <v>2183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7">
        <v>61</v>
      </c>
      <c r="B105" s="238" t="s">
        <v>2468</v>
      </c>
      <c r="C105" s="246" t="s">
        <v>2325</v>
      </c>
      <c r="D105" s="239" t="s">
        <v>338</v>
      </c>
      <c r="E105" s="240">
        <v>1</v>
      </c>
      <c r="F105" s="241"/>
      <c r="G105" s="242">
        <f>ROUND(E105*F105,2)</f>
        <v>0</v>
      </c>
      <c r="H105" s="241"/>
      <c r="I105" s="242">
        <f>ROUND(E105*H105,2)</f>
        <v>0</v>
      </c>
      <c r="J105" s="241"/>
      <c r="K105" s="242">
        <f>ROUND(E105*J105,2)</f>
        <v>0</v>
      </c>
      <c r="L105" s="242">
        <v>21</v>
      </c>
      <c r="M105" s="242">
        <f>G105*(1+L105/100)</f>
        <v>0</v>
      </c>
      <c r="N105" s="240">
        <v>0</v>
      </c>
      <c r="O105" s="240">
        <f>ROUND(E105*N105,2)</f>
        <v>0</v>
      </c>
      <c r="P105" s="240">
        <v>0</v>
      </c>
      <c r="Q105" s="240">
        <f>ROUND(E105*P105,2)</f>
        <v>0</v>
      </c>
      <c r="R105" s="242"/>
      <c r="S105" s="242" t="s">
        <v>339</v>
      </c>
      <c r="T105" s="243" t="s">
        <v>340</v>
      </c>
      <c r="U105" s="222">
        <v>0</v>
      </c>
      <c r="V105" s="222">
        <f>ROUND(E105*U105,2)</f>
        <v>0</v>
      </c>
      <c r="W105" s="222"/>
      <c r="X105" s="222" t="s">
        <v>385</v>
      </c>
      <c r="Y105" s="212"/>
      <c r="Z105" s="212"/>
      <c r="AA105" s="212"/>
      <c r="AB105" s="212"/>
      <c r="AC105" s="212"/>
      <c r="AD105" s="212"/>
      <c r="AE105" s="212"/>
      <c r="AF105" s="212"/>
      <c r="AG105" s="212" t="s">
        <v>2183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7">
        <v>62</v>
      </c>
      <c r="B106" s="238" t="s">
        <v>2469</v>
      </c>
      <c r="C106" s="246" t="s">
        <v>2470</v>
      </c>
      <c r="D106" s="239" t="s">
        <v>955</v>
      </c>
      <c r="E106" s="240">
        <v>2</v>
      </c>
      <c r="F106" s="241"/>
      <c r="G106" s="242">
        <f>ROUND(E106*F106,2)</f>
        <v>0</v>
      </c>
      <c r="H106" s="241"/>
      <c r="I106" s="242">
        <f>ROUND(E106*H106,2)</f>
        <v>0</v>
      </c>
      <c r="J106" s="241"/>
      <c r="K106" s="242">
        <f>ROUND(E106*J106,2)</f>
        <v>0</v>
      </c>
      <c r="L106" s="242">
        <v>21</v>
      </c>
      <c r="M106" s="242">
        <f>G106*(1+L106/100)</f>
        <v>0</v>
      </c>
      <c r="N106" s="240">
        <v>0</v>
      </c>
      <c r="O106" s="240">
        <f>ROUND(E106*N106,2)</f>
        <v>0</v>
      </c>
      <c r="P106" s="240">
        <v>0</v>
      </c>
      <c r="Q106" s="240">
        <f>ROUND(E106*P106,2)</f>
        <v>0</v>
      </c>
      <c r="R106" s="242"/>
      <c r="S106" s="242" t="s">
        <v>339</v>
      </c>
      <c r="T106" s="243" t="s">
        <v>340</v>
      </c>
      <c r="U106" s="222">
        <v>0</v>
      </c>
      <c r="V106" s="222">
        <f>ROUND(E106*U106,2)</f>
        <v>0</v>
      </c>
      <c r="W106" s="222"/>
      <c r="X106" s="222" t="s">
        <v>385</v>
      </c>
      <c r="Y106" s="212"/>
      <c r="Z106" s="212"/>
      <c r="AA106" s="212"/>
      <c r="AB106" s="212"/>
      <c r="AC106" s="212"/>
      <c r="AD106" s="212"/>
      <c r="AE106" s="212"/>
      <c r="AF106" s="212"/>
      <c r="AG106" s="212" t="s">
        <v>2183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7">
        <v>63</v>
      </c>
      <c r="B107" s="238" t="s">
        <v>2313</v>
      </c>
      <c r="C107" s="246" t="s">
        <v>2471</v>
      </c>
      <c r="D107" s="239" t="s">
        <v>513</v>
      </c>
      <c r="E107" s="240">
        <v>50</v>
      </c>
      <c r="F107" s="241"/>
      <c r="G107" s="242">
        <f>ROUND(E107*F107,2)</f>
        <v>0</v>
      </c>
      <c r="H107" s="241"/>
      <c r="I107" s="242">
        <f>ROUND(E107*H107,2)</f>
        <v>0</v>
      </c>
      <c r="J107" s="241"/>
      <c r="K107" s="242">
        <f>ROUND(E107*J107,2)</f>
        <v>0</v>
      </c>
      <c r="L107" s="242">
        <v>21</v>
      </c>
      <c r="M107" s="242">
        <f>G107*(1+L107/100)</f>
        <v>0</v>
      </c>
      <c r="N107" s="240">
        <v>0</v>
      </c>
      <c r="O107" s="240">
        <f>ROUND(E107*N107,2)</f>
        <v>0</v>
      </c>
      <c r="P107" s="240">
        <v>0</v>
      </c>
      <c r="Q107" s="240">
        <f>ROUND(E107*P107,2)</f>
        <v>0</v>
      </c>
      <c r="R107" s="242"/>
      <c r="S107" s="242" t="s">
        <v>339</v>
      </c>
      <c r="T107" s="243" t="s">
        <v>340</v>
      </c>
      <c r="U107" s="222">
        <v>0</v>
      </c>
      <c r="V107" s="222">
        <f>ROUND(E107*U107,2)</f>
        <v>0</v>
      </c>
      <c r="W107" s="222"/>
      <c r="X107" s="222" t="s">
        <v>385</v>
      </c>
      <c r="Y107" s="212"/>
      <c r="Z107" s="212"/>
      <c r="AA107" s="212"/>
      <c r="AB107" s="212"/>
      <c r="AC107" s="212"/>
      <c r="AD107" s="212"/>
      <c r="AE107" s="212"/>
      <c r="AF107" s="212"/>
      <c r="AG107" s="212" t="s">
        <v>2183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7">
        <v>64</v>
      </c>
      <c r="B108" s="238" t="s">
        <v>2472</v>
      </c>
      <c r="C108" s="246" t="s">
        <v>2473</v>
      </c>
      <c r="D108" s="239" t="s">
        <v>513</v>
      </c>
      <c r="E108" s="240">
        <v>20</v>
      </c>
      <c r="F108" s="241"/>
      <c r="G108" s="242">
        <f>ROUND(E108*F108,2)</f>
        <v>0</v>
      </c>
      <c r="H108" s="241"/>
      <c r="I108" s="242">
        <f>ROUND(E108*H108,2)</f>
        <v>0</v>
      </c>
      <c r="J108" s="241"/>
      <c r="K108" s="242">
        <f>ROUND(E108*J108,2)</f>
        <v>0</v>
      </c>
      <c r="L108" s="242">
        <v>21</v>
      </c>
      <c r="M108" s="242">
        <f>G108*(1+L108/100)</f>
        <v>0</v>
      </c>
      <c r="N108" s="240">
        <v>0</v>
      </c>
      <c r="O108" s="240">
        <f>ROUND(E108*N108,2)</f>
        <v>0</v>
      </c>
      <c r="P108" s="240">
        <v>0</v>
      </c>
      <c r="Q108" s="240">
        <f>ROUND(E108*P108,2)</f>
        <v>0</v>
      </c>
      <c r="R108" s="242"/>
      <c r="S108" s="242" t="s">
        <v>339</v>
      </c>
      <c r="T108" s="243" t="s">
        <v>340</v>
      </c>
      <c r="U108" s="222">
        <v>0</v>
      </c>
      <c r="V108" s="222">
        <f>ROUND(E108*U108,2)</f>
        <v>0</v>
      </c>
      <c r="W108" s="222"/>
      <c r="X108" s="222" t="s">
        <v>385</v>
      </c>
      <c r="Y108" s="212"/>
      <c r="Z108" s="212"/>
      <c r="AA108" s="212"/>
      <c r="AB108" s="212"/>
      <c r="AC108" s="212"/>
      <c r="AD108" s="212"/>
      <c r="AE108" s="212"/>
      <c r="AF108" s="212"/>
      <c r="AG108" s="212" t="s">
        <v>2183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7">
        <v>65</v>
      </c>
      <c r="B109" s="238" t="s">
        <v>2317</v>
      </c>
      <c r="C109" s="246" t="s">
        <v>2474</v>
      </c>
      <c r="D109" s="239" t="s">
        <v>513</v>
      </c>
      <c r="E109" s="240">
        <v>10</v>
      </c>
      <c r="F109" s="241"/>
      <c r="G109" s="242">
        <f>ROUND(E109*F109,2)</f>
        <v>0</v>
      </c>
      <c r="H109" s="241"/>
      <c r="I109" s="242">
        <f>ROUND(E109*H109,2)</f>
        <v>0</v>
      </c>
      <c r="J109" s="241"/>
      <c r="K109" s="242">
        <f>ROUND(E109*J109,2)</f>
        <v>0</v>
      </c>
      <c r="L109" s="242">
        <v>21</v>
      </c>
      <c r="M109" s="242">
        <f>G109*(1+L109/100)</f>
        <v>0</v>
      </c>
      <c r="N109" s="240">
        <v>0</v>
      </c>
      <c r="O109" s="240">
        <f>ROUND(E109*N109,2)</f>
        <v>0</v>
      </c>
      <c r="P109" s="240">
        <v>0</v>
      </c>
      <c r="Q109" s="240">
        <f>ROUND(E109*P109,2)</f>
        <v>0</v>
      </c>
      <c r="R109" s="242"/>
      <c r="S109" s="242" t="s">
        <v>339</v>
      </c>
      <c r="T109" s="243" t="s">
        <v>340</v>
      </c>
      <c r="U109" s="222">
        <v>0</v>
      </c>
      <c r="V109" s="222">
        <f>ROUND(E109*U109,2)</f>
        <v>0</v>
      </c>
      <c r="W109" s="222"/>
      <c r="X109" s="222" t="s">
        <v>385</v>
      </c>
      <c r="Y109" s="212"/>
      <c r="Z109" s="212"/>
      <c r="AA109" s="212"/>
      <c r="AB109" s="212"/>
      <c r="AC109" s="212"/>
      <c r="AD109" s="212"/>
      <c r="AE109" s="212"/>
      <c r="AF109" s="212"/>
      <c r="AG109" s="212" t="s">
        <v>2183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7">
        <v>66</v>
      </c>
      <c r="B110" s="238" t="s">
        <v>2475</v>
      </c>
      <c r="C110" s="246" t="s">
        <v>2327</v>
      </c>
      <c r="D110" s="239" t="s">
        <v>338</v>
      </c>
      <c r="E110" s="240">
        <v>1</v>
      </c>
      <c r="F110" s="241"/>
      <c r="G110" s="242">
        <f>ROUND(E110*F110,2)</f>
        <v>0</v>
      </c>
      <c r="H110" s="241"/>
      <c r="I110" s="242">
        <f>ROUND(E110*H110,2)</f>
        <v>0</v>
      </c>
      <c r="J110" s="241"/>
      <c r="K110" s="242">
        <f>ROUND(E110*J110,2)</f>
        <v>0</v>
      </c>
      <c r="L110" s="242">
        <v>21</v>
      </c>
      <c r="M110" s="242">
        <f>G110*(1+L110/100)</f>
        <v>0</v>
      </c>
      <c r="N110" s="240">
        <v>0</v>
      </c>
      <c r="O110" s="240">
        <f>ROUND(E110*N110,2)</f>
        <v>0</v>
      </c>
      <c r="P110" s="240">
        <v>0</v>
      </c>
      <c r="Q110" s="240">
        <f>ROUND(E110*P110,2)</f>
        <v>0</v>
      </c>
      <c r="R110" s="242"/>
      <c r="S110" s="242" t="s">
        <v>339</v>
      </c>
      <c r="T110" s="243" t="s">
        <v>340</v>
      </c>
      <c r="U110" s="222">
        <v>0</v>
      </c>
      <c r="V110" s="222">
        <f>ROUND(E110*U110,2)</f>
        <v>0</v>
      </c>
      <c r="W110" s="222"/>
      <c r="X110" s="222" t="s">
        <v>385</v>
      </c>
      <c r="Y110" s="212"/>
      <c r="Z110" s="212"/>
      <c r="AA110" s="212"/>
      <c r="AB110" s="212"/>
      <c r="AC110" s="212"/>
      <c r="AD110" s="212"/>
      <c r="AE110" s="212"/>
      <c r="AF110" s="212"/>
      <c r="AG110" s="212" t="s">
        <v>2183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7">
        <v>67</v>
      </c>
      <c r="B111" s="238" t="s">
        <v>2476</v>
      </c>
      <c r="C111" s="246" t="s">
        <v>2329</v>
      </c>
      <c r="D111" s="239" t="s">
        <v>338</v>
      </c>
      <c r="E111" s="240">
        <v>1</v>
      </c>
      <c r="F111" s="241"/>
      <c r="G111" s="242">
        <f>ROUND(E111*F111,2)</f>
        <v>0</v>
      </c>
      <c r="H111" s="241"/>
      <c r="I111" s="242">
        <f>ROUND(E111*H111,2)</f>
        <v>0</v>
      </c>
      <c r="J111" s="241"/>
      <c r="K111" s="242">
        <f>ROUND(E111*J111,2)</f>
        <v>0</v>
      </c>
      <c r="L111" s="242">
        <v>21</v>
      </c>
      <c r="M111" s="242">
        <f>G111*(1+L111/100)</f>
        <v>0</v>
      </c>
      <c r="N111" s="240">
        <v>0</v>
      </c>
      <c r="O111" s="240">
        <f>ROUND(E111*N111,2)</f>
        <v>0</v>
      </c>
      <c r="P111" s="240">
        <v>0</v>
      </c>
      <c r="Q111" s="240">
        <f>ROUND(E111*P111,2)</f>
        <v>0</v>
      </c>
      <c r="R111" s="242"/>
      <c r="S111" s="242" t="s">
        <v>339</v>
      </c>
      <c r="T111" s="243" t="s">
        <v>340</v>
      </c>
      <c r="U111" s="222">
        <v>0</v>
      </c>
      <c r="V111" s="222">
        <f>ROUND(E111*U111,2)</f>
        <v>0</v>
      </c>
      <c r="W111" s="222"/>
      <c r="X111" s="222" t="s">
        <v>385</v>
      </c>
      <c r="Y111" s="212"/>
      <c r="Z111" s="212"/>
      <c r="AA111" s="212"/>
      <c r="AB111" s="212"/>
      <c r="AC111" s="212"/>
      <c r="AD111" s="212"/>
      <c r="AE111" s="212"/>
      <c r="AF111" s="212"/>
      <c r="AG111" s="212" t="s">
        <v>2183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4" t="s">
        <v>334</v>
      </c>
      <c r="B112" s="225" t="s">
        <v>287</v>
      </c>
      <c r="C112" s="245" t="s">
        <v>289</v>
      </c>
      <c r="D112" s="226"/>
      <c r="E112" s="227"/>
      <c r="F112" s="228"/>
      <c r="G112" s="228">
        <f>SUMIF(AG113:AG114,"&lt;&gt;NOR",G113:G114)</f>
        <v>0</v>
      </c>
      <c r="H112" s="228"/>
      <c r="I112" s="228">
        <f>SUM(I113:I114)</f>
        <v>0</v>
      </c>
      <c r="J112" s="228"/>
      <c r="K112" s="228">
        <f>SUM(K113:K114)</f>
        <v>0</v>
      </c>
      <c r="L112" s="228"/>
      <c r="M112" s="228">
        <f>SUM(M113:M114)</f>
        <v>0</v>
      </c>
      <c r="N112" s="227"/>
      <c r="O112" s="227">
        <f>SUM(O113:O114)</f>
        <v>0</v>
      </c>
      <c r="P112" s="227"/>
      <c r="Q112" s="227">
        <f>SUM(Q113:Q114)</f>
        <v>0</v>
      </c>
      <c r="R112" s="228"/>
      <c r="S112" s="228"/>
      <c r="T112" s="229"/>
      <c r="U112" s="223"/>
      <c r="V112" s="223">
        <f>SUM(V113:V114)</f>
        <v>0</v>
      </c>
      <c r="W112" s="223"/>
      <c r="X112" s="223"/>
      <c r="AG112" t="s">
        <v>335</v>
      </c>
    </row>
    <row r="113" spans="1:60" ht="22.5" outlineLevel="1" x14ac:dyDescent="0.2">
      <c r="A113" s="237">
        <v>68</v>
      </c>
      <c r="B113" s="238" t="s">
        <v>2477</v>
      </c>
      <c r="C113" s="246" t="s">
        <v>2331</v>
      </c>
      <c r="D113" s="239" t="s">
        <v>539</v>
      </c>
      <c r="E113" s="240">
        <v>1</v>
      </c>
      <c r="F113" s="241"/>
      <c r="G113" s="242">
        <f>ROUND(E113*F113,2)</f>
        <v>0</v>
      </c>
      <c r="H113" s="241"/>
      <c r="I113" s="242">
        <f>ROUND(E113*H113,2)</f>
        <v>0</v>
      </c>
      <c r="J113" s="241"/>
      <c r="K113" s="242">
        <f>ROUND(E113*J113,2)</f>
        <v>0</v>
      </c>
      <c r="L113" s="242">
        <v>21</v>
      </c>
      <c r="M113" s="242">
        <f>G113*(1+L113/100)</f>
        <v>0</v>
      </c>
      <c r="N113" s="240">
        <v>0</v>
      </c>
      <c r="O113" s="240">
        <f>ROUND(E113*N113,2)</f>
        <v>0</v>
      </c>
      <c r="P113" s="240">
        <v>0</v>
      </c>
      <c r="Q113" s="240">
        <f>ROUND(E113*P113,2)</f>
        <v>0</v>
      </c>
      <c r="R113" s="242"/>
      <c r="S113" s="242" t="s">
        <v>339</v>
      </c>
      <c r="T113" s="243" t="s">
        <v>340</v>
      </c>
      <c r="U113" s="222">
        <v>0</v>
      </c>
      <c r="V113" s="222">
        <f>ROUND(E113*U113,2)</f>
        <v>0</v>
      </c>
      <c r="W113" s="222"/>
      <c r="X113" s="222" t="s">
        <v>2332</v>
      </c>
      <c r="Y113" s="212"/>
      <c r="Z113" s="212"/>
      <c r="AA113" s="212"/>
      <c r="AB113" s="212"/>
      <c r="AC113" s="212"/>
      <c r="AD113" s="212"/>
      <c r="AE113" s="212"/>
      <c r="AF113" s="212"/>
      <c r="AG113" s="212" t="s">
        <v>2333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7">
        <v>69</v>
      </c>
      <c r="B114" s="238" t="s">
        <v>2478</v>
      </c>
      <c r="C114" s="246" t="s">
        <v>2335</v>
      </c>
      <c r="D114" s="239" t="s">
        <v>539</v>
      </c>
      <c r="E114" s="240">
        <v>1</v>
      </c>
      <c r="F114" s="241"/>
      <c r="G114" s="242">
        <f>ROUND(E114*F114,2)</f>
        <v>0</v>
      </c>
      <c r="H114" s="241"/>
      <c r="I114" s="242">
        <f>ROUND(E114*H114,2)</f>
        <v>0</v>
      </c>
      <c r="J114" s="241"/>
      <c r="K114" s="242">
        <f>ROUND(E114*J114,2)</f>
        <v>0</v>
      </c>
      <c r="L114" s="242">
        <v>21</v>
      </c>
      <c r="M114" s="242">
        <f>G114*(1+L114/100)</f>
        <v>0</v>
      </c>
      <c r="N114" s="240">
        <v>0</v>
      </c>
      <c r="O114" s="240">
        <f>ROUND(E114*N114,2)</f>
        <v>0</v>
      </c>
      <c r="P114" s="240">
        <v>0</v>
      </c>
      <c r="Q114" s="240">
        <f>ROUND(E114*P114,2)</f>
        <v>0</v>
      </c>
      <c r="R114" s="242"/>
      <c r="S114" s="242" t="s">
        <v>339</v>
      </c>
      <c r="T114" s="243" t="s">
        <v>340</v>
      </c>
      <c r="U114" s="222">
        <v>0</v>
      </c>
      <c r="V114" s="222">
        <f>ROUND(E114*U114,2)</f>
        <v>0</v>
      </c>
      <c r="W114" s="222"/>
      <c r="X114" s="222" t="s">
        <v>2332</v>
      </c>
      <c r="Y114" s="212"/>
      <c r="Z114" s="212"/>
      <c r="AA114" s="212"/>
      <c r="AB114" s="212"/>
      <c r="AC114" s="212"/>
      <c r="AD114" s="212"/>
      <c r="AE114" s="212"/>
      <c r="AF114" s="212"/>
      <c r="AG114" s="212" t="s">
        <v>2333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24" t="s">
        <v>334</v>
      </c>
      <c r="B115" s="225" t="s">
        <v>290</v>
      </c>
      <c r="C115" s="245" t="s">
        <v>220</v>
      </c>
      <c r="D115" s="226"/>
      <c r="E115" s="227"/>
      <c r="F115" s="228"/>
      <c r="G115" s="228">
        <f>SUMIF(AG116:AG117,"&lt;&gt;NOR",G116:G117)</f>
        <v>0</v>
      </c>
      <c r="H115" s="228"/>
      <c r="I115" s="228">
        <f>SUM(I116:I117)</f>
        <v>0</v>
      </c>
      <c r="J115" s="228"/>
      <c r="K115" s="228">
        <f>SUM(K116:K117)</f>
        <v>0</v>
      </c>
      <c r="L115" s="228"/>
      <c r="M115" s="228">
        <f>SUM(M116:M117)</f>
        <v>0</v>
      </c>
      <c r="N115" s="227"/>
      <c r="O115" s="227">
        <f>SUM(O116:O117)</f>
        <v>0</v>
      </c>
      <c r="P115" s="227"/>
      <c r="Q115" s="227">
        <f>SUM(Q116:Q117)</f>
        <v>0</v>
      </c>
      <c r="R115" s="228"/>
      <c r="S115" s="228"/>
      <c r="T115" s="229"/>
      <c r="U115" s="223"/>
      <c r="V115" s="223">
        <f>SUM(V116:V117)</f>
        <v>0</v>
      </c>
      <c r="W115" s="223"/>
      <c r="X115" s="223"/>
      <c r="AG115" t="s">
        <v>335</v>
      </c>
    </row>
    <row r="116" spans="1:60" outlineLevel="1" x14ac:dyDescent="0.2">
      <c r="A116" s="230">
        <v>70</v>
      </c>
      <c r="B116" s="231" t="s">
        <v>2479</v>
      </c>
      <c r="C116" s="247" t="s">
        <v>2480</v>
      </c>
      <c r="D116" s="232" t="s">
        <v>513</v>
      </c>
      <c r="E116" s="233">
        <v>35</v>
      </c>
      <c r="F116" s="234"/>
      <c r="G116" s="235">
        <f>ROUND(E116*F116,2)</f>
        <v>0</v>
      </c>
      <c r="H116" s="234"/>
      <c r="I116" s="235">
        <f>ROUND(E116*H116,2)</f>
        <v>0</v>
      </c>
      <c r="J116" s="234"/>
      <c r="K116" s="235">
        <f>ROUND(E116*J116,2)</f>
        <v>0</v>
      </c>
      <c r="L116" s="235">
        <v>21</v>
      </c>
      <c r="M116" s="235">
        <f>G116*(1+L116/100)</f>
        <v>0</v>
      </c>
      <c r="N116" s="233">
        <v>0</v>
      </c>
      <c r="O116" s="233">
        <f>ROUND(E116*N116,2)</f>
        <v>0</v>
      </c>
      <c r="P116" s="233">
        <v>0</v>
      </c>
      <c r="Q116" s="233">
        <f>ROUND(E116*P116,2)</f>
        <v>0</v>
      </c>
      <c r="R116" s="235"/>
      <c r="S116" s="235" t="s">
        <v>339</v>
      </c>
      <c r="T116" s="236" t="s">
        <v>340</v>
      </c>
      <c r="U116" s="222">
        <v>0</v>
      </c>
      <c r="V116" s="222">
        <f>ROUND(E116*U116,2)</f>
        <v>0</v>
      </c>
      <c r="W116" s="222"/>
      <c r="X116" s="222" t="s">
        <v>385</v>
      </c>
      <c r="Y116" s="212"/>
      <c r="Z116" s="212"/>
      <c r="AA116" s="212"/>
      <c r="AB116" s="212"/>
      <c r="AC116" s="212"/>
      <c r="AD116" s="212"/>
      <c r="AE116" s="212"/>
      <c r="AF116" s="212"/>
      <c r="AG116" s="212" t="s">
        <v>386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4" t="s">
        <v>2481</v>
      </c>
      <c r="D117" s="261"/>
      <c r="E117" s="261"/>
      <c r="F117" s="261"/>
      <c r="G117" s="261"/>
      <c r="H117" s="222"/>
      <c r="I117" s="222"/>
      <c r="J117" s="222"/>
      <c r="K117" s="222"/>
      <c r="L117" s="222"/>
      <c r="M117" s="222"/>
      <c r="N117" s="221"/>
      <c r="O117" s="221"/>
      <c r="P117" s="221"/>
      <c r="Q117" s="221"/>
      <c r="R117" s="222"/>
      <c r="S117" s="222"/>
      <c r="T117" s="222"/>
      <c r="U117" s="222"/>
      <c r="V117" s="222"/>
      <c r="W117" s="222"/>
      <c r="X117" s="222"/>
      <c r="Y117" s="212"/>
      <c r="Z117" s="212"/>
      <c r="AA117" s="212"/>
      <c r="AB117" s="212"/>
      <c r="AC117" s="212"/>
      <c r="AD117" s="212"/>
      <c r="AE117" s="212"/>
      <c r="AF117" s="212"/>
      <c r="AG117" s="212" t="s">
        <v>433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3"/>
      <c r="B118" s="4"/>
      <c r="C118" s="248"/>
      <c r="D118" s="6"/>
      <c r="E118" s="3"/>
      <c r="F118" s="3"/>
      <c r="G118" s="3"/>
      <c r="H118" s="3"/>
      <c r="I118" s="3"/>
      <c r="J118" s="3"/>
      <c r="K118" s="3"/>
      <c r="L118" s="3"/>
      <c r="M118" s="3"/>
      <c r="N118" s="3"/>
      <c r="O118" s="3"/>
      <c r="P118" s="3"/>
      <c r="Q118" s="3"/>
      <c r="R118" s="3"/>
      <c r="S118" s="3"/>
      <c r="T118" s="3"/>
      <c r="U118" s="3"/>
      <c r="V118" s="3"/>
      <c r="W118" s="3"/>
      <c r="X118" s="3"/>
      <c r="AE118">
        <v>15</v>
      </c>
      <c r="AF118">
        <v>21</v>
      </c>
      <c r="AG118" t="s">
        <v>321</v>
      </c>
    </row>
    <row r="119" spans="1:60" x14ac:dyDescent="0.2">
      <c r="A119" s="215"/>
      <c r="B119" s="216" t="s">
        <v>29</v>
      </c>
      <c r="C119" s="249"/>
      <c r="D119" s="217"/>
      <c r="E119" s="218"/>
      <c r="F119" s="218"/>
      <c r="G119" s="244">
        <f>G8+G66+G69+G92+G102+G112+G115</f>
        <v>0</v>
      </c>
      <c r="H119" s="3"/>
      <c r="I119" s="3"/>
      <c r="J119" s="3"/>
      <c r="K119" s="3"/>
      <c r="L119" s="3"/>
      <c r="M119" s="3"/>
      <c r="N119" s="3"/>
      <c r="O119" s="3"/>
      <c r="P119" s="3"/>
      <c r="Q119" s="3"/>
      <c r="R119" s="3"/>
      <c r="S119" s="3"/>
      <c r="T119" s="3"/>
      <c r="U119" s="3"/>
      <c r="V119" s="3"/>
      <c r="W119" s="3"/>
      <c r="X119" s="3"/>
      <c r="AE119">
        <f>SUMIF(L7:L117,AE118,G7:G117)</f>
        <v>0</v>
      </c>
      <c r="AF119">
        <f>SUMIF(L7:L117,AF118,G7:G117)</f>
        <v>0</v>
      </c>
      <c r="AG119" t="s">
        <v>377</v>
      </c>
    </row>
    <row r="120" spans="1:60" x14ac:dyDescent="0.2">
      <c r="C120" s="250"/>
      <c r="D120" s="10"/>
      <c r="AG120" t="s">
        <v>378</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LKHgDR3gkom35h6JYJB1htRq5A3mvQZus6LpQ0RKAwqJwBzCDhkdzjB5KnrWs+auPA2ZUo+UbnTntJmQYPSsw==" saltValue="PTModKF2nBJZmR4A099ZNw==" spinCount="100000" sheet="1"/>
  <mergeCells count="37">
    <mergeCell ref="C117:G117"/>
    <mergeCell ref="C57:G57"/>
    <mergeCell ref="C68:G68"/>
    <mergeCell ref="C88:G88"/>
    <mergeCell ref="C94:G94"/>
    <mergeCell ref="C96:G96"/>
    <mergeCell ref="C99:G99"/>
    <mergeCell ref="C51:G51"/>
    <mergeCell ref="C52:G52"/>
    <mergeCell ref="C53:G53"/>
    <mergeCell ref="C54:G54"/>
    <mergeCell ref="C55:G55"/>
    <mergeCell ref="C56:G56"/>
    <mergeCell ref="C45:G45"/>
    <mergeCell ref="C46:G46"/>
    <mergeCell ref="C47:G47"/>
    <mergeCell ref="C48:G48"/>
    <mergeCell ref="C49:G49"/>
    <mergeCell ref="C50:G50"/>
    <mergeCell ref="C30:G30"/>
    <mergeCell ref="C32:G32"/>
    <mergeCell ref="C34:G34"/>
    <mergeCell ref="C36:G36"/>
    <mergeCell ref="C38:G38"/>
    <mergeCell ref="C41:G41"/>
    <mergeCell ref="C15:G15"/>
    <mergeCell ref="C17:G17"/>
    <mergeCell ref="C19:G19"/>
    <mergeCell ref="C21:G21"/>
    <mergeCell ref="C23:G23"/>
    <mergeCell ref="C25:G25"/>
    <mergeCell ref="A1:G1"/>
    <mergeCell ref="C2:G2"/>
    <mergeCell ref="C3:G3"/>
    <mergeCell ref="C4:G4"/>
    <mergeCell ref="C10:G10"/>
    <mergeCell ref="C13:G13"/>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90</vt:i4>
      </vt:variant>
    </vt:vector>
  </HeadingPairs>
  <TitlesOfParts>
    <vt:vector size="115" baseType="lpstr">
      <vt:lpstr>Stavba</vt:lpstr>
      <vt:lpstr>VzorPolozky</vt:lpstr>
      <vt:lpstr>Pokyny pro vyplnění</vt:lpstr>
      <vt:lpstr>VON 01 Naklady</vt:lpstr>
      <vt:lpstr>SO 301 1 Pol</vt:lpstr>
      <vt:lpstr>SO 302 01 Pol</vt:lpstr>
      <vt:lpstr>SO 303 01 Pol</vt:lpstr>
      <vt:lpstr>SO 303 02 Pol</vt:lpstr>
      <vt:lpstr>SO 304 01 Pol</vt:lpstr>
      <vt:lpstr>SO 304 02 Pol</vt:lpstr>
      <vt:lpstr>SO 304 03 Pol</vt:lpstr>
      <vt:lpstr>SO 305 01 Pol</vt:lpstr>
      <vt:lpstr>SO 306 01 Pol</vt:lpstr>
      <vt:lpstr>SO 307 1 Pol</vt:lpstr>
      <vt:lpstr>SO 401 1 Pol</vt:lpstr>
      <vt:lpstr>SO 402 01 Pol</vt:lpstr>
      <vt:lpstr>SO 402 02 Pol</vt:lpstr>
      <vt:lpstr>SO 403 01 Pol</vt:lpstr>
      <vt:lpstr>SO 404 01 Pol</vt:lpstr>
      <vt:lpstr>SO 405 1 Pol</vt:lpstr>
      <vt:lpstr>SO 406 01 Pol</vt:lpstr>
      <vt:lpstr>PS 301 01 Pol</vt:lpstr>
      <vt:lpstr>PS 302 01 Pol</vt:lpstr>
      <vt:lpstr>PS 401 01 Pol</vt:lpstr>
      <vt:lpstr>PS 402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 301 01 Pol'!Názvy_tisku</vt:lpstr>
      <vt:lpstr>'PS 302 01 Pol'!Názvy_tisku</vt:lpstr>
      <vt:lpstr>'PS 401 01 Pol'!Názvy_tisku</vt:lpstr>
      <vt:lpstr>'PS 402 01 Pol'!Názvy_tisku</vt:lpstr>
      <vt:lpstr>'SO 301 1 Pol'!Názvy_tisku</vt:lpstr>
      <vt:lpstr>'SO 302 01 Pol'!Názvy_tisku</vt:lpstr>
      <vt:lpstr>'SO 303 01 Pol'!Názvy_tisku</vt:lpstr>
      <vt:lpstr>'SO 303 02 Pol'!Názvy_tisku</vt:lpstr>
      <vt:lpstr>'SO 304 01 Pol'!Názvy_tisku</vt:lpstr>
      <vt:lpstr>'SO 304 02 Pol'!Názvy_tisku</vt:lpstr>
      <vt:lpstr>'SO 304 03 Pol'!Názvy_tisku</vt:lpstr>
      <vt:lpstr>'SO 305 01 Pol'!Názvy_tisku</vt:lpstr>
      <vt:lpstr>'SO 306 01 Pol'!Názvy_tisku</vt:lpstr>
      <vt:lpstr>'SO 307 1 Pol'!Názvy_tisku</vt:lpstr>
      <vt:lpstr>'SO 401 1 Pol'!Názvy_tisku</vt:lpstr>
      <vt:lpstr>'SO 402 01 Pol'!Názvy_tisku</vt:lpstr>
      <vt:lpstr>'SO 402 02 Pol'!Názvy_tisku</vt:lpstr>
      <vt:lpstr>'SO 403 01 Pol'!Názvy_tisku</vt:lpstr>
      <vt:lpstr>'SO 404 01 Pol'!Názvy_tisku</vt:lpstr>
      <vt:lpstr>'SO 405 1 Pol'!Názvy_tisku</vt:lpstr>
      <vt:lpstr>'SO 406 01 Pol'!Názvy_tisku</vt:lpstr>
      <vt:lpstr>'VON 01 Naklady'!Názvy_tisku</vt:lpstr>
      <vt:lpstr>oadresa</vt:lpstr>
      <vt:lpstr>Stavba!Objednatel</vt:lpstr>
      <vt:lpstr>Stavba!Objekt</vt:lpstr>
      <vt:lpstr>'PS 301 01 Pol'!Oblast_tisku</vt:lpstr>
      <vt:lpstr>'PS 302 01 Pol'!Oblast_tisku</vt:lpstr>
      <vt:lpstr>'PS 401 01 Pol'!Oblast_tisku</vt:lpstr>
      <vt:lpstr>'PS 402 01 Pol'!Oblast_tisku</vt:lpstr>
      <vt:lpstr>'SO 301 1 Pol'!Oblast_tisku</vt:lpstr>
      <vt:lpstr>'SO 302 01 Pol'!Oblast_tisku</vt:lpstr>
      <vt:lpstr>'SO 303 01 Pol'!Oblast_tisku</vt:lpstr>
      <vt:lpstr>'SO 303 02 Pol'!Oblast_tisku</vt:lpstr>
      <vt:lpstr>'SO 304 01 Pol'!Oblast_tisku</vt:lpstr>
      <vt:lpstr>'SO 304 02 Pol'!Oblast_tisku</vt:lpstr>
      <vt:lpstr>'SO 304 03 Pol'!Oblast_tisku</vt:lpstr>
      <vt:lpstr>'SO 305 01 Pol'!Oblast_tisku</vt:lpstr>
      <vt:lpstr>'SO 306 01 Pol'!Oblast_tisku</vt:lpstr>
      <vt:lpstr>'SO 307 1 Pol'!Oblast_tisku</vt:lpstr>
      <vt:lpstr>'SO 401 1 Pol'!Oblast_tisku</vt:lpstr>
      <vt:lpstr>'SO 402 01 Pol'!Oblast_tisku</vt:lpstr>
      <vt:lpstr>'SO 402 02 Pol'!Oblast_tisku</vt:lpstr>
      <vt:lpstr>'SO 403 01 Pol'!Oblast_tisku</vt:lpstr>
      <vt:lpstr>'SO 404 01 Pol'!Oblast_tisku</vt:lpstr>
      <vt:lpstr>'SO 405 1 Pol'!Oblast_tisku</vt:lpstr>
      <vt:lpstr>'SO 406 01 Pol'!Oblast_tisku</vt:lpstr>
      <vt:lpstr>Stavba!Oblast_tisku</vt:lpstr>
      <vt:lpstr>'VON 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Humpolík Michal</dc:creator>
  <cp:lastModifiedBy>Humpolík Michal</cp:lastModifiedBy>
  <cp:lastPrinted>2019-03-19T12:27:02Z</cp:lastPrinted>
  <dcterms:created xsi:type="dcterms:W3CDTF">2009-04-08T07:15:50Z</dcterms:created>
  <dcterms:modified xsi:type="dcterms:W3CDTF">2022-02-23T11:02:44Z</dcterms:modified>
</cp:coreProperties>
</file>