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Podivín Boženy Němco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Podivín Boženy Němcov...'!$C$123:$K$186</definedName>
    <definedName name="_xlnm.Print_Area" localSheetId="1">'1 - Podivín Boženy Němcov...'!$C$4:$J$76,'1 - Podivín Boženy Němcov...'!$C$82:$J$107,'1 - Podivín Boženy Němcov...'!$C$113:$J$186</definedName>
    <definedName name="_xlnm.Print_Titles" localSheetId="1">'1 - Podivín Boženy Němcov...'!$123:$123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6"/>
  <c r="BH186"/>
  <c r="BG186"/>
  <c r="BF186"/>
  <c r="T186"/>
  <c r="T185"/>
  <c r="R186"/>
  <c r="R185"/>
  <c r="P186"/>
  <c r="P185"/>
  <c r="BI184"/>
  <c r="BH184"/>
  <c r="BG184"/>
  <c r="BF184"/>
  <c r="T184"/>
  <c r="T183"/>
  <c r="T182"/>
  <c r="R184"/>
  <c r="R183"/>
  <c r="R182"/>
  <c r="P184"/>
  <c r="P183"/>
  <c r="P182"/>
  <c r="BI180"/>
  <c r="BH180"/>
  <c r="BG180"/>
  <c r="BF180"/>
  <c r="T180"/>
  <c r="T179"/>
  <c r="T178"/>
  <c r="R180"/>
  <c r="R179"/>
  <c r="R178"/>
  <c r="P180"/>
  <c r="P179"/>
  <c r="P178"/>
  <c r="BI177"/>
  <c r="BH177"/>
  <c r="BG177"/>
  <c r="BF177"/>
  <c r="T177"/>
  <c r="T176"/>
  <c r="R177"/>
  <c r="R176"/>
  <c r="P177"/>
  <c r="P176"/>
  <c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7"/>
  <c r="BH127"/>
  <c r="BG127"/>
  <c r="BF127"/>
  <c r="T127"/>
  <c r="R127"/>
  <c r="P127"/>
  <c r="F118"/>
  <c r="E116"/>
  <c r="F87"/>
  <c r="E85"/>
  <c r="J22"/>
  <c r="E22"/>
  <c r="J121"/>
  <c r="J21"/>
  <c r="J19"/>
  <c r="E19"/>
  <c r="J120"/>
  <c r="J18"/>
  <c r="J16"/>
  <c r="E16"/>
  <c r="F90"/>
  <c r="J15"/>
  <c r="J13"/>
  <c r="E13"/>
  <c r="F89"/>
  <c r="J12"/>
  <c r="J10"/>
  <c r="J87"/>
  <c i="1" r="L90"/>
  <c r="AM90"/>
  <c r="AM89"/>
  <c r="L89"/>
  <c r="AM87"/>
  <c r="L87"/>
  <c r="L85"/>
  <c r="L84"/>
  <c i="2" r="BK148"/>
  <c r="J133"/>
  <c r="J151"/>
  <c r="BK174"/>
  <c r="J140"/>
  <c r="J167"/>
  <c r="J149"/>
  <c r="BK157"/>
  <c r="J180"/>
  <c r="BK147"/>
  <c r="J132"/>
  <c r="BK165"/>
  <c r="J153"/>
  <c r="J135"/>
  <c r="J172"/>
  <c r="J171"/>
  <c r="BK150"/>
  <c r="BK133"/>
  <c r="BK142"/>
  <c r="BK161"/>
  <c r="BK132"/>
  <c r="J134"/>
  <c r="BK134"/>
  <c r="J164"/>
  <c r="BK149"/>
  <c r="BK177"/>
  <c r="BK145"/>
  <c r="BK163"/>
  <c r="BK140"/>
  <c r="BK155"/>
  <c r="BK135"/>
  <c r="J163"/>
  <c r="BK136"/>
  <c r="J184"/>
  <c r="J148"/>
  <c r="J160"/>
  <c r="J138"/>
  <c r="BK172"/>
  <c r="BK160"/>
  <c r="J127"/>
  <c r="J174"/>
  <c r="J142"/>
  <c r="BK153"/>
  <c r="J143"/>
  <c r="BK167"/>
  <c r="BK164"/>
  <c r="J177"/>
  <c r="J186"/>
  <c r="BK143"/>
  <c r="BK186"/>
  <c r="J162"/>
  <c r="J136"/>
  <c r="BK138"/>
  <c r="BK162"/>
  <c r="BK184"/>
  <c r="J157"/>
  <c i="1" r="AS94"/>
  <c i="2" r="J154"/>
  <c r="J155"/>
  <c r="BK127"/>
  <c r="J145"/>
  <c r="J161"/>
  <c r="J165"/>
  <c r="J147"/>
  <c r="J131"/>
  <c r="BK131"/>
  <c r="BK151"/>
  <c r="BK171"/>
  <c r="J150"/>
  <c r="BK180"/>
  <c r="BK154"/>
  <c l="1" r="P126"/>
  <c r="BK126"/>
  <c r="R159"/>
  <c r="P159"/>
  <c r="BK170"/>
  <c r="J170"/>
  <c r="J99"/>
  <c r="R170"/>
  <c r="R126"/>
  <c r="R125"/>
  <c r="R124"/>
  <c r="T126"/>
  <c r="T159"/>
  <c r="T170"/>
  <c r="BK159"/>
  <c r="J159"/>
  <c r="J97"/>
  <c r="P170"/>
  <c r="BK173"/>
  <c r="J173"/>
  <c r="J100"/>
  <c r="BK179"/>
  <c r="BK178"/>
  <c r="J178"/>
  <c r="J102"/>
  <c r="BK166"/>
  <c r="J166"/>
  <c r="J98"/>
  <c r="BK176"/>
  <c r="J176"/>
  <c r="J101"/>
  <c r="BK183"/>
  <c r="J183"/>
  <c r="J105"/>
  <c r="BK185"/>
  <c r="J185"/>
  <c r="J106"/>
  <c r="BE131"/>
  <c r="BE147"/>
  <c r="BE148"/>
  <c r="BE157"/>
  <c r="BE161"/>
  <c r="BE167"/>
  <c r="BE171"/>
  <c r="BE186"/>
  <c r="J90"/>
  <c r="BE140"/>
  <c r="BE142"/>
  <c r="BE149"/>
  <c r="F120"/>
  <c r="BE133"/>
  <c r="BE138"/>
  <c r="BE162"/>
  <c r="BE163"/>
  <c r="BE164"/>
  <c r="BE174"/>
  <c r="J89"/>
  <c r="J118"/>
  <c r="BE135"/>
  <c r="BE160"/>
  <c r="BE172"/>
  <c r="BE180"/>
  <c r="F121"/>
  <c r="BE145"/>
  <c r="BE150"/>
  <c r="BE151"/>
  <c r="BE177"/>
  <c r="BE184"/>
  <c r="BE134"/>
  <c r="BE136"/>
  <c r="BE127"/>
  <c r="BE132"/>
  <c r="BE143"/>
  <c r="BE153"/>
  <c r="BE154"/>
  <c r="BE155"/>
  <c r="BE165"/>
  <c r="F33"/>
  <c i="1" r="BB95"/>
  <c r="BB94"/>
  <c r="AX94"/>
  <c i="2" r="F35"/>
  <c i="1" r="BD95"/>
  <c r="BD94"/>
  <c r="W33"/>
  <c i="2" r="F34"/>
  <c i="1" r="BC95"/>
  <c r="BC94"/>
  <c r="W32"/>
  <c i="2" r="F32"/>
  <c i="1" r="BA95"/>
  <c r="BA94"/>
  <c r="AW94"/>
  <c r="AK30"/>
  <c i="2" r="J32"/>
  <c i="1" r="AW95"/>
  <c i="2" l="1" r="T125"/>
  <c r="T124"/>
  <c r="P125"/>
  <c r="P124"/>
  <c i="1" r="AU95"/>
  <c i="2" r="BK125"/>
  <c r="J125"/>
  <c r="J95"/>
  <c r="J126"/>
  <c r="J96"/>
  <c r="J179"/>
  <c r="J103"/>
  <c r="BK182"/>
  <c r="J182"/>
  <c r="J104"/>
  <c i="1" r="AU94"/>
  <c r="W30"/>
  <c r="W31"/>
  <c r="AY94"/>
  <c i="2" r="J31"/>
  <c i="1" r="AV95"/>
  <c r="AT95"/>
  <c i="2" r="F31"/>
  <c i="1" r="AZ95"/>
  <c r="AZ94"/>
  <c r="W29"/>
  <c i="2" l="1" r="BK124"/>
  <c r="J124"/>
  <c r="J28"/>
  <c i="1" r="AG95"/>
  <c r="AG94"/>
  <c r="AK26"/>
  <c r="AV94"/>
  <c r="AK29"/>
  <c i="2" l="1" r="J37"/>
  <c r="J94"/>
  <c i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<sst xmlns="http://schemas.openxmlformats.org/spreadsheetml/2006/main">
  <si>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</si>
  <si>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</si>
  <si>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</si>
  <si>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</si>
  <si>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</si>
  <si>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{f79e3199-3e3b-46c9-9327-9a66c06bd7cd}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</si>
  <si>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</si>
  <si>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</si>
  <si>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</si>
  <si>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</si>
  <si>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</si>
  <si>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</si>
  <si>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</si>
  <si>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</si>
  <si>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</si>
  <si>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</si>
  <si>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</si>
  <si>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Podivín Boženy Němcové vodovod</t>
  </si>
  <si>
    <t>KSO:</t>
  </si>
  <si>
    <t>CC-CZ:</t>
  </si>
  <si>
    <t>Místo:</t>
  </si>
  <si>
    <t xml:space="preserve"> </t>
  </si>
  <si>
    <t>Datum:</t>
  </si>
  <si>
    <t>20. 2. 2024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</si>
  <si>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</si>
  <si>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</si>
  <si>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</si>
  <si>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</si>
  <si>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</si>
  <si>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</si>
  <si>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</si>
  <si>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</si>
  <si>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</si>
  <si>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</si>
  <si>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</si>
  <si>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</si>
  <si>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</si>
  <si>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</si>
  <si>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</si>
  <si>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</si>
  <si>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</si>
  <si>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</si>
  <si>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</si>
  <si>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</si>
  <si>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</si>
  <si>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</si>
  <si>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</si>
  <si>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</si>
  <si>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</si>
  <si>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</si>
  <si>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</si>
  <si>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</si>
  <si>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</si>
  <si>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</si>
  <si>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</si>
  <si>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</si>
  <si>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</si>
  <si>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</si>
  <si>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</si>
  <si>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</si>
  <si>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</si>
  <si>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</si>
  <si>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</si>
  <si>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</si>
  <si>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</si>
  <si>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</si>
  <si>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</si>
  <si>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</si>
  <si>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</si>
  <si>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</si>
  <si>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</si>
  <si>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</si>
  <si>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</si>
  <si>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</si>
  <si>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</si>
  <si>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</si>
  <si>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</si>
  <si>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</si>
  <si>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</si>
  <si>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</si>
  <si>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</si>
  <si>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</si>
  <si>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</si>
  <si>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</si>
  <si>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</si>
  <si>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</si>
  <si>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</si>
  <si>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</si>
  <si>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</si>
  <si>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</si>
  <si>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</si>
  <si>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</si>
  <si>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</si>
  <si>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</si>
  <si>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</si>
  <si>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</si>
  <si>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</si>
  <si>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</si>
  <si>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</si>
  <si>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</si>
  <si>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</si>
  <si>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</si>
  <si>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</si>
  <si>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</si>
  <si>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</si>
  <si>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</si>
  <si>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</si>
  <si>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</si>
  <si>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</si>
  <si>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</si>
  <si>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</si>
  <si>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</si>
  <si>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</si>
  <si>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</si>
  <si>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</si>
  <si>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</si>
  <si>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</si>
  <si>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</si>
  <si>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m2</t>
  </si>
  <si>
    <t>4</t>
  </si>
  <si>
    <t>-2144846418</t>
  </si>
  <si>
    <t>VV</t>
  </si>
  <si>
    <t>"vodovod"324*0,8</t>
  </si>
  <si>
    <t>"přípojky"34*1,5*1</t>
  </si>
  <si>
    <t>Mezisoučet</t>
  </si>
  <si>
    <t>3</t>
  </si>
  <si>
    <t>113154123</t>
  </si>
  <si>
    <t>Frézování živičného podkladu nebo krytu s naložením na dopravní prostředek plochy do 500 m2 bez překážek v trase pruhu šířky přes 0,5 m do 1 m, tloušťky vrstvy 50 mm</t>
  </si>
  <si>
    <t>198945963</t>
  </si>
  <si>
    <t>115101201</t>
  </si>
  <si>
    <t>Čerpání vody na dopravní výšku do 10 m s uvažovaným průměrným přítokem do 500 l/min</t>
  </si>
  <si>
    <t>hod</t>
  </si>
  <si>
    <t>-741297886</t>
  </si>
  <si>
    <t>5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</si>
  <si>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</si>
  <si>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</si>
  <si>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m</t>
  </si>
  <si>
    <t>1839965986</t>
  </si>
  <si>
    <t>6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</si>
  <si>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</si>
  <si>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</si>
  <si>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-1527738113</t>
  </si>
  <si>
    <t>7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</si>
  <si>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</si>
  <si>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</si>
  <si>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840726300</t>
  </si>
  <si>
    <t>10</t>
  </si>
  <si>
    <t>122702119</t>
  </si>
  <si>
    <t>Odkopávky a prokopávky výsypek Příplatek k cenám za lepivost zemin</t>
  </si>
  <si>
    <t>m3</t>
  </si>
  <si>
    <t>1338604967</t>
  </si>
  <si>
    <t>310,200*0,5</t>
  </si>
  <si>
    <t>8</t>
  </si>
  <si>
    <t>129001101</t>
  </si>
  <si>
    <t>Příplatek k cenám vykopávek za ztížení vykopávky v blízkosti podzemního vedení nebo výbušnin v horninách jakékoliv třídy</t>
  </si>
  <si>
    <t>-1257294646</t>
  </si>
  <si>
    <t>26*1,5*2*1,3</t>
  </si>
  <si>
    <t>31</t>
  </si>
  <si>
    <t>131213701</t>
  </si>
  <si>
    <t>Hloubení nezapažených jam ručně s urovnáním dna do předepsaného profilu a spádu v hornině třídy těžitelnosti I skupiny 3 soudržných</t>
  </si>
  <si>
    <t>1744414</t>
  </si>
  <si>
    <t>15*2*2*1,5</t>
  </si>
  <si>
    <t>9</t>
  </si>
  <si>
    <t>132212231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</si>
  <si>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</si>
  <si>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2033033916</t>
  </si>
  <si>
    <t>32</t>
  </si>
  <si>
    <t>141720001</t>
  </si>
  <si>
    <t>Neřízený zemní protlak v hornině třídy těžitelnosti I, skupiny 1 a 2 průměru protlaku do 50 mm</t>
  </si>
  <si>
    <t>-1764742430</t>
  </si>
  <si>
    <t>18*15</t>
  </si>
  <si>
    <t>11</t>
  </si>
  <si>
    <t>151101101</t>
  </si>
  <si>
    <t>Zřízení pažení a rozepření stěn rýh pro podzemní vedení příložné pro jakoukoliv mezerovitost, hloubky do 2 m</t>
  </si>
  <si>
    <t>804567595</t>
  </si>
  <si>
    <t>324*1,5*2</t>
  </si>
  <si>
    <t>12</t>
  </si>
  <si>
    <t>151101111</t>
  </si>
  <si>
    <t>Odstranění pažení a rozepření stěn rýh pro podzemní vedení s uložením materiálu na vzdálenost do 3 m od kraje výkopu příložné, hloubky do 2 m</t>
  </si>
  <si>
    <t>-1958222778</t>
  </si>
  <si>
    <t>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</si>
  <si>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</si>
  <si>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</si>
  <si>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-1741789282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</si>
  <si>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</si>
  <si>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</si>
  <si>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</si>
  <si>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1399465748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</si>
  <si>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</si>
  <si>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</si>
  <si>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744603384</t>
  </si>
  <si>
    <t>20</t>
  </si>
  <si>
    <t>171201231</t>
  </si>
  <si>
    <t>Poplatek za uložení stavebního odpadu na recyklační skládce (skládkovné) zeminy a kamení zatříděného do Katalogu odpadů pod kódem 17 05 04</t>
  </si>
  <si>
    <t>t</t>
  </si>
  <si>
    <t>20447928</t>
  </si>
  <si>
    <t>284,85+286</t>
  </si>
  <si>
    <t>18</t>
  </si>
  <si>
    <t>174111101</t>
  </si>
  <si>
    <t>Zásyp sypaninou z jakékoliv horniny ručně s uložením výkopku ve vrstvách se zhutněním jam, šachet, rýh nebo kolem objektů v těchto vykopávkách</t>
  </si>
  <si>
    <t>260233258</t>
  </si>
  <si>
    <t>19</t>
  </si>
  <si>
    <t>M</t>
  </si>
  <si>
    <t>58337344</t>
  </si>
  <si>
    <t>štěrkopísek frakce 0/32</t>
  </si>
  <si>
    <t>-253458129</t>
  </si>
  <si>
    <t>16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</si>
  <si>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</si>
  <si>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</si>
  <si>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1479933582</t>
  </si>
  <si>
    <t>324*0,4+34*1*1*0,4</t>
  </si>
  <si>
    <t>17</t>
  </si>
  <si>
    <t>58337310</t>
  </si>
  <si>
    <t>štěrkopísek frakce 0/4</t>
  </si>
  <si>
    <t>-154889671</t>
  </si>
  <si>
    <t>143,2*2 'Přepočtené koeficientem množství</t>
  </si>
  <si>
    <t>Komunikace pozemní</t>
  </si>
  <si>
    <t>23</t>
  </si>
  <si>
    <t>564851111</t>
  </si>
  <si>
    <t>Podklad ze štěrkodrti ŠD s rozprostřením a zhutněním plochy přes 100 m2, po zhutnění tl. 150 mm</t>
  </si>
  <si>
    <t>218360871</t>
  </si>
  <si>
    <t>24</t>
  </si>
  <si>
    <t>564861111</t>
  </si>
  <si>
    <t>Podklad ze štěrkodrti ŠD s rozprostřením a zhutněním plochy přes 100 m2, po zhutnění tl. 200 mm</t>
  </si>
  <si>
    <t>223518</t>
  </si>
  <si>
    <t>25</t>
  </si>
  <si>
    <t>565161111</t>
  </si>
  <si>
    <t>Vyrovnání povrchu dosavadních podkladů s rozprostřením hmot a zhutněním obalovaným kamenivem ACP (OK) tl. 80 mm</t>
  </si>
  <si>
    <t>-112913772</t>
  </si>
  <si>
    <t>28</t>
  </si>
  <si>
    <t>572141112</t>
  </si>
  <si>
    <t>Vyrovnání povrchu dosavadních krytů s rozprostřením hmot a zhutněním asfaltovým betonem ACO (AB) tl. přes 40 do 60 mm</t>
  </si>
  <si>
    <t>60318578</t>
  </si>
  <si>
    <t>27</t>
  </si>
  <si>
    <t>573911114</t>
  </si>
  <si>
    <t>Asfaltový postřik regenerační PR s posypem kameniva v množství 0,40 kg/m2</t>
  </si>
  <si>
    <t>1472952007</t>
  </si>
  <si>
    <t>26</t>
  </si>
  <si>
    <t>573911121</t>
  </si>
  <si>
    <t>Asfaltový postřik regenerační PR s posypem kameniva v množství 1,00 kg/m2</t>
  </si>
  <si>
    <t>712681466</t>
  </si>
  <si>
    <t>Trubní vedení</t>
  </si>
  <si>
    <t>22</t>
  </si>
  <si>
    <t>899401112</t>
  </si>
  <si>
    <t>Osazení poklopů litinových šoupátkových</t>
  </si>
  <si>
    <t>kus</t>
  </si>
  <si>
    <t>-1902839795</t>
  </si>
  <si>
    <t>45</t>
  </si>
  <si>
    <t>Ostatní konstrukce a práce, bourání</t>
  </si>
  <si>
    <t>33</t>
  </si>
  <si>
    <t>919112211</t>
  </si>
  <si>
    <t>Řezání dilatačních spár v živičném krytu vytvoření komůrky pro těsnící zálivku šířky 10 mm, hloubky 15 mm</t>
  </si>
  <si>
    <t>-2101663632</t>
  </si>
  <si>
    <t>919735112</t>
  </si>
  <si>
    <t>Řezání stávajícího živičného krytu nebo podkladu hloubky přes 50 do 100 mm</t>
  </si>
  <si>
    <t>2106653523</t>
  </si>
  <si>
    <t>997</t>
  </si>
  <si>
    <t>Přesun sutě</t>
  </si>
  <si>
    <t>997013645</t>
  </si>
  <si>
    <t>Poplatek za uložení stavebního odpadu na skládce (skládkovné) asfaltového bez obsahu dehtu zatříděného do Katalogu odpadů pod kódem 17 03 02</t>
  </si>
  <si>
    <t>-560039821</t>
  </si>
  <si>
    <t>324*0,2*2</t>
  </si>
  <si>
    <t>998</t>
  </si>
  <si>
    <t>Přesun hmot</t>
  </si>
  <si>
    <t>30</t>
  </si>
  <si>
    <t>998225111</t>
  </si>
  <si>
    <t>Přesun hmot pro komunikace s krytem z kameniva, monolitickým betonovým nebo živičným dopravní vzdálenost do 200 m jakékoliv délky objektu</t>
  </si>
  <si>
    <t>-459566582</t>
  </si>
  <si>
    <t>Práce a dodávky M</t>
  </si>
  <si>
    <t>46-M</t>
  </si>
  <si>
    <t>Zemní práce při extr.mont.pracích</t>
  </si>
  <si>
    <t>34</t>
  </si>
  <si>
    <t>460010025</t>
  </si>
  <si>
    <t>Vytyčení trasy inženýrských sítí v zastavěném prostoru</t>
  </si>
  <si>
    <t>km</t>
  </si>
  <si>
    <t>64</t>
  </si>
  <si>
    <t>1569063630</t>
  </si>
  <si>
    <t>322*2</t>
  </si>
  <si>
    <t>VRN</t>
  </si>
  <si>
    <t>Vedlejší rozpočtové náklady</t>
  </si>
  <si>
    <t>VRN1</t>
  </si>
  <si>
    <t>Průzkumné, geodetické a projektové práce</t>
  </si>
  <si>
    <t>35</t>
  </si>
  <si>
    <t>012303000</t>
  </si>
  <si>
    <t>Geodetické práce po výstavbě</t>
  </si>
  <si>
    <t>hm</t>
  </si>
  <si>
    <t>1024</t>
  </si>
  <si>
    <t>1036384507</t>
  </si>
  <si>
    <t>VRN3</t>
  </si>
  <si>
    <t>Zařízení staveniště</t>
  </si>
  <si>
    <t>36</t>
  </si>
  <si>
    <t>030001000</t>
  </si>
  <si>
    <t>kpl</t>
  </si>
  <si>
    <t>-270393430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</si>
</sst>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Podivín Boženy Němcové vodovod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20. 2. 2024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16.5" customHeight="1">
      <c r="A95" s="117" t="s">
        <v>76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'1 - Podivín Boženy Němcov...'!J28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77</v>
      </c>
      <c r="AR95" s="124"/>
      <c r="AS95" s="125">
        <v>0</v>
      </c>
      <c r="AT95" s="126">
        <f>ROUND(SUM(AV95:AW95),2)</f>
        <v>0</v>
      </c>
      <c r="AU95" s="127">
        <f>'1 - Podivín Boženy Němcov...'!P124</f>
        <v>0</v>
      </c>
      <c r="AV95" s="126">
        <f>'1 - Podivín Boženy Němcov...'!J31</f>
        <v>0</v>
      </c>
      <c r="AW95" s="126">
        <f>'1 - Podivín Boženy Němcov...'!J32</f>
        <v>0</v>
      </c>
      <c r="AX95" s="126">
        <f>'1 - Podivín Boženy Němcov...'!J33</f>
        <v>0</v>
      </c>
      <c r="AY95" s="126">
        <f>'1 - Podivín Boženy Němcov...'!J34</f>
        <v>0</v>
      </c>
      <c r="AZ95" s="126">
        <f>'1 - Podivín Boženy Němcov...'!F31</f>
        <v>0</v>
      </c>
      <c r="BA95" s="126">
        <f>'1 - Podivín Boženy Němcov...'!F32</f>
        <v>0</v>
      </c>
      <c r="BB95" s="126">
        <f>'1 - Podivín Boženy Němcov...'!F33</f>
        <v>0</v>
      </c>
      <c r="BC95" s="126">
        <f>'1 - Podivín Boženy Němcov...'!F34</f>
        <v>0</v>
      </c>
      <c r="BD95" s="128">
        <f>'1 - Podivín Boženy Němcov...'!F35</f>
        <v>0</v>
      </c>
      <c r="BE95" s="7"/>
      <c r="BT95" s="129" t="s">
        <v>14</v>
      </c>
      <c r="BU95" s="129" t="s">
        <v>78</v>
      </c>
      <c r="BV95" s="129" t="s">
        <v>74</v>
      </c>
      <c r="BW95" s="129" t="s">
        <v>5</v>
      </c>
      <c r="BX95" s="129" t="s">
        <v>75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YBZUndf+xFxBUK9FsLyx+aSms62+9Qe/WUKN1u5kJb6JzsMoKF02dGhsB1pz2AiZfmheU+3jMYUyQUIcbfzk+g==" hashValue="kkV653OTOzeGycixteQQ9OYrlLeftTDodb9Xhv77mbY3BESS7Eyimo2H4UUDRiyg8o0oAuJPJ0g+IUoXuynwG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Podivín Boženy Němc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79</v>
      </c>
    </row>
    <row r="4" s="1" customFormat="1" ht="24.96" customHeight="1">
      <c r="B4" s="19"/>
      <c r="D4" s="132" t="s">
        <v>80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20. 2. 2024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26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27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26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29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26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31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26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32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33</v>
      </c>
      <c r="E28" s="37"/>
      <c r="F28" s="37"/>
      <c r="G28" s="37"/>
      <c r="H28" s="37"/>
      <c r="I28" s="37"/>
      <c r="J28" s="144">
        <f>ROUND(J124,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35</v>
      </c>
      <c r="G30" s="37"/>
      <c r="H30" s="37"/>
      <c r="I30" s="145" t="s">
        <v>34</v>
      </c>
      <c r="J30" s="145" t="s">
        <v>36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37</v>
      </c>
      <c r="E31" s="134" t="s">
        <v>38</v>
      </c>
      <c r="F31" s="147">
        <f>ROUND((SUM(BE124:BE186)),  2)</f>
        <v>0</v>
      </c>
      <c r="G31" s="37"/>
      <c r="H31" s="37"/>
      <c r="I31" s="148">
        <v>0.20999999999999999</v>
      </c>
      <c r="J31" s="147">
        <f>ROUND(((SUM(BE124:BE186))*I31),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39</v>
      </c>
      <c r="F32" s="147">
        <f>ROUND((SUM(BF124:BF186)),  2)</f>
        <v>0</v>
      </c>
      <c r="G32" s="37"/>
      <c r="H32" s="37"/>
      <c r="I32" s="148">
        <v>0.14999999999999999</v>
      </c>
      <c r="J32" s="147">
        <f>ROUND(((SUM(BF124:BF186))*I32),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40</v>
      </c>
      <c r="F33" s="147">
        <f>ROUND((SUM(BG124:BG186)),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41</v>
      </c>
      <c r="F34" s="147">
        <f>ROUND((SUM(BH124:BH186)),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42</v>
      </c>
      <c r="F35" s="147">
        <f>ROUND((SUM(BI124:BI186)),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43</v>
      </c>
      <c r="E37" s="151"/>
      <c r="F37" s="151"/>
      <c r="G37" s="152" t="s">
        <v>44</v>
      </c>
      <c r="H37" s="153" t="s">
        <v>45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Podivín Boženy Němcové vodovod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31" t="s">
        <v>22</v>
      </c>
      <c r="J87" s="78" t="str">
        <f>IF(J10="","",J10)</f>
        <v>20. 2. 2024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29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31" t="s">
        <v>31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82</v>
      </c>
      <c r="D92" s="168"/>
      <c r="E92" s="168"/>
      <c r="F92" s="168"/>
      <c r="G92" s="168"/>
      <c r="H92" s="168"/>
      <c r="I92" s="168"/>
      <c r="J92" s="169" t="s">
        <v>83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84</v>
      </c>
      <c r="D94" s="39"/>
      <c r="E94" s="39"/>
      <c r="F94" s="39"/>
      <c r="G94" s="39"/>
      <c r="H94" s="39"/>
      <c r="I94" s="39"/>
      <c r="J94" s="109">
        <f>J124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85</v>
      </c>
    </row>
    <row r="95" s="9" customFormat="1" ht="24.96" customHeight="1">
      <c r="A95" s="9"/>
      <c r="B95" s="171"/>
      <c r="C95" s="172"/>
      <c r="D95" s="173" t="s">
        <v>86</v>
      </c>
      <c r="E95" s="174"/>
      <c r="F95" s="174"/>
      <c r="G95" s="174"/>
      <c r="H95" s="174"/>
      <c r="I95" s="174"/>
      <c r="J95" s="175">
        <f>J125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87</v>
      </c>
      <c r="E96" s="180"/>
      <c r="F96" s="180"/>
      <c r="G96" s="180"/>
      <c r="H96" s="180"/>
      <c r="I96" s="180"/>
      <c r="J96" s="181">
        <f>J126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88</v>
      </c>
      <c r="E97" s="180"/>
      <c r="F97" s="180"/>
      <c r="G97" s="180"/>
      <c r="H97" s="180"/>
      <c r="I97" s="180"/>
      <c r="J97" s="181">
        <f>J159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89</v>
      </c>
      <c r="E98" s="180"/>
      <c r="F98" s="180"/>
      <c r="G98" s="180"/>
      <c r="H98" s="180"/>
      <c r="I98" s="180"/>
      <c r="J98" s="181">
        <f>J166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90</v>
      </c>
      <c r="E99" s="180"/>
      <c r="F99" s="180"/>
      <c r="G99" s="180"/>
      <c r="H99" s="180"/>
      <c r="I99" s="180"/>
      <c r="J99" s="181">
        <f>J170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91</v>
      </c>
      <c r="E100" s="180"/>
      <c r="F100" s="180"/>
      <c r="G100" s="180"/>
      <c r="H100" s="180"/>
      <c r="I100" s="180"/>
      <c r="J100" s="181">
        <f>J173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92</v>
      </c>
      <c r="E101" s="180"/>
      <c r="F101" s="180"/>
      <c r="G101" s="180"/>
      <c r="H101" s="180"/>
      <c r="I101" s="180"/>
      <c r="J101" s="181">
        <f>J176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1"/>
      <c r="C102" s="172"/>
      <c r="D102" s="173" t="s">
        <v>93</v>
      </c>
      <c r="E102" s="174"/>
      <c r="F102" s="174"/>
      <c r="G102" s="174"/>
      <c r="H102" s="174"/>
      <c r="I102" s="174"/>
      <c r="J102" s="175">
        <f>J178</f>
        <v>0</v>
      </c>
      <c r="K102" s="172"/>
      <c r="L102" s="17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7"/>
      <c r="C103" s="178"/>
      <c r="D103" s="179" t="s">
        <v>94</v>
      </c>
      <c r="E103" s="180"/>
      <c r="F103" s="180"/>
      <c r="G103" s="180"/>
      <c r="H103" s="180"/>
      <c r="I103" s="180"/>
      <c r="J103" s="181">
        <f>J179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1"/>
      <c r="C104" s="172"/>
      <c r="D104" s="173" t="s">
        <v>95</v>
      </c>
      <c r="E104" s="174"/>
      <c r="F104" s="174"/>
      <c r="G104" s="174"/>
      <c r="H104" s="174"/>
      <c r="I104" s="174"/>
      <c r="J104" s="175">
        <f>J182</f>
        <v>0</v>
      </c>
      <c r="K104" s="172"/>
      <c r="L104" s="17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7"/>
      <c r="C105" s="178"/>
      <c r="D105" s="179" t="s">
        <v>96</v>
      </c>
      <c r="E105" s="180"/>
      <c r="F105" s="180"/>
      <c r="G105" s="180"/>
      <c r="H105" s="180"/>
      <c r="I105" s="180"/>
      <c r="J105" s="181">
        <f>J183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7"/>
      <c r="C106" s="178"/>
      <c r="D106" s="179" t="s">
        <v>97</v>
      </c>
      <c r="E106" s="180"/>
      <c r="F106" s="180"/>
      <c r="G106" s="180"/>
      <c r="H106" s="180"/>
      <c r="I106" s="180"/>
      <c r="J106" s="181">
        <f>J185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98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E7</f>
        <v>Podivín Boženy Němcové vodovod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F10</f>
        <v xml:space="preserve"> </v>
      </c>
      <c r="G118" s="39"/>
      <c r="H118" s="39"/>
      <c r="I118" s="31" t="s">
        <v>22</v>
      </c>
      <c r="J118" s="78" t="str">
        <f>IF(J10="","",J10)</f>
        <v>20. 2. 2024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E13</f>
        <v xml:space="preserve"> </v>
      </c>
      <c r="G120" s="39"/>
      <c r="H120" s="39"/>
      <c r="I120" s="31" t="s">
        <v>29</v>
      </c>
      <c r="J120" s="35" t="str">
        <f>E19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IF(E16="","",E16)</f>
        <v>Vyplň údaj</v>
      </c>
      <c r="G121" s="39"/>
      <c r="H121" s="39"/>
      <c r="I121" s="31" t="s">
        <v>31</v>
      </c>
      <c r="J121" s="35" t="str">
        <f>E22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83"/>
      <c r="B123" s="184"/>
      <c r="C123" s="185" t="s">
        <v>99</v>
      </c>
      <c r="D123" s="186" t="s">
        <v>58</v>
      </c>
      <c r="E123" s="186" t="s">
        <v>54</v>
      </c>
      <c r="F123" s="186" t="s">
        <v>55</v>
      </c>
      <c r="G123" s="186" t="s">
        <v>100</v>
      </c>
      <c r="H123" s="186" t="s">
        <v>101</v>
      </c>
      <c r="I123" s="186" t="s">
        <v>102</v>
      </c>
      <c r="J123" s="187" t="s">
        <v>83</v>
      </c>
      <c r="K123" s="188" t="s">
        <v>103</v>
      </c>
      <c r="L123" s="189"/>
      <c r="M123" s="99" t="s">
        <v>1</v>
      </c>
      <c r="N123" s="100" t="s">
        <v>37</v>
      </c>
      <c r="O123" s="100" t="s">
        <v>104</v>
      </c>
      <c r="P123" s="100" t="s">
        <v>105</v>
      </c>
      <c r="Q123" s="100" t="s">
        <v>106</v>
      </c>
      <c r="R123" s="100" t="s">
        <v>107</v>
      </c>
      <c r="S123" s="100" t="s">
        <v>108</v>
      </c>
      <c r="T123" s="101" t="s">
        <v>109</v>
      </c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</row>
    <row r="124" s="2" customFormat="1" ht="22.8" customHeight="1">
      <c r="A124" s="37"/>
      <c r="B124" s="38"/>
      <c r="C124" s="106" t="s">
        <v>110</v>
      </c>
      <c r="D124" s="39"/>
      <c r="E124" s="39"/>
      <c r="F124" s="39"/>
      <c r="G124" s="39"/>
      <c r="H124" s="39"/>
      <c r="I124" s="39"/>
      <c r="J124" s="190">
        <f>BK124</f>
        <v>0</v>
      </c>
      <c r="K124" s="39"/>
      <c r="L124" s="43"/>
      <c r="M124" s="102"/>
      <c r="N124" s="191"/>
      <c r="O124" s="103"/>
      <c r="P124" s="192">
        <f>P125+P178+P182</f>
        <v>0</v>
      </c>
      <c r="Q124" s="103"/>
      <c r="R124" s="192">
        <f>R125+R178+R182</f>
        <v>684.09690149999994</v>
      </c>
      <c r="S124" s="103"/>
      <c r="T124" s="193">
        <f>T125+T178+T182</f>
        <v>157.42204999999998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85</v>
      </c>
      <c r="BK124" s="194">
        <f>BK125+BK178+BK182</f>
        <v>0</v>
      </c>
    </row>
    <row r="125" s="12" customFormat="1" ht="25.92" customHeight="1">
      <c r="A125" s="12"/>
      <c r="B125" s="195"/>
      <c r="C125" s="196"/>
      <c r="D125" s="197" t="s">
        <v>72</v>
      </c>
      <c r="E125" s="198" t="s">
        <v>111</v>
      </c>
      <c r="F125" s="198" t="s">
        <v>112</v>
      </c>
      <c r="G125" s="196"/>
      <c r="H125" s="196"/>
      <c r="I125" s="199"/>
      <c r="J125" s="200">
        <f>BK125</f>
        <v>0</v>
      </c>
      <c r="K125" s="196"/>
      <c r="L125" s="201"/>
      <c r="M125" s="202"/>
      <c r="N125" s="203"/>
      <c r="O125" s="203"/>
      <c r="P125" s="204">
        <f>P126+P159+P166+P170+P173+P176</f>
        <v>0</v>
      </c>
      <c r="Q125" s="203"/>
      <c r="R125" s="204">
        <f>R126+R159+R166+R170+R173+R176</f>
        <v>677.72130149999998</v>
      </c>
      <c r="S125" s="203"/>
      <c r="T125" s="205">
        <f>T126+T159+T166+T170+T173+T176</f>
        <v>157.42204999999998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6" t="s">
        <v>14</v>
      </c>
      <c r="AT125" s="207" t="s">
        <v>72</v>
      </c>
      <c r="AU125" s="207" t="s">
        <v>73</v>
      </c>
      <c r="AY125" s="206" t="s">
        <v>113</v>
      </c>
      <c r="BK125" s="208">
        <f>BK126+BK159+BK166+BK170+BK173+BK176</f>
        <v>0</v>
      </c>
    </row>
    <row r="126" s="12" customFormat="1" ht="22.8" customHeight="1">
      <c r="A126" s="12"/>
      <c r="B126" s="195"/>
      <c r="C126" s="196"/>
      <c r="D126" s="197" t="s">
        <v>72</v>
      </c>
      <c r="E126" s="209" t="s">
        <v>14</v>
      </c>
      <c r="F126" s="209" t="s">
        <v>114</v>
      </c>
      <c r="G126" s="196"/>
      <c r="H126" s="196"/>
      <c r="I126" s="199"/>
      <c r="J126" s="210">
        <f>BK126</f>
        <v>0</v>
      </c>
      <c r="K126" s="196"/>
      <c r="L126" s="201"/>
      <c r="M126" s="202"/>
      <c r="N126" s="203"/>
      <c r="O126" s="203"/>
      <c r="P126" s="204">
        <f>SUM(P127:P158)</f>
        <v>0</v>
      </c>
      <c r="Q126" s="203"/>
      <c r="R126" s="204">
        <f>SUM(R127:R158)</f>
        <v>527.97040349999997</v>
      </c>
      <c r="S126" s="203"/>
      <c r="T126" s="205">
        <f>SUM(T127:T158)</f>
        <v>157.42204999999998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6" t="s">
        <v>14</v>
      </c>
      <c r="AT126" s="207" t="s">
        <v>72</v>
      </c>
      <c r="AU126" s="207" t="s">
        <v>14</v>
      </c>
      <c r="AY126" s="206" t="s">
        <v>113</v>
      </c>
      <c r="BK126" s="208">
        <f>SUM(BK127:BK158)</f>
        <v>0</v>
      </c>
    </row>
    <row r="127" s="2" customFormat="1" ht="62.7" customHeight="1">
      <c r="A127" s="37"/>
      <c r="B127" s="38"/>
      <c r="C127" s="211" t="s">
        <v>14</v>
      </c>
      <c r="D127" s="211" t="s">
        <v>115</v>
      </c>
      <c r="E127" s="212" t="s">
        <v>116</v>
      </c>
      <c r="F127" s="213" t="s">
        <v>117</v>
      </c>
      <c r="G127" s="214" t="s">
        <v>118</v>
      </c>
      <c r="H127" s="215">
        <v>310.19999999999999</v>
      </c>
      <c r="I127" s="216"/>
      <c r="J127" s="217">
        <f>ROUND(I127*H127,2)</f>
        <v>0</v>
      </c>
      <c r="K127" s="218"/>
      <c r="L127" s="43"/>
      <c r="M127" s="219" t="s">
        <v>1</v>
      </c>
      <c r="N127" s="220" t="s">
        <v>38</v>
      </c>
      <c r="O127" s="90"/>
      <c r="P127" s="221">
        <f>O127*H127</f>
        <v>0</v>
      </c>
      <c r="Q127" s="221">
        <v>0</v>
      </c>
      <c r="R127" s="221">
        <f>Q127*H127</f>
        <v>0</v>
      </c>
      <c r="S127" s="221">
        <v>0.29999999999999999</v>
      </c>
      <c r="T127" s="222">
        <f>S127*H127</f>
        <v>93.059999999999988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3" t="s">
        <v>119</v>
      </c>
      <c r="AT127" s="223" t="s">
        <v>115</v>
      </c>
      <c r="AU127" s="223" t="s">
        <v>79</v>
      </c>
      <c r="AY127" s="16" t="s">
        <v>113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6" t="s">
        <v>14</v>
      </c>
      <c r="BK127" s="224">
        <f>ROUND(I127*H127,2)</f>
        <v>0</v>
      </c>
      <c r="BL127" s="16" t="s">
        <v>119</v>
      </c>
      <c r="BM127" s="223" t="s">
        <v>120</v>
      </c>
    </row>
    <row r="128" s="13" customFormat="1">
      <c r="A128" s="13"/>
      <c r="B128" s="225"/>
      <c r="C128" s="226"/>
      <c r="D128" s="227" t="s">
        <v>121</v>
      </c>
      <c r="E128" s="228" t="s">
        <v>1</v>
      </c>
      <c r="F128" s="229" t="s">
        <v>122</v>
      </c>
      <c r="G128" s="226"/>
      <c r="H128" s="230">
        <v>259.19999999999999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121</v>
      </c>
      <c r="AU128" s="236" t="s">
        <v>79</v>
      </c>
      <c r="AV128" s="13" t="s">
        <v>79</v>
      </c>
      <c r="AW128" s="13" t="s">
        <v>30</v>
      </c>
      <c r="AX128" s="13" t="s">
        <v>73</v>
      </c>
      <c r="AY128" s="236" t="s">
        <v>113</v>
      </c>
    </row>
    <row r="129" s="13" customFormat="1">
      <c r="A129" s="13"/>
      <c r="B129" s="225"/>
      <c r="C129" s="226"/>
      <c r="D129" s="227" t="s">
        <v>121</v>
      </c>
      <c r="E129" s="228" t="s">
        <v>1</v>
      </c>
      <c r="F129" s="229" t="s">
        <v>123</v>
      </c>
      <c r="G129" s="226"/>
      <c r="H129" s="230">
        <v>51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121</v>
      </c>
      <c r="AU129" s="236" t="s">
        <v>79</v>
      </c>
      <c r="AV129" s="13" t="s">
        <v>79</v>
      </c>
      <c r="AW129" s="13" t="s">
        <v>30</v>
      </c>
      <c r="AX129" s="13" t="s">
        <v>73</v>
      </c>
      <c r="AY129" s="236" t="s">
        <v>113</v>
      </c>
    </row>
    <row r="130" s="14" customFormat="1">
      <c r="A130" s="14"/>
      <c r="B130" s="237"/>
      <c r="C130" s="238"/>
      <c r="D130" s="227" t="s">
        <v>121</v>
      </c>
      <c r="E130" s="239" t="s">
        <v>1</v>
      </c>
      <c r="F130" s="240" t="s">
        <v>124</v>
      </c>
      <c r="G130" s="238"/>
      <c r="H130" s="241">
        <v>310.19999999999999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121</v>
      </c>
      <c r="AU130" s="247" t="s">
        <v>79</v>
      </c>
      <c r="AV130" s="14" t="s">
        <v>125</v>
      </c>
      <c r="AW130" s="14" t="s">
        <v>30</v>
      </c>
      <c r="AX130" s="14" t="s">
        <v>14</v>
      </c>
      <c r="AY130" s="247" t="s">
        <v>113</v>
      </c>
    </row>
    <row r="131" s="2" customFormat="1" ht="49.05" customHeight="1">
      <c r="A131" s="37"/>
      <c r="B131" s="38"/>
      <c r="C131" s="211" t="s">
        <v>79</v>
      </c>
      <c r="D131" s="211" t="s">
        <v>115</v>
      </c>
      <c r="E131" s="212" t="s">
        <v>126</v>
      </c>
      <c r="F131" s="213" t="s">
        <v>127</v>
      </c>
      <c r="G131" s="214" t="s">
        <v>118</v>
      </c>
      <c r="H131" s="215">
        <v>559.66999999999996</v>
      </c>
      <c r="I131" s="216"/>
      <c r="J131" s="217">
        <f>ROUND(I131*H131,2)</f>
        <v>0</v>
      </c>
      <c r="K131" s="218"/>
      <c r="L131" s="43"/>
      <c r="M131" s="219" t="s">
        <v>1</v>
      </c>
      <c r="N131" s="220" t="s">
        <v>38</v>
      </c>
      <c r="O131" s="90"/>
      <c r="P131" s="221">
        <f>O131*H131</f>
        <v>0</v>
      </c>
      <c r="Q131" s="221">
        <v>5.0000000000000002E-05</v>
      </c>
      <c r="R131" s="221">
        <f>Q131*H131</f>
        <v>0.027983499999999998</v>
      </c>
      <c r="S131" s="221">
        <v>0.11500000000000001</v>
      </c>
      <c r="T131" s="222">
        <f>S131*H131</f>
        <v>64.362049999999996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3" t="s">
        <v>119</v>
      </c>
      <c r="AT131" s="223" t="s">
        <v>115</v>
      </c>
      <c r="AU131" s="223" t="s">
        <v>79</v>
      </c>
      <c r="AY131" s="16" t="s">
        <v>113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6" t="s">
        <v>14</v>
      </c>
      <c r="BK131" s="224">
        <f>ROUND(I131*H131,2)</f>
        <v>0</v>
      </c>
      <c r="BL131" s="16" t="s">
        <v>119</v>
      </c>
      <c r="BM131" s="223" t="s">
        <v>128</v>
      </c>
    </row>
    <row r="132" s="2" customFormat="1" ht="24.15" customHeight="1">
      <c r="A132" s="37"/>
      <c r="B132" s="38"/>
      <c r="C132" s="211" t="s">
        <v>119</v>
      </c>
      <c r="D132" s="211" t="s">
        <v>115</v>
      </c>
      <c r="E132" s="212" t="s">
        <v>129</v>
      </c>
      <c r="F132" s="213" t="s">
        <v>130</v>
      </c>
      <c r="G132" s="214" t="s">
        <v>131</v>
      </c>
      <c r="H132" s="215">
        <v>40</v>
      </c>
      <c r="I132" s="216"/>
      <c r="J132" s="217">
        <f>ROUND(I132*H132,2)</f>
        <v>0</v>
      </c>
      <c r="K132" s="218"/>
      <c r="L132" s="43"/>
      <c r="M132" s="219" t="s">
        <v>1</v>
      </c>
      <c r="N132" s="220" t="s">
        <v>38</v>
      </c>
      <c r="O132" s="90"/>
      <c r="P132" s="221">
        <f>O132*H132</f>
        <v>0</v>
      </c>
      <c r="Q132" s="221">
        <v>3.0000000000000001E-05</v>
      </c>
      <c r="R132" s="221">
        <f>Q132*H132</f>
        <v>0.0012000000000000001</v>
      </c>
      <c r="S132" s="221">
        <v>0</v>
      </c>
      <c r="T132" s="22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3" t="s">
        <v>119</v>
      </c>
      <c r="AT132" s="223" t="s">
        <v>115</v>
      </c>
      <c r="AU132" s="223" t="s">
        <v>79</v>
      </c>
      <c r="AY132" s="16" t="s">
        <v>113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6" t="s">
        <v>14</v>
      </c>
      <c r="BK132" s="224">
        <f>ROUND(I132*H132,2)</f>
        <v>0</v>
      </c>
      <c r="BL132" s="16" t="s">
        <v>119</v>
      </c>
      <c r="BM132" s="223" t="s">
        <v>132</v>
      </c>
    </row>
    <row r="133" s="2" customFormat="1" ht="90" customHeight="1">
      <c r="A133" s="37"/>
      <c r="B133" s="38"/>
      <c r="C133" s="211" t="s">
        <v>133</v>
      </c>
      <c r="D133" s="211" t="s">
        <v>115</v>
      </c>
      <c r="E133" s="212" t="s">
        <v>134</v>
      </c>
      <c r="F133" s="213" t="s">
        <v>135</v>
      </c>
      <c r="G133" s="214" t="s">
        <v>136</v>
      </c>
      <c r="H133" s="215">
        <v>3</v>
      </c>
      <c r="I133" s="216"/>
      <c r="J133" s="217">
        <f>ROUND(I133*H133,2)</f>
        <v>0</v>
      </c>
      <c r="K133" s="218"/>
      <c r="L133" s="43"/>
      <c r="M133" s="219" t="s">
        <v>1</v>
      </c>
      <c r="N133" s="220" t="s">
        <v>38</v>
      </c>
      <c r="O133" s="90"/>
      <c r="P133" s="221">
        <f>O133*H133</f>
        <v>0</v>
      </c>
      <c r="Q133" s="221">
        <v>0.0086800000000000002</v>
      </c>
      <c r="R133" s="221">
        <f>Q133*H133</f>
        <v>0.026040000000000001</v>
      </c>
      <c r="S133" s="221">
        <v>0</v>
      </c>
      <c r="T133" s="22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3" t="s">
        <v>119</v>
      </c>
      <c r="AT133" s="223" t="s">
        <v>115</v>
      </c>
      <c r="AU133" s="223" t="s">
        <v>79</v>
      </c>
      <c r="AY133" s="16" t="s">
        <v>113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6" t="s">
        <v>14</v>
      </c>
      <c r="BK133" s="224">
        <f>ROUND(I133*H133,2)</f>
        <v>0</v>
      </c>
      <c r="BL133" s="16" t="s">
        <v>119</v>
      </c>
      <c r="BM133" s="223" t="s">
        <v>137</v>
      </c>
    </row>
    <row r="134" s="2" customFormat="1" ht="90" customHeight="1">
      <c r="A134" s="37"/>
      <c r="B134" s="38"/>
      <c r="C134" s="211" t="s">
        <v>138</v>
      </c>
      <c r="D134" s="211" t="s">
        <v>115</v>
      </c>
      <c r="E134" s="212" t="s">
        <v>139</v>
      </c>
      <c r="F134" s="213" t="s">
        <v>140</v>
      </c>
      <c r="G134" s="214" t="s">
        <v>136</v>
      </c>
      <c r="H134" s="215">
        <v>18</v>
      </c>
      <c r="I134" s="216"/>
      <c r="J134" s="217">
        <f>ROUND(I134*H134,2)</f>
        <v>0</v>
      </c>
      <c r="K134" s="218"/>
      <c r="L134" s="43"/>
      <c r="M134" s="219" t="s">
        <v>1</v>
      </c>
      <c r="N134" s="220" t="s">
        <v>38</v>
      </c>
      <c r="O134" s="90"/>
      <c r="P134" s="221">
        <f>O134*H134</f>
        <v>0</v>
      </c>
      <c r="Q134" s="221">
        <v>0.036900000000000002</v>
      </c>
      <c r="R134" s="221">
        <f>Q134*H134</f>
        <v>0.66420000000000001</v>
      </c>
      <c r="S134" s="221">
        <v>0</v>
      </c>
      <c r="T134" s="22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3" t="s">
        <v>119</v>
      </c>
      <c r="AT134" s="223" t="s">
        <v>115</v>
      </c>
      <c r="AU134" s="223" t="s">
        <v>79</v>
      </c>
      <c r="AY134" s="16" t="s">
        <v>113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6" t="s">
        <v>14</v>
      </c>
      <c r="BK134" s="224">
        <f>ROUND(I134*H134,2)</f>
        <v>0</v>
      </c>
      <c r="BL134" s="16" t="s">
        <v>119</v>
      </c>
      <c r="BM134" s="223" t="s">
        <v>141</v>
      </c>
    </row>
    <row r="135" s="2" customFormat="1" ht="90" customHeight="1">
      <c r="A135" s="37"/>
      <c r="B135" s="38"/>
      <c r="C135" s="211" t="s">
        <v>142</v>
      </c>
      <c r="D135" s="211" t="s">
        <v>115</v>
      </c>
      <c r="E135" s="212" t="s">
        <v>143</v>
      </c>
      <c r="F135" s="213" t="s">
        <v>144</v>
      </c>
      <c r="G135" s="214" t="s">
        <v>136</v>
      </c>
      <c r="H135" s="215">
        <v>5</v>
      </c>
      <c r="I135" s="216"/>
      <c r="J135" s="217">
        <f>ROUND(I135*H135,2)</f>
        <v>0</v>
      </c>
      <c r="K135" s="218"/>
      <c r="L135" s="43"/>
      <c r="M135" s="219" t="s">
        <v>1</v>
      </c>
      <c r="N135" s="220" t="s">
        <v>38</v>
      </c>
      <c r="O135" s="90"/>
      <c r="P135" s="221">
        <f>O135*H135</f>
        <v>0</v>
      </c>
      <c r="Q135" s="221">
        <v>0.036900000000000002</v>
      </c>
      <c r="R135" s="221">
        <f>Q135*H135</f>
        <v>0.1845</v>
      </c>
      <c r="S135" s="221">
        <v>0</v>
      </c>
      <c r="T135" s="22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3" t="s">
        <v>119</v>
      </c>
      <c r="AT135" s="223" t="s">
        <v>115</v>
      </c>
      <c r="AU135" s="223" t="s">
        <v>79</v>
      </c>
      <c r="AY135" s="16" t="s">
        <v>113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6" t="s">
        <v>14</v>
      </c>
      <c r="BK135" s="224">
        <f>ROUND(I135*H135,2)</f>
        <v>0</v>
      </c>
      <c r="BL135" s="16" t="s">
        <v>119</v>
      </c>
      <c r="BM135" s="223" t="s">
        <v>145</v>
      </c>
    </row>
    <row r="136" s="2" customFormat="1" ht="24.15" customHeight="1">
      <c r="A136" s="37"/>
      <c r="B136" s="38"/>
      <c r="C136" s="211" t="s">
        <v>146</v>
      </c>
      <c r="D136" s="211" t="s">
        <v>115</v>
      </c>
      <c r="E136" s="212" t="s">
        <v>147</v>
      </c>
      <c r="F136" s="213" t="s">
        <v>148</v>
      </c>
      <c r="G136" s="214" t="s">
        <v>149</v>
      </c>
      <c r="H136" s="215">
        <v>155.09999999999999</v>
      </c>
      <c r="I136" s="216"/>
      <c r="J136" s="217">
        <f>ROUND(I136*H136,2)</f>
        <v>0</v>
      </c>
      <c r="K136" s="218"/>
      <c r="L136" s="43"/>
      <c r="M136" s="219" t="s">
        <v>1</v>
      </c>
      <c r="N136" s="220" t="s">
        <v>38</v>
      </c>
      <c r="O136" s="90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3" t="s">
        <v>119</v>
      </c>
      <c r="AT136" s="223" t="s">
        <v>115</v>
      </c>
      <c r="AU136" s="223" t="s">
        <v>79</v>
      </c>
      <c r="AY136" s="16" t="s">
        <v>113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6" t="s">
        <v>14</v>
      </c>
      <c r="BK136" s="224">
        <f>ROUND(I136*H136,2)</f>
        <v>0</v>
      </c>
      <c r="BL136" s="16" t="s">
        <v>119</v>
      </c>
      <c r="BM136" s="223" t="s">
        <v>150</v>
      </c>
    </row>
    <row r="137" s="13" customFormat="1">
      <c r="A137" s="13"/>
      <c r="B137" s="225"/>
      <c r="C137" s="226"/>
      <c r="D137" s="227" t="s">
        <v>121</v>
      </c>
      <c r="E137" s="228" t="s">
        <v>1</v>
      </c>
      <c r="F137" s="229" t="s">
        <v>151</v>
      </c>
      <c r="G137" s="226"/>
      <c r="H137" s="230">
        <v>155.09999999999999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121</v>
      </c>
      <c r="AU137" s="236" t="s">
        <v>79</v>
      </c>
      <c r="AV137" s="13" t="s">
        <v>79</v>
      </c>
      <c r="AW137" s="13" t="s">
        <v>30</v>
      </c>
      <c r="AX137" s="13" t="s">
        <v>14</v>
      </c>
      <c r="AY137" s="236" t="s">
        <v>113</v>
      </c>
    </row>
    <row r="138" s="2" customFormat="1" ht="37.8" customHeight="1">
      <c r="A138" s="37"/>
      <c r="B138" s="38"/>
      <c r="C138" s="211" t="s">
        <v>152</v>
      </c>
      <c r="D138" s="211" t="s">
        <v>115</v>
      </c>
      <c r="E138" s="212" t="s">
        <v>153</v>
      </c>
      <c r="F138" s="213" t="s">
        <v>154</v>
      </c>
      <c r="G138" s="214" t="s">
        <v>149</v>
      </c>
      <c r="H138" s="215">
        <v>101.40000000000001</v>
      </c>
      <c r="I138" s="216"/>
      <c r="J138" s="217">
        <f>ROUND(I138*H138,2)</f>
        <v>0</v>
      </c>
      <c r="K138" s="218"/>
      <c r="L138" s="43"/>
      <c r="M138" s="219" t="s">
        <v>1</v>
      </c>
      <c r="N138" s="220" t="s">
        <v>38</v>
      </c>
      <c r="O138" s="90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3" t="s">
        <v>119</v>
      </c>
      <c r="AT138" s="223" t="s">
        <v>115</v>
      </c>
      <c r="AU138" s="223" t="s">
        <v>79</v>
      </c>
      <c r="AY138" s="16" t="s">
        <v>113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6" t="s">
        <v>14</v>
      </c>
      <c r="BK138" s="224">
        <f>ROUND(I138*H138,2)</f>
        <v>0</v>
      </c>
      <c r="BL138" s="16" t="s">
        <v>119</v>
      </c>
      <c r="BM138" s="223" t="s">
        <v>155</v>
      </c>
    </row>
    <row r="139" s="13" customFormat="1">
      <c r="A139" s="13"/>
      <c r="B139" s="225"/>
      <c r="C139" s="226"/>
      <c r="D139" s="227" t="s">
        <v>121</v>
      </c>
      <c r="E139" s="228" t="s">
        <v>1</v>
      </c>
      <c r="F139" s="229" t="s">
        <v>156</v>
      </c>
      <c r="G139" s="226"/>
      <c r="H139" s="230">
        <v>101.40000000000001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121</v>
      </c>
      <c r="AU139" s="236" t="s">
        <v>79</v>
      </c>
      <c r="AV139" s="13" t="s">
        <v>79</v>
      </c>
      <c r="AW139" s="13" t="s">
        <v>30</v>
      </c>
      <c r="AX139" s="13" t="s">
        <v>14</v>
      </c>
      <c r="AY139" s="236" t="s">
        <v>113</v>
      </c>
    </row>
    <row r="140" s="2" customFormat="1" ht="37.8" customHeight="1">
      <c r="A140" s="37"/>
      <c r="B140" s="38"/>
      <c r="C140" s="211" t="s">
        <v>157</v>
      </c>
      <c r="D140" s="211" t="s">
        <v>115</v>
      </c>
      <c r="E140" s="212" t="s">
        <v>158</v>
      </c>
      <c r="F140" s="213" t="s">
        <v>159</v>
      </c>
      <c r="G140" s="214" t="s">
        <v>149</v>
      </c>
      <c r="H140" s="215">
        <v>90</v>
      </c>
      <c r="I140" s="216"/>
      <c r="J140" s="217">
        <f>ROUND(I140*H140,2)</f>
        <v>0</v>
      </c>
      <c r="K140" s="218"/>
      <c r="L140" s="43"/>
      <c r="M140" s="219" t="s">
        <v>1</v>
      </c>
      <c r="N140" s="220" t="s">
        <v>38</v>
      </c>
      <c r="O140" s="90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3" t="s">
        <v>119</v>
      </c>
      <c r="AT140" s="223" t="s">
        <v>115</v>
      </c>
      <c r="AU140" s="223" t="s">
        <v>79</v>
      </c>
      <c r="AY140" s="16" t="s">
        <v>113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6" t="s">
        <v>14</v>
      </c>
      <c r="BK140" s="224">
        <f>ROUND(I140*H140,2)</f>
        <v>0</v>
      </c>
      <c r="BL140" s="16" t="s">
        <v>119</v>
      </c>
      <c r="BM140" s="223" t="s">
        <v>160</v>
      </c>
    </row>
    <row r="141" s="13" customFormat="1">
      <c r="A141" s="13"/>
      <c r="B141" s="225"/>
      <c r="C141" s="226"/>
      <c r="D141" s="227" t="s">
        <v>121</v>
      </c>
      <c r="E141" s="228" t="s">
        <v>1</v>
      </c>
      <c r="F141" s="229" t="s">
        <v>161</v>
      </c>
      <c r="G141" s="226"/>
      <c r="H141" s="230">
        <v>90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121</v>
      </c>
      <c r="AU141" s="236" t="s">
        <v>79</v>
      </c>
      <c r="AV141" s="13" t="s">
        <v>79</v>
      </c>
      <c r="AW141" s="13" t="s">
        <v>30</v>
      </c>
      <c r="AX141" s="13" t="s">
        <v>14</v>
      </c>
      <c r="AY141" s="236" t="s">
        <v>113</v>
      </c>
    </row>
    <row r="142" s="2" customFormat="1" ht="66.75" customHeight="1">
      <c r="A142" s="37"/>
      <c r="B142" s="38"/>
      <c r="C142" s="211" t="s">
        <v>162</v>
      </c>
      <c r="D142" s="211" t="s">
        <v>115</v>
      </c>
      <c r="E142" s="212" t="s">
        <v>163</v>
      </c>
      <c r="F142" s="213" t="s">
        <v>164</v>
      </c>
      <c r="G142" s="214" t="s">
        <v>149</v>
      </c>
      <c r="H142" s="215">
        <v>310.19999999999999</v>
      </c>
      <c r="I142" s="216"/>
      <c r="J142" s="217">
        <f>ROUND(I142*H142,2)</f>
        <v>0</v>
      </c>
      <c r="K142" s="218"/>
      <c r="L142" s="43"/>
      <c r="M142" s="219" t="s">
        <v>1</v>
      </c>
      <c r="N142" s="220" t="s">
        <v>38</v>
      </c>
      <c r="O142" s="90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3" t="s">
        <v>119</v>
      </c>
      <c r="AT142" s="223" t="s">
        <v>115</v>
      </c>
      <c r="AU142" s="223" t="s">
        <v>79</v>
      </c>
      <c r="AY142" s="16" t="s">
        <v>113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6" t="s">
        <v>14</v>
      </c>
      <c r="BK142" s="224">
        <f>ROUND(I142*H142,2)</f>
        <v>0</v>
      </c>
      <c r="BL142" s="16" t="s">
        <v>119</v>
      </c>
      <c r="BM142" s="223" t="s">
        <v>165</v>
      </c>
    </row>
    <row r="143" s="2" customFormat="1" ht="24.15" customHeight="1">
      <c r="A143" s="37"/>
      <c r="B143" s="38"/>
      <c r="C143" s="211" t="s">
        <v>166</v>
      </c>
      <c r="D143" s="211" t="s">
        <v>115</v>
      </c>
      <c r="E143" s="212" t="s">
        <v>167</v>
      </c>
      <c r="F143" s="213" t="s">
        <v>168</v>
      </c>
      <c r="G143" s="214" t="s">
        <v>136</v>
      </c>
      <c r="H143" s="215">
        <v>270</v>
      </c>
      <c r="I143" s="216"/>
      <c r="J143" s="217">
        <f>ROUND(I143*H143,2)</f>
        <v>0</v>
      </c>
      <c r="K143" s="218"/>
      <c r="L143" s="43"/>
      <c r="M143" s="219" t="s">
        <v>1</v>
      </c>
      <c r="N143" s="220" t="s">
        <v>38</v>
      </c>
      <c r="O143" s="90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3" t="s">
        <v>119</v>
      </c>
      <c r="AT143" s="223" t="s">
        <v>115</v>
      </c>
      <c r="AU143" s="223" t="s">
        <v>79</v>
      </c>
      <c r="AY143" s="16" t="s">
        <v>113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6" t="s">
        <v>14</v>
      </c>
      <c r="BK143" s="224">
        <f>ROUND(I143*H143,2)</f>
        <v>0</v>
      </c>
      <c r="BL143" s="16" t="s">
        <v>119</v>
      </c>
      <c r="BM143" s="223" t="s">
        <v>169</v>
      </c>
    </row>
    <row r="144" s="13" customFormat="1">
      <c r="A144" s="13"/>
      <c r="B144" s="225"/>
      <c r="C144" s="226"/>
      <c r="D144" s="227" t="s">
        <v>121</v>
      </c>
      <c r="E144" s="228" t="s">
        <v>1</v>
      </c>
      <c r="F144" s="229" t="s">
        <v>170</v>
      </c>
      <c r="G144" s="226"/>
      <c r="H144" s="230">
        <v>270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121</v>
      </c>
      <c r="AU144" s="236" t="s">
        <v>79</v>
      </c>
      <c r="AV144" s="13" t="s">
        <v>79</v>
      </c>
      <c r="AW144" s="13" t="s">
        <v>30</v>
      </c>
      <c r="AX144" s="13" t="s">
        <v>14</v>
      </c>
      <c r="AY144" s="236" t="s">
        <v>113</v>
      </c>
    </row>
    <row r="145" s="2" customFormat="1" ht="37.8" customHeight="1">
      <c r="A145" s="37"/>
      <c r="B145" s="38"/>
      <c r="C145" s="211" t="s">
        <v>171</v>
      </c>
      <c r="D145" s="211" t="s">
        <v>115</v>
      </c>
      <c r="E145" s="212" t="s">
        <v>172</v>
      </c>
      <c r="F145" s="213" t="s">
        <v>173</v>
      </c>
      <c r="G145" s="214" t="s">
        <v>118</v>
      </c>
      <c r="H145" s="215">
        <v>972</v>
      </c>
      <c r="I145" s="216"/>
      <c r="J145" s="217">
        <f>ROUND(I145*H145,2)</f>
        <v>0</v>
      </c>
      <c r="K145" s="218"/>
      <c r="L145" s="43"/>
      <c r="M145" s="219" t="s">
        <v>1</v>
      </c>
      <c r="N145" s="220" t="s">
        <v>38</v>
      </c>
      <c r="O145" s="90"/>
      <c r="P145" s="221">
        <f>O145*H145</f>
        <v>0</v>
      </c>
      <c r="Q145" s="221">
        <v>0.00084000000000000003</v>
      </c>
      <c r="R145" s="221">
        <f>Q145*H145</f>
        <v>0.81647999999999998</v>
      </c>
      <c r="S145" s="221">
        <v>0</v>
      </c>
      <c r="T145" s="22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3" t="s">
        <v>119</v>
      </c>
      <c r="AT145" s="223" t="s">
        <v>115</v>
      </c>
      <c r="AU145" s="223" t="s">
        <v>79</v>
      </c>
      <c r="AY145" s="16" t="s">
        <v>113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6" t="s">
        <v>14</v>
      </c>
      <c r="BK145" s="224">
        <f>ROUND(I145*H145,2)</f>
        <v>0</v>
      </c>
      <c r="BL145" s="16" t="s">
        <v>119</v>
      </c>
      <c r="BM145" s="223" t="s">
        <v>174</v>
      </c>
    </row>
    <row r="146" s="13" customFormat="1">
      <c r="A146" s="13"/>
      <c r="B146" s="225"/>
      <c r="C146" s="226"/>
      <c r="D146" s="227" t="s">
        <v>121</v>
      </c>
      <c r="E146" s="228" t="s">
        <v>1</v>
      </c>
      <c r="F146" s="229" t="s">
        <v>175</v>
      </c>
      <c r="G146" s="226"/>
      <c r="H146" s="230">
        <v>972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121</v>
      </c>
      <c r="AU146" s="236" t="s">
        <v>79</v>
      </c>
      <c r="AV146" s="13" t="s">
        <v>79</v>
      </c>
      <c r="AW146" s="13" t="s">
        <v>30</v>
      </c>
      <c r="AX146" s="13" t="s">
        <v>14</v>
      </c>
      <c r="AY146" s="236" t="s">
        <v>113</v>
      </c>
    </row>
    <row r="147" s="2" customFormat="1" ht="44.25" customHeight="1">
      <c r="A147" s="37"/>
      <c r="B147" s="38"/>
      <c r="C147" s="211" t="s">
        <v>176</v>
      </c>
      <c r="D147" s="211" t="s">
        <v>115</v>
      </c>
      <c r="E147" s="212" t="s">
        <v>177</v>
      </c>
      <c r="F147" s="213" t="s">
        <v>178</v>
      </c>
      <c r="G147" s="214" t="s">
        <v>118</v>
      </c>
      <c r="H147" s="215">
        <v>972</v>
      </c>
      <c r="I147" s="216"/>
      <c r="J147" s="217">
        <f>ROUND(I147*H147,2)</f>
        <v>0</v>
      </c>
      <c r="K147" s="218"/>
      <c r="L147" s="43"/>
      <c r="M147" s="219" t="s">
        <v>1</v>
      </c>
      <c r="N147" s="220" t="s">
        <v>38</v>
      </c>
      <c r="O147" s="90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3" t="s">
        <v>119</v>
      </c>
      <c r="AT147" s="223" t="s">
        <v>115</v>
      </c>
      <c r="AU147" s="223" t="s">
        <v>79</v>
      </c>
      <c r="AY147" s="16" t="s">
        <v>113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6" t="s">
        <v>14</v>
      </c>
      <c r="BK147" s="224">
        <f>ROUND(I147*H147,2)</f>
        <v>0</v>
      </c>
      <c r="BL147" s="16" t="s">
        <v>119</v>
      </c>
      <c r="BM147" s="223" t="s">
        <v>179</v>
      </c>
    </row>
    <row r="148" s="2" customFormat="1" ht="66.75" customHeight="1">
      <c r="A148" s="37"/>
      <c r="B148" s="38"/>
      <c r="C148" s="211" t="s">
        <v>180</v>
      </c>
      <c r="D148" s="211" t="s">
        <v>115</v>
      </c>
      <c r="E148" s="212" t="s">
        <v>181</v>
      </c>
      <c r="F148" s="213" t="s">
        <v>182</v>
      </c>
      <c r="G148" s="214" t="s">
        <v>149</v>
      </c>
      <c r="H148" s="215">
        <v>400.19999999999999</v>
      </c>
      <c r="I148" s="216"/>
      <c r="J148" s="217">
        <f>ROUND(I148*H148,2)</f>
        <v>0</v>
      </c>
      <c r="K148" s="218"/>
      <c r="L148" s="43"/>
      <c r="M148" s="219" t="s">
        <v>1</v>
      </c>
      <c r="N148" s="220" t="s">
        <v>38</v>
      </c>
      <c r="O148" s="90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3" t="s">
        <v>119</v>
      </c>
      <c r="AT148" s="223" t="s">
        <v>115</v>
      </c>
      <c r="AU148" s="223" t="s">
        <v>79</v>
      </c>
      <c r="AY148" s="16" t="s">
        <v>113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6" t="s">
        <v>14</v>
      </c>
      <c r="BK148" s="224">
        <f>ROUND(I148*H148,2)</f>
        <v>0</v>
      </c>
      <c r="BL148" s="16" t="s">
        <v>119</v>
      </c>
      <c r="BM148" s="223" t="s">
        <v>183</v>
      </c>
    </row>
    <row r="149" s="2" customFormat="1" ht="62.7" customHeight="1">
      <c r="A149" s="37"/>
      <c r="B149" s="38"/>
      <c r="C149" s="211" t="s">
        <v>184</v>
      </c>
      <c r="D149" s="211" t="s">
        <v>115</v>
      </c>
      <c r="E149" s="212" t="s">
        <v>185</v>
      </c>
      <c r="F149" s="213" t="s">
        <v>186</v>
      </c>
      <c r="G149" s="214" t="s">
        <v>149</v>
      </c>
      <c r="H149" s="215">
        <v>400.19999999999999</v>
      </c>
      <c r="I149" s="216"/>
      <c r="J149" s="217">
        <f>ROUND(I149*H149,2)</f>
        <v>0</v>
      </c>
      <c r="K149" s="218"/>
      <c r="L149" s="43"/>
      <c r="M149" s="219" t="s">
        <v>1</v>
      </c>
      <c r="N149" s="220" t="s">
        <v>38</v>
      </c>
      <c r="O149" s="90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3" t="s">
        <v>119</v>
      </c>
      <c r="AT149" s="223" t="s">
        <v>115</v>
      </c>
      <c r="AU149" s="223" t="s">
        <v>79</v>
      </c>
      <c r="AY149" s="16" t="s">
        <v>113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6" t="s">
        <v>14</v>
      </c>
      <c r="BK149" s="224">
        <f>ROUND(I149*H149,2)</f>
        <v>0</v>
      </c>
      <c r="BL149" s="16" t="s">
        <v>119</v>
      </c>
      <c r="BM149" s="223" t="s">
        <v>187</v>
      </c>
    </row>
    <row r="150" s="2" customFormat="1" ht="66.75" customHeight="1">
      <c r="A150" s="37"/>
      <c r="B150" s="38"/>
      <c r="C150" s="211" t="s">
        <v>8</v>
      </c>
      <c r="D150" s="211" t="s">
        <v>115</v>
      </c>
      <c r="E150" s="212" t="s">
        <v>188</v>
      </c>
      <c r="F150" s="213" t="s">
        <v>189</v>
      </c>
      <c r="G150" s="214" t="s">
        <v>149</v>
      </c>
      <c r="H150" s="215">
        <v>4002</v>
      </c>
      <c r="I150" s="216"/>
      <c r="J150" s="217">
        <f>ROUND(I150*H150,2)</f>
        <v>0</v>
      </c>
      <c r="K150" s="218"/>
      <c r="L150" s="43"/>
      <c r="M150" s="219" t="s">
        <v>1</v>
      </c>
      <c r="N150" s="220" t="s">
        <v>38</v>
      </c>
      <c r="O150" s="90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3" t="s">
        <v>119</v>
      </c>
      <c r="AT150" s="223" t="s">
        <v>115</v>
      </c>
      <c r="AU150" s="223" t="s">
        <v>79</v>
      </c>
      <c r="AY150" s="16" t="s">
        <v>113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6" t="s">
        <v>14</v>
      </c>
      <c r="BK150" s="224">
        <f>ROUND(I150*H150,2)</f>
        <v>0</v>
      </c>
      <c r="BL150" s="16" t="s">
        <v>119</v>
      </c>
      <c r="BM150" s="223" t="s">
        <v>190</v>
      </c>
    </row>
    <row r="151" s="2" customFormat="1" ht="44.25" customHeight="1">
      <c r="A151" s="37"/>
      <c r="B151" s="38"/>
      <c r="C151" s="211" t="s">
        <v>191</v>
      </c>
      <c r="D151" s="211" t="s">
        <v>115</v>
      </c>
      <c r="E151" s="212" t="s">
        <v>192</v>
      </c>
      <c r="F151" s="213" t="s">
        <v>193</v>
      </c>
      <c r="G151" s="214" t="s">
        <v>194</v>
      </c>
      <c r="H151" s="215">
        <v>570.85000000000002</v>
      </c>
      <c r="I151" s="216"/>
      <c r="J151" s="217">
        <f>ROUND(I151*H151,2)</f>
        <v>0</v>
      </c>
      <c r="K151" s="218"/>
      <c r="L151" s="43"/>
      <c r="M151" s="219" t="s">
        <v>1</v>
      </c>
      <c r="N151" s="220" t="s">
        <v>38</v>
      </c>
      <c r="O151" s="90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3" t="s">
        <v>119</v>
      </c>
      <c r="AT151" s="223" t="s">
        <v>115</v>
      </c>
      <c r="AU151" s="223" t="s">
        <v>79</v>
      </c>
      <c r="AY151" s="16" t="s">
        <v>113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6" t="s">
        <v>14</v>
      </c>
      <c r="BK151" s="224">
        <f>ROUND(I151*H151,2)</f>
        <v>0</v>
      </c>
      <c r="BL151" s="16" t="s">
        <v>119</v>
      </c>
      <c r="BM151" s="223" t="s">
        <v>195</v>
      </c>
    </row>
    <row r="152" s="13" customFormat="1">
      <c r="A152" s="13"/>
      <c r="B152" s="225"/>
      <c r="C152" s="226"/>
      <c r="D152" s="227" t="s">
        <v>121</v>
      </c>
      <c r="E152" s="228" t="s">
        <v>1</v>
      </c>
      <c r="F152" s="229" t="s">
        <v>196</v>
      </c>
      <c r="G152" s="226"/>
      <c r="H152" s="230">
        <v>570.85000000000002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121</v>
      </c>
      <c r="AU152" s="236" t="s">
        <v>79</v>
      </c>
      <c r="AV152" s="13" t="s">
        <v>79</v>
      </c>
      <c r="AW152" s="13" t="s">
        <v>30</v>
      </c>
      <c r="AX152" s="13" t="s">
        <v>14</v>
      </c>
      <c r="AY152" s="236" t="s">
        <v>113</v>
      </c>
    </row>
    <row r="153" s="2" customFormat="1" ht="44.25" customHeight="1">
      <c r="A153" s="37"/>
      <c r="B153" s="38"/>
      <c r="C153" s="211" t="s">
        <v>197</v>
      </c>
      <c r="D153" s="211" t="s">
        <v>115</v>
      </c>
      <c r="E153" s="212" t="s">
        <v>198</v>
      </c>
      <c r="F153" s="213" t="s">
        <v>199</v>
      </c>
      <c r="G153" s="214" t="s">
        <v>149</v>
      </c>
      <c r="H153" s="215">
        <v>159.90000000000001</v>
      </c>
      <c r="I153" s="216"/>
      <c r="J153" s="217">
        <f>ROUND(I153*H153,2)</f>
        <v>0</v>
      </c>
      <c r="K153" s="218"/>
      <c r="L153" s="43"/>
      <c r="M153" s="219" t="s">
        <v>1</v>
      </c>
      <c r="N153" s="220" t="s">
        <v>38</v>
      </c>
      <c r="O153" s="90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3" t="s">
        <v>119</v>
      </c>
      <c r="AT153" s="223" t="s">
        <v>115</v>
      </c>
      <c r="AU153" s="223" t="s">
        <v>79</v>
      </c>
      <c r="AY153" s="16" t="s">
        <v>113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6" t="s">
        <v>14</v>
      </c>
      <c r="BK153" s="224">
        <f>ROUND(I153*H153,2)</f>
        <v>0</v>
      </c>
      <c r="BL153" s="16" t="s">
        <v>119</v>
      </c>
      <c r="BM153" s="223" t="s">
        <v>200</v>
      </c>
    </row>
    <row r="154" s="2" customFormat="1" ht="16.5" customHeight="1">
      <c r="A154" s="37"/>
      <c r="B154" s="38"/>
      <c r="C154" s="248" t="s">
        <v>201</v>
      </c>
      <c r="D154" s="248" t="s">
        <v>202</v>
      </c>
      <c r="E154" s="249" t="s">
        <v>203</v>
      </c>
      <c r="F154" s="250" t="s">
        <v>204</v>
      </c>
      <c r="G154" s="251" t="s">
        <v>194</v>
      </c>
      <c r="H154" s="252">
        <v>239.84999999999999</v>
      </c>
      <c r="I154" s="253"/>
      <c r="J154" s="254">
        <f>ROUND(I154*H154,2)</f>
        <v>0</v>
      </c>
      <c r="K154" s="255"/>
      <c r="L154" s="256"/>
      <c r="M154" s="257" t="s">
        <v>1</v>
      </c>
      <c r="N154" s="258" t="s">
        <v>38</v>
      </c>
      <c r="O154" s="90"/>
      <c r="P154" s="221">
        <f>O154*H154</f>
        <v>0</v>
      </c>
      <c r="Q154" s="221">
        <v>1</v>
      </c>
      <c r="R154" s="221">
        <f>Q154*H154</f>
        <v>239.84999999999999</v>
      </c>
      <c r="S154" s="221">
        <v>0</v>
      </c>
      <c r="T154" s="22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3" t="s">
        <v>152</v>
      </c>
      <c r="AT154" s="223" t="s">
        <v>202</v>
      </c>
      <c r="AU154" s="223" t="s">
        <v>79</v>
      </c>
      <c r="AY154" s="16" t="s">
        <v>113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6" t="s">
        <v>14</v>
      </c>
      <c r="BK154" s="224">
        <f>ROUND(I154*H154,2)</f>
        <v>0</v>
      </c>
      <c r="BL154" s="16" t="s">
        <v>119</v>
      </c>
      <c r="BM154" s="223" t="s">
        <v>205</v>
      </c>
    </row>
    <row r="155" s="2" customFormat="1" ht="66.75" customHeight="1">
      <c r="A155" s="37"/>
      <c r="B155" s="38"/>
      <c r="C155" s="211" t="s">
        <v>206</v>
      </c>
      <c r="D155" s="211" t="s">
        <v>115</v>
      </c>
      <c r="E155" s="212" t="s">
        <v>207</v>
      </c>
      <c r="F155" s="213" t="s">
        <v>208</v>
      </c>
      <c r="G155" s="214" t="s">
        <v>149</v>
      </c>
      <c r="H155" s="215">
        <v>143.19999999999999</v>
      </c>
      <c r="I155" s="216"/>
      <c r="J155" s="217">
        <f>ROUND(I155*H155,2)</f>
        <v>0</v>
      </c>
      <c r="K155" s="218"/>
      <c r="L155" s="43"/>
      <c r="M155" s="219" t="s">
        <v>1</v>
      </c>
      <c r="N155" s="220" t="s">
        <v>38</v>
      </c>
      <c r="O155" s="90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3" t="s">
        <v>119</v>
      </c>
      <c r="AT155" s="223" t="s">
        <v>115</v>
      </c>
      <c r="AU155" s="223" t="s">
        <v>79</v>
      </c>
      <c r="AY155" s="16" t="s">
        <v>113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6" t="s">
        <v>14</v>
      </c>
      <c r="BK155" s="224">
        <f>ROUND(I155*H155,2)</f>
        <v>0</v>
      </c>
      <c r="BL155" s="16" t="s">
        <v>119</v>
      </c>
      <c r="BM155" s="223" t="s">
        <v>209</v>
      </c>
    </row>
    <row r="156" s="13" customFormat="1">
      <c r="A156" s="13"/>
      <c r="B156" s="225"/>
      <c r="C156" s="226"/>
      <c r="D156" s="227" t="s">
        <v>121</v>
      </c>
      <c r="E156" s="228" t="s">
        <v>1</v>
      </c>
      <c r="F156" s="229" t="s">
        <v>210</v>
      </c>
      <c r="G156" s="226"/>
      <c r="H156" s="230">
        <v>143.19999999999999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121</v>
      </c>
      <c r="AU156" s="236" t="s">
        <v>79</v>
      </c>
      <c r="AV156" s="13" t="s">
        <v>79</v>
      </c>
      <c r="AW156" s="13" t="s">
        <v>30</v>
      </c>
      <c r="AX156" s="13" t="s">
        <v>14</v>
      </c>
      <c r="AY156" s="236" t="s">
        <v>113</v>
      </c>
    </row>
    <row r="157" s="2" customFormat="1" ht="16.5" customHeight="1">
      <c r="A157" s="37"/>
      <c r="B157" s="38"/>
      <c r="C157" s="248" t="s">
        <v>211</v>
      </c>
      <c r="D157" s="248" t="s">
        <v>202</v>
      </c>
      <c r="E157" s="249" t="s">
        <v>212</v>
      </c>
      <c r="F157" s="250" t="s">
        <v>213</v>
      </c>
      <c r="G157" s="251" t="s">
        <v>194</v>
      </c>
      <c r="H157" s="252">
        <v>286.39999999999998</v>
      </c>
      <c r="I157" s="253"/>
      <c r="J157" s="254">
        <f>ROUND(I157*H157,2)</f>
        <v>0</v>
      </c>
      <c r="K157" s="255"/>
      <c r="L157" s="256"/>
      <c r="M157" s="257" t="s">
        <v>1</v>
      </c>
      <c r="N157" s="258" t="s">
        <v>38</v>
      </c>
      <c r="O157" s="90"/>
      <c r="P157" s="221">
        <f>O157*H157</f>
        <v>0</v>
      </c>
      <c r="Q157" s="221">
        <v>1</v>
      </c>
      <c r="R157" s="221">
        <f>Q157*H157</f>
        <v>286.39999999999998</v>
      </c>
      <c r="S157" s="221">
        <v>0</v>
      </c>
      <c r="T157" s="22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3" t="s">
        <v>152</v>
      </c>
      <c r="AT157" s="223" t="s">
        <v>202</v>
      </c>
      <c r="AU157" s="223" t="s">
        <v>79</v>
      </c>
      <c r="AY157" s="16" t="s">
        <v>113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6" t="s">
        <v>14</v>
      </c>
      <c r="BK157" s="224">
        <f>ROUND(I157*H157,2)</f>
        <v>0</v>
      </c>
      <c r="BL157" s="16" t="s">
        <v>119</v>
      </c>
      <c r="BM157" s="223" t="s">
        <v>214</v>
      </c>
    </row>
    <row r="158" s="13" customFormat="1">
      <c r="A158" s="13"/>
      <c r="B158" s="225"/>
      <c r="C158" s="226"/>
      <c r="D158" s="227" t="s">
        <v>121</v>
      </c>
      <c r="E158" s="226"/>
      <c r="F158" s="229" t="s">
        <v>215</v>
      </c>
      <c r="G158" s="226"/>
      <c r="H158" s="230">
        <v>286.39999999999998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121</v>
      </c>
      <c r="AU158" s="236" t="s">
        <v>79</v>
      </c>
      <c r="AV158" s="13" t="s">
        <v>79</v>
      </c>
      <c r="AW158" s="13" t="s">
        <v>4</v>
      </c>
      <c r="AX158" s="13" t="s">
        <v>14</v>
      </c>
      <c r="AY158" s="236" t="s">
        <v>113</v>
      </c>
    </row>
    <row r="159" s="12" customFormat="1" ht="22.8" customHeight="1">
      <c r="A159" s="12"/>
      <c r="B159" s="195"/>
      <c r="C159" s="196"/>
      <c r="D159" s="197" t="s">
        <v>72</v>
      </c>
      <c r="E159" s="209" t="s">
        <v>133</v>
      </c>
      <c r="F159" s="209" t="s">
        <v>216</v>
      </c>
      <c r="G159" s="196"/>
      <c r="H159" s="196"/>
      <c r="I159" s="199"/>
      <c r="J159" s="210">
        <f>BK159</f>
        <v>0</v>
      </c>
      <c r="K159" s="196"/>
      <c r="L159" s="201"/>
      <c r="M159" s="202"/>
      <c r="N159" s="203"/>
      <c r="O159" s="203"/>
      <c r="P159" s="204">
        <f>SUM(P160:P165)</f>
        <v>0</v>
      </c>
      <c r="Q159" s="203"/>
      <c r="R159" s="204">
        <f>SUM(R160:R165)</f>
        <v>144.21454800000001</v>
      </c>
      <c r="S159" s="203"/>
      <c r="T159" s="205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6" t="s">
        <v>14</v>
      </c>
      <c r="AT159" s="207" t="s">
        <v>72</v>
      </c>
      <c r="AU159" s="207" t="s">
        <v>14</v>
      </c>
      <c r="AY159" s="206" t="s">
        <v>113</v>
      </c>
      <c r="BK159" s="208">
        <f>SUM(BK160:BK165)</f>
        <v>0</v>
      </c>
    </row>
    <row r="160" s="2" customFormat="1" ht="33" customHeight="1">
      <c r="A160" s="37"/>
      <c r="B160" s="38"/>
      <c r="C160" s="211" t="s">
        <v>217</v>
      </c>
      <c r="D160" s="211" t="s">
        <v>115</v>
      </c>
      <c r="E160" s="212" t="s">
        <v>218</v>
      </c>
      <c r="F160" s="213" t="s">
        <v>219</v>
      </c>
      <c r="G160" s="214" t="s">
        <v>118</v>
      </c>
      <c r="H160" s="215">
        <v>259.19999999999999</v>
      </c>
      <c r="I160" s="216"/>
      <c r="J160" s="217">
        <f>ROUND(I160*H160,2)</f>
        <v>0</v>
      </c>
      <c r="K160" s="218"/>
      <c r="L160" s="43"/>
      <c r="M160" s="219" t="s">
        <v>1</v>
      </c>
      <c r="N160" s="220" t="s">
        <v>38</v>
      </c>
      <c r="O160" s="90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3" t="s">
        <v>119</v>
      </c>
      <c r="AT160" s="223" t="s">
        <v>115</v>
      </c>
      <c r="AU160" s="223" t="s">
        <v>79</v>
      </c>
      <c r="AY160" s="16" t="s">
        <v>113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6" t="s">
        <v>14</v>
      </c>
      <c r="BK160" s="224">
        <f>ROUND(I160*H160,2)</f>
        <v>0</v>
      </c>
      <c r="BL160" s="16" t="s">
        <v>119</v>
      </c>
      <c r="BM160" s="223" t="s">
        <v>220</v>
      </c>
    </row>
    <row r="161" s="2" customFormat="1" ht="33" customHeight="1">
      <c r="A161" s="37"/>
      <c r="B161" s="38"/>
      <c r="C161" s="211" t="s">
        <v>221</v>
      </c>
      <c r="D161" s="211" t="s">
        <v>115</v>
      </c>
      <c r="E161" s="212" t="s">
        <v>222</v>
      </c>
      <c r="F161" s="213" t="s">
        <v>223</v>
      </c>
      <c r="G161" s="214" t="s">
        <v>118</v>
      </c>
      <c r="H161" s="215">
        <v>259.19999999999999</v>
      </c>
      <c r="I161" s="216"/>
      <c r="J161" s="217">
        <f>ROUND(I161*H161,2)</f>
        <v>0</v>
      </c>
      <c r="K161" s="218"/>
      <c r="L161" s="43"/>
      <c r="M161" s="219" t="s">
        <v>1</v>
      </c>
      <c r="N161" s="220" t="s">
        <v>38</v>
      </c>
      <c r="O161" s="90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3" t="s">
        <v>119</v>
      </c>
      <c r="AT161" s="223" t="s">
        <v>115</v>
      </c>
      <c r="AU161" s="223" t="s">
        <v>79</v>
      </c>
      <c r="AY161" s="16" t="s">
        <v>113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6" t="s">
        <v>14</v>
      </c>
      <c r="BK161" s="224">
        <f>ROUND(I161*H161,2)</f>
        <v>0</v>
      </c>
      <c r="BL161" s="16" t="s">
        <v>119</v>
      </c>
      <c r="BM161" s="223" t="s">
        <v>224</v>
      </c>
    </row>
    <row r="162" s="2" customFormat="1" ht="37.8" customHeight="1">
      <c r="A162" s="37"/>
      <c r="B162" s="38"/>
      <c r="C162" s="211" t="s">
        <v>225</v>
      </c>
      <c r="D162" s="211" t="s">
        <v>115</v>
      </c>
      <c r="E162" s="212" t="s">
        <v>226</v>
      </c>
      <c r="F162" s="213" t="s">
        <v>227</v>
      </c>
      <c r="G162" s="214" t="s">
        <v>118</v>
      </c>
      <c r="H162" s="215">
        <v>259.19999999999999</v>
      </c>
      <c r="I162" s="216"/>
      <c r="J162" s="217">
        <f>ROUND(I162*H162,2)</f>
        <v>0</v>
      </c>
      <c r="K162" s="218"/>
      <c r="L162" s="43"/>
      <c r="M162" s="219" t="s">
        <v>1</v>
      </c>
      <c r="N162" s="220" t="s">
        <v>38</v>
      </c>
      <c r="O162" s="90"/>
      <c r="P162" s="221">
        <f>O162*H162</f>
        <v>0</v>
      </c>
      <c r="Q162" s="221">
        <v>0.21084</v>
      </c>
      <c r="R162" s="221">
        <f>Q162*H162</f>
        <v>54.649727999999996</v>
      </c>
      <c r="S162" s="221">
        <v>0</v>
      </c>
      <c r="T162" s="22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3" t="s">
        <v>119</v>
      </c>
      <c r="AT162" s="223" t="s">
        <v>115</v>
      </c>
      <c r="AU162" s="223" t="s">
        <v>79</v>
      </c>
      <c r="AY162" s="16" t="s">
        <v>113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6" t="s">
        <v>14</v>
      </c>
      <c r="BK162" s="224">
        <f>ROUND(I162*H162,2)</f>
        <v>0</v>
      </c>
      <c r="BL162" s="16" t="s">
        <v>119</v>
      </c>
      <c r="BM162" s="223" t="s">
        <v>228</v>
      </c>
    </row>
    <row r="163" s="2" customFormat="1" ht="37.8" customHeight="1">
      <c r="A163" s="37"/>
      <c r="B163" s="38"/>
      <c r="C163" s="211" t="s">
        <v>229</v>
      </c>
      <c r="D163" s="211" t="s">
        <v>115</v>
      </c>
      <c r="E163" s="212" t="s">
        <v>230</v>
      </c>
      <c r="F163" s="213" t="s">
        <v>231</v>
      </c>
      <c r="G163" s="214" t="s">
        <v>118</v>
      </c>
      <c r="H163" s="215">
        <v>559.70000000000005</v>
      </c>
      <c r="I163" s="216"/>
      <c r="J163" s="217">
        <f>ROUND(I163*H163,2)</f>
        <v>0</v>
      </c>
      <c r="K163" s="218"/>
      <c r="L163" s="43"/>
      <c r="M163" s="219" t="s">
        <v>1</v>
      </c>
      <c r="N163" s="220" t="s">
        <v>38</v>
      </c>
      <c r="O163" s="90"/>
      <c r="P163" s="221">
        <f>O163*H163</f>
        <v>0</v>
      </c>
      <c r="Q163" s="221">
        <v>0.15620000000000001</v>
      </c>
      <c r="R163" s="221">
        <f>Q163*H163</f>
        <v>87.425140000000013</v>
      </c>
      <c r="S163" s="221">
        <v>0</v>
      </c>
      <c r="T163" s="22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3" t="s">
        <v>119</v>
      </c>
      <c r="AT163" s="223" t="s">
        <v>115</v>
      </c>
      <c r="AU163" s="223" t="s">
        <v>79</v>
      </c>
      <c r="AY163" s="16" t="s">
        <v>113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6" t="s">
        <v>14</v>
      </c>
      <c r="BK163" s="224">
        <f>ROUND(I163*H163,2)</f>
        <v>0</v>
      </c>
      <c r="BL163" s="16" t="s">
        <v>119</v>
      </c>
      <c r="BM163" s="223" t="s">
        <v>232</v>
      </c>
    </row>
    <row r="164" s="2" customFormat="1" ht="24.15" customHeight="1">
      <c r="A164" s="37"/>
      <c r="B164" s="38"/>
      <c r="C164" s="211" t="s">
        <v>233</v>
      </c>
      <c r="D164" s="211" t="s">
        <v>115</v>
      </c>
      <c r="E164" s="212" t="s">
        <v>234</v>
      </c>
      <c r="F164" s="213" t="s">
        <v>235</v>
      </c>
      <c r="G164" s="214" t="s">
        <v>118</v>
      </c>
      <c r="H164" s="215">
        <v>559.70000000000005</v>
      </c>
      <c r="I164" s="216"/>
      <c r="J164" s="217">
        <f>ROUND(I164*H164,2)</f>
        <v>0</v>
      </c>
      <c r="K164" s="218"/>
      <c r="L164" s="43"/>
      <c r="M164" s="219" t="s">
        <v>1</v>
      </c>
      <c r="N164" s="220" t="s">
        <v>38</v>
      </c>
      <c r="O164" s="90"/>
      <c r="P164" s="221">
        <f>O164*H164</f>
        <v>0</v>
      </c>
      <c r="Q164" s="221">
        <v>0.0016000000000000001</v>
      </c>
      <c r="R164" s="221">
        <f>Q164*H164</f>
        <v>0.89552000000000009</v>
      </c>
      <c r="S164" s="221">
        <v>0</v>
      </c>
      <c r="T164" s="22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3" t="s">
        <v>119</v>
      </c>
      <c r="AT164" s="223" t="s">
        <v>115</v>
      </c>
      <c r="AU164" s="223" t="s">
        <v>79</v>
      </c>
      <c r="AY164" s="16" t="s">
        <v>113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6" t="s">
        <v>14</v>
      </c>
      <c r="BK164" s="224">
        <f>ROUND(I164*H164,2)</f>
        <v>0</v>
      </c>
      <c r="BL164" s="16" t="s">
        <v>119</v>
      </c>
      <c r="BM164" s="223" t="s">
        <v>236</v>
      </c>
    </row>
    <row r="165" s="2" customFormat="1" ht="24.15" customHeight="1">
      <c r="A165" s="37"/>
      <c r="B165" s="38"/>
      <c r="C165" s="211" t="s">
        <v>237</v>
      </c>
      <c r="D165" s="211" t="s">
        <v>115</v>
      </c>
      <c r="E165" s="212" t="s">
        <v>238</v>
      </c>
      <c r="F165" s="213" t="s">
        <v>239</v>
      </c>
      <c r="G165" s="214" t="s">
        <v>118</v>
      </c>
      <c r="H165" s="215">
        <v>259.19999999999999</v>
      </c>
      <c r="I165" s="216"/>
      <c r="J165" s="217">
        <f>ROUND(I165*H165,2)</f>
        <v>0</v>
      </c>
      <c r="K165" s="218"/>
      <c r="L165" s="43"/>
      <c r="M165" s="219" t="s">
        <v>1</v>
      </c>
      <c r="N165" s="220" t="s">
        <v>38</v>
      </c>
      <c r="O165" s="90"/>
      <c r="P165" s="221">
        <f>O165*H165</f>
        <v>0</v>
      </c>
      <c r="Q165" s="221">
        <v>0.0047999999999999996</v>
      </c>
      <c r="R165" s="221">
        <f>Q165*H165</f>
        <v>1.2441599999999999</v>
      </c>
      <c r="S165" s="221">
        <v>0</v>
      </c>
      <c r="T165" s="22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3" t="s">
        <v>119</v>
      </c>
      <c r="AT165" s="223" t="s">
        <v>115</v>
      </c>
      <c r="AU165" s="223" t="s">
        <v>79</v>
      </c>
      <c r="AY165" s="16" t="s">
        <v>113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6" t="s">
        <v>14</v>
      </c>
      <c r="BK165" s="224">
        <f>ROUND(I165*H165,2)</f>
        <v>0</v>
      </c>
      <c r="BL165" s="16" t="s">
        <v>119</v>
      </c>
      <c r="BM165" s="223" t="s">
        <v>240</v>
      </c>
    </row>
    <row r="166" s="12" customFormat="1" ht="22.8" customHeight="1">
      <c r="A166" s="12"/>
      <c r="B166" s="195"/>
      <c r="C166" s="196"/>
      <c r="D166" s="197" t="s">
        <v>72</v>
      </c>
      <c r="E166" s="209" t="s">
        <v>152</v>
      </c>
      <c r="F166" s="209" t="s">
        <v>241</v>
      </c>
      <c r="G166" s="196"/>
      <c r="H166" s="196"/>
      <c r="I166" s="199"/>
      <c r="J166" s="210">
        <f>BK166</f>
        <v>0</v>
      </c>
      <c r="K166" s="196"/>
      <c r="L166" s="201"/>
      <c r="M166" s="202"/>
      <c r="N166" s="203"/>
      <c r="O166" s="203"/>
      <c r="P166" s="204">
        <f>SUM(P167:P169)</f>
        <v>0</v>
      </c>
      <c r="Q166" s="203"/>
      <c r="R166" s="204">
        <f>SUM(R167:R169)</f>
        <v>5.5363499999999997</v>
      </c>
      <c r="S166" s="203"/>
      <c r="T166" s="205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6" t="s">
        <v>14</v>
      </c>
      <c r="AT166" s="207" t="s">
        <v>72</v>
      </c>
      <c r="AU166" s="207" t="s">
        <v>14</v>
      </c>
      <c r="AY166" s="206" t="s">
        <v>113</v>
      </c>
      <c r="BK166" s="208">
        <f>SUM(BK167:BK169)</f>
        <v>0</v>
      </c>
    </row>
    <row r="167" s="2" customFormat="1" ht="16.5" customHeight="1">
      <c r="A167" s="37"/>
      <c r="B167" s="38"/>
      <c r="C167" s="211" t="s">
        <v>242</v>
      </c>
      <c r="D167" s="211" t="s">
        <v>115</v>
      </c>
      <c r="E167" s="212" t="s">
        <v>243</v>
      </c>
      <c r="F167" s="213" t="s">
        <v>244</v>
      </c>
      <c r="G167" s="214" t="s">
        <v>245</v>
      </c>
      <c r="H167" s="215">
        <v>45</v>
      </c>
      <c r="I167" s="216"/>
      <c r="J167" s="217">
        <f>ROUND(I167*H167,2)</f>
        <v>0</v>
      </c>
      <c r="K167" s="218"/>
      <c r="L167" s="43"/>
      <c r="M167" s="219" t="s">
        <v>1</v>
      </c>
      <c r="N167" s="220" t="s">
        <v>38</v>
      </c>
      <c r="O167" s="90"/>
      <c r="P167" s="221">
        <f>O167*H167</f>
        <v>0</v>
      </c>
      <c r="Q167" s="221">
        <v>0.12303</v>
      </c>
      <c r="R167" s="221">
        <f>Q167*H167</f>
        <v>5.5363499999999997</v>
      </c>
      <c r="S167" s="221">
        <v>0</v>
      </c>
      <c r="T167" s="22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3" t="s">
        <v>119</v>
      </c>
      <c r="AT167" s="223" t="s">
        <v>115</v>
      </c>
      <c r="AU167" s="223" t="s">
        <v>79</v>
      </c>
      <c r="AY167" s="16" t="s">
        <v>113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6" t="s">
        <v>14</v>
      </c>
      <c r="BK167" s="224">
        <f>ROUND(I167*H167,2)</f>
        <v>0</v>
      </c>
      <c r="BL167" s="16" t="s">
        <v>119</v>
      </c>
      <c r="BM167" s="223" t="s">
        <v>246</v>
      </c>
    </row>
    <row r="168" s="13" customFormat="1">
      <c r="A168" s="13"/>
      <c r="B168" s="225"/>
      <c r="C168" s="226"/>
      <c r="D168" s="227" t="s">
        <v>121</v>
      </c>
      <c r="E168" s="228" t="s">
        <v>1</v>
      </c>
      <c r="F168" s="229" t="s">
        <v>247</v>
      </c>
      <c r="G168" s="226"/>
      <c r="H168" s="230">
        <v>45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121</v>
      </c>
      <c r="AU168" s="236" t="s">
        <v>79</v>
      </c>
      <c r="AV168" s="13" t="s">
        <v>79</v>
      </c>
      <c r="AW168" s="13" t="s">
        <v>30</v>
      </c>
      <c r="AX168" s="13" t="s">
        <v>73</v>
      </c>
      <c r="AY168" s="236" t="s">
        <v>113</v>
      </c>
    </row>
    <row r="169" s="14" customFormat="1">
      <c r="A169" s="14"/>
      <c r="B169" s="237"/>
      <c r="C169" s="238"/>
      <c r="D169" s="227" t="s">
        <v>121</v>
      </c>
      <c r="E169" s="239" t="s">
        <v>1</v>
      </c>
      <c r="F169" s="240" t="s">
        <v>124</v>
      </c>
      <c r="G169" s="238"/>
      <c r="H169" s="241">
        <v>45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121</v>
      </c>
      <c r="AU169" s="247" t="s">
        <v>79</v>
      </c>
      <c r="AV169" s="14" t="s">
        <v>125</v>
      </c>
      <c r="AW169" s="14" t="s">
        <v>30</v>
      </c>
      <c r="AX169" s="14" t="s">
        <v>14</v>
      </c>
      <c r="AY169" s="247" t="s">
        <v>113</v>
      </c>
    </row>
    <row r="170" s="12" customFormat="1" ht="22.8" customHeight="1">
      <c r="A170" s="12"/>
      <c r="B170" s="195"/>
      <c r="C170" s="196"/>
      <c r="D170" s="197" t="s">
        <v>72</v>
      </c>
      <c r="E170" s="209" t="s">
        <v>162</v>
      </c>
      <c r="F170" s="209" t="s">
        <v>248</v>
      </c>
      <c r="G170" s="196"/>
      <c r="H170" s="196"/>
      <c r="I170" s="199"/>
      <c r="J170" s="210">
        <f>BK170</f>
        <v>0</v>
      </c>
      <c r="K170" s="196"/>
      <c r="L170" s="201"/>
      <c r="M170" s="202"/>
      <c r="N170" s="203"/>
      <c r="O170" s="203"/>
      <c r="P170" s="204">
        <f>SUM(P171:P172)</f>
        <v>0</v>
      </c>
      <c r="Q170" s="203"/>
      <c r="R170" s="204">
        <f>SUM(R171:R172)</f>
        <v>0</v>
      </c>
      <c r="S170" s="203"/>
      <c r="T170" s="205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6" t="s">
        <v>14</v>
      </c>
      <c r="AT170" s="207" t="s">
        <v>72</v>
      </c>
      <c r="AU170" s="207" t="s">
        <v>14</v>
      </c>
      <c r="AY170" s="206" t="s">
        <v>113</v>
      </c>
      <c r="BK170" s="208">
        <f>SUM(BK171:BK172)</f>
        <v>0</v>
      </c>
    </row>
    <row r="171" s="2" customFormat="1" ht="37.8" customHeight="1">
      <c r="A171" s="37"/>
      <c r="B171" s="38"/>
      <c r="C171" s="211" t="s">
        <v>249</v>
      </c>
      <c r="D171" s="211" t="s">
        <v>115</v>
      </c>
      <c r="E171" s="212" t="s">
        <v>250</v>
      </c>
      <c r="F171" s="213" t="s">
        <v>251</v>
      </c>
      <c r="G171" s="214" t="s">
        <v>136</v>
      </c>
      <c r="H171" s="215">
        <v>283</v>
      </c>
      <c r="I171" s="216"/>
      <c r="J171" s="217">
        <f>ROUND(I171*H171,2)</f>
        <v>0</v>
      </c>
      <c r="K171" s="218"/>
      <c r="L171" s="43"/>
      <c r="M171" s="219" t="s">
        <v>1</v>
      </c>
      <c r="N171" s="220" t="s">
        <v>38</v>
      </c>
      <c r="O171" s="90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3" t="s">
        <v>119</v>
      </c>
      <c r="AT171" s="223" t="s">
        <v>115</v>
      </c>
      <c r="AU171" s="223" t="s">
        <v>79</v>
      </c>
      <c r="AY171" s="16" t="s">
        <v>113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6" t="s">
        <v>14</v>
      </c>
      <c r="BK171" s="224">
        <f>ROUND(I171*H171,2)</f>
        <v>0</v>
      </c>
      <c r="BL171" s="16" t="s">
        <v>119</v>
      </c>
      <c r="BM171" s="223" t="s">
        <v>252</v>
      </c>
    </row>
    <row r="172" s="2" customFormat="1" ht="24.15" customHeight="1">
      <c r="A172" s="37"/>
      <c r="B172" s="38"/>
      <c r="C172" s="211" t="s">
        <v>125</v>
      </c>
      <c r="D172" s="211" t="s">
        <v>115</v>
      </c>
      <c r="E172" s="212" t="s">
        <v>253</v>
      </c>
      <c r="F172" s="213" t="s">
        <v>254</v>
      </c>
      <c r="G172" s="214" t="s">
        <v>136</v>
      </c>
      <c r="H172" s="215">
        <v>325</v>
      </c>
      <c r="I172" s="216"/>
      <c r="J172" s="217">
        <f>ROUND(I172*H172,2)</f>
        <v>0</v>
      </c>
      <c r="K172" s="218"/>
      <c r="L172" s="43"/>
      <c r="M172" s="219" t="s">
        <v>1</v>
      </c>
      <c r="N172" s="220" t="s">
        <v>38</v>
      </c>
      <c r="O172" s="90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3" t="s">
        <v>119</v>
      </c>
      <c r="AT172" s="223" t="s">
        <v>115</v>
      </c>
      <c r="AU172" s="223" t="s">
        <v>79</v>
      </c>
      <c r="AY172" s="16" t="s">
        <v>113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6" t="s">
        <v>14</v>
      </c>
      <c r="BK172" s="224">
        <f>ROUND(I172*H172,2)</f>
        <v>0</v>
      </c>
      <c r="BL172" s="16" t="s">
        <v>119</v>
      </c>
      <c r="BM172" s="223" t="s">
        <v>255</v>
      </c>
    </row>
    <row r="173" s="12" customFormat="1" ht="22.8" customHeight="1">
      <c r="A173" s="12"/>
      <c r="B173" s="195"/>
      <c r="C173" s="196"/>
      <c r="D173" s="197" t="s">
        <v>72</v>
      </c>
      <c r="E173" s="209" t="s">
        <v>256</v>
      </c>
      <c r="F173" s="209" t="s">
        <v>257</v>
      </c>
      <c r="G173" s="196"/>
      <c r="H173" s="196"/>
      <c r="I173" s="199"/>
      <c r="J173" s="210">
        <f>BK173</f>
        <v>0</v>
      </c>
      <c r="K173" s="196"/>
      <c r="L173" s="201"/>
      <c r="M173" s="202"/>
      <c r="N173" s="203"/>
      <c r="O173" s="203"/>
      <c r="P173" s="204">
        <f>SUM(P174:P175)</f>
        <v>0</v>
      </c>
      <c r="Q173" s="203"/>
      <c r="R173" s="204">
        <f>SUM(R174:R175)</f>
        <v>0</v>
      </c>
      <c r="S173" s="203"/>
      <c r="T173" s="205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6" t="s">
        <v>14</v>
      </c>
      <c r="AT173" s="207" t="s">
        <v>72</v>
      </c>
      <c r="AU173" s="207" t="s">
        <v>14</v>
      </c>
      <c r="AY173" s="206" t="s">
        <v>113</v>
      </c>
      <c r="BK173" s="208">
        <f>SUM(BK174:BK175)</f>
        <v>0</v>
      </c>
    </row>
    <row r="174" s="2" customFormat="1" ht="44.25" customHeight="1">
      <c r="A174" s="37"/>
      <c r="B174" s="38"/>
      <c r="C174" s="211" t="s">
        <v>7</v>
      </c>
      <c r="D174" s="211" t="s">
        <v>115</v>
      </c>
      <c r="E174" s="212" t="s">
        <v>258</v>
      </c>
      <c r="F174" s="213" t="s">
        <v>259</v>
      </c>
      <c r="G174" s="214" t="s">
        <v>194</v>
      </c>
      <c r="H174" s="215">
        <v>129.59999999999999</v>
      </c>
      <c r="I174" s="216"/>
      <c r="J174" s="217">
        <f>ROUND(I174*H174,2)</f>
        <v>0</v>
      </c>
      <c r="K174" s="218"/>
      <c r="L174" s="43"/>
      <c r="M174" s="219" t="s">
        <v>1</v>
      </c>
      <c r="N174" s="220" t="s">
        <v>38</v>
      </c>
      <c r="O174" s="90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3" t="s">
        <v>119</v>
      </c>
      <c r="AT174" s="223" t="s">
        <v>115</v>
      </c>
      <c r="AU174" s="223" t="s">
        <v>79</v>
      </c>
      <c r="AY174" s="16" t="s">
        <v>113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6" t="s">
        <v>14</v>
      </c>
      <c r="BK174" s="224">
        <f>ROUND(I174*H174,2)</f>
        <v>0</v>
      </c>
      <c r="BL174" s="16" t="s">
        <v>119</v>
      </c>
      <c r="BM174" s="223" t="s">
        <v>260</v>
      </c>
    </row>
    <row r="175" s="13" customFormat="1">
      <c r="A175" s="13"/>
      <c r="B175" s="225"/>
      <c r="C175" s="226"/>
      <c r="D175" s="227" t="s">
        <v>121</v>
      </c>
      <c r="E175" s="228" t="s">
        <v>1</v>
      </c>
      <c r="F175" s="229" t="s">
        <v>261</v>
      </c>
      <c r="G175" s="226"/>
      <c r="H175" s="230">
        <v>129.59999999999999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121</v>
      </c>
      <c r="AU175" s="236" t="s">
        <v>79</v>
      </c>
      <c r="AV175" s="13" t="s">
        <v>79</v>
      </c>
      <c r="AW175" s="13" t="s">
        <v>30</v>
      </c>
      <c r="AX175" s="13" t="s">
        <v>14</v>
      </c>
      <c r="AY175" s="236" t="s">
        <v>113</v>
      </c>
    </row>
    <row r="176" s="12" customFormat="1" ht="22.8" customHeight="1">
      <c r="A176" s="12"/>
      <c r="B176" s="195"/>
      <c r="C176" s="196"/>
      <c r="D176" s="197" t="s">
        <v>72</v>
      </c>
      <c r="E176" s="209" t="s">
        <v>262</v>
      </c>
      <c r="F176" s="209" t="s">
        <v>263</v>
      </c>
      <c r="G176" s="196"/>
      <c r="H176" s="196"/>
      <c r="I176" s="199"/>
      <c r="J176" s="210">
        <f>BK176</f>
        <v>0</v>
      </c>
      <c r="K176" s="196"/>
      <c r="L176" s="201"/>
      <c r="M176" s="202"/>
      <c r="N176" s="203"/>
      <c r="O176" s="203"/>
      <c r="P176" s="204">
        <f>P177</f>
        <v>0</v>
      </c>
      <c r="Q176" s="203"/>
      <c r="R176" s="204">
        <f>R177</f>
        <v>0</v>
      </c>
      <c r="S176" s="203"/>
      <c r="T176" s="205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6" t="s">
        <v>14</v>
      </c>
      <c r="AT176" s="207" t="s">
        <v>72</v>
      </c>
      <c r="AU176" s="207" t="s">
        <v>14</v>
      </c>
      <c r="AY176" s="206" t="s">
        <v>113</v>
      </c>
      <c r="BK176" s="208">
        <f>BK177</f>
        <v>0</v>
      </c>
    </row>
    <row r="177" s="2" customFormat="1" ht="44.25" customHeight="1">
      <c r="A177" s="37"/>
      <c r="B177" s="38"/>
      <c r="C177" s="211" t="s">
        <v>264</v>
      </c>
      <c r="D177" s="211" t="s">
        <v>115</v>
      </c>
      <c r="E177" s="212" t="s">
        <v>265</v>
      </c>
      <c r="F177" s="213" t="s">
        <v>266</v>
      </c>
      <c r="G177" s="214" t="s">
        <v>194</v>
      </c>
      <c r="H177" s="215">
        <v>677.721</v>
      </c>
      <c r="I177" s="216"/>
      <c r="J177" s="217">
        <f>ROUND(I177*H177,2)</f>
        <v>0</v>
      </c>
      <c r="K177" s="218"/>
      <c r="L177" s="43"/>
      <c r="M177" s="219" t="s">
        <v>1</v>
      </c>
      <c r="N177" s="220" t="s">
        <v>38</v>
      </c>
      <c r="O177" s="90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3" t="s">
        <v>119</v>
      </c>
      <c r="AT177" s="223" t="s">
        <v>115</v>
      </c>
      <c r="AU177" s="223" t="s">
        <v>79</v>
      </c>
      <c r="AY177" s="16" t="s">
        <v>113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6" t="s">
        <v>14</v>
      </c>
      <c r="BK177" s="224">
        <f>ROUND(I177*H177,2)</f>
        <v>0</v>
      </c>
      <c r="BL177" s="16" t="s">
        <v>119</v>
      </c>
      <c r="BM177" s="223" t="s">
        <v>267</v>
      </c>
    </row>
    <row r="178" s="12" customFormat="1" ht="25.92" customHeight="1">
      <c r="A178" s="12"/>
      <c r="B178" s="195"/>
      <c r="C178" s="196"/>
      <c r="D178" s="197" t="s">
        <v>72</v>
      </c>
      <c r="E178" s="198" t="s">
        <v>202</v>
      </c>
      <c r="F178" s="198" t="s">
        <v>268</v>
      </c>
      <c r="G178" s="196"/>
      <c r="H178" s="196"/>
      <c r="I178" s="199"/>
      <c r="J178" s="200">
        <f>BK178</f>
        <v>0</v>
      </c>
      <c r="K178" s="196"/>
      <c r="L178" s="201"/>
      <c r="M178" s="202"/>
      <c r="N178" s="203"/>
      <c r="O178" s="203"/>
      <c r="P178" s="204">
        <f>P179</f>
        <v>0</v>
      </c>
      <c r="Q178" s="203"/>
      <c r="R178" s="204">
        <f>R179</f>
        <v>6.3756000000000004</v>
      </c>
      <c r="S178" s="203"/>
      <c r="T178" s="205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6" t="s">
        <v>125</v>
      </c>
      <c r="AT178" s="207" t="s">
        <v>72</v>
      </c>
      <c r="AU178" s="207" t="s">
        <v>73</v>
      </c>
      <c r="AY178" s="206" t="s">
        <v>113</v>
      </c>
      <c r="BK178" s="208">
        <f>BK179</f>
        <v>0</v>
      </c>
    </row>
    <row r="179" s="12" customFormat="1" ht="22.8" customHeight="1">
      <c r="A179" s="12"/>
      <c r="B179" s="195"/>
      <c r="C179" s="196"/>
      <c r="D179" s="197" t="s">
        <v>72</v>
      </c>
      <c r="E179" s="209" t="s">
        <v>269</v>
      </c>
      <c r="F179" s="209" t="s">
        <v>270</v>
      </c>
      <c r="G179" s="196"/>
      <c r="H179" s="196"/>
      <c r="I179" s="199"/>
      <c r="J179" s="210">
        <f>BK179</f>
        <v>0</v>
      </c>
      <c r="K179" s="196"/>
      <c r="L179" s="201"/>
      <c r="M179" s="202"/>
      <c r="N179" s="203"/>
      <c r="O179" s="203"/>
      <c r="P179" s="204">
        <f>SUM(P180:P181)</f>
        <v>0</v>
      </c>
      <c r="Q179" s="203"/>
      <c r="R179" s="204">
        <f>SUM(R180:R181)</f>
        <v>6.3756000000000004</v>
      </c>
      <c r="S179" s="203"/>
      <c r="T179" s="205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6" t="s">
        <v>125</v>
      </c>
      <c r="AT179" s="207" t="s">
        <v>72</v>
      </c>
      <c r="AU179" s="207" t="s">
        <v>14</v>
      </c>
      <c r="AY179" s="206" t="s">
        <v>113</v>
      </c>
      <c r="BK179" s="208">
        <f>SUM(BK180:BK181)</f>
        <v>0</v>
      </c>
    </row>
    <row r="180" s="2" customFormat="1" ht="21.75" customHeight="1">
      <c r="A180" s="37"/>
      <c r="B180" s="38"/>
      <c r="C180" s="211" t="s">
        <v>271</v>
      </c>
      <c r="D180" s="211" t="s">
        <v>115</v>
      </c>
      <c r="E180" s="212" t="s">
        <v>272</v>
      </c>
      <c r="F180" s="213" t="s">
        <v>273</v>
      </c>
      <c r="G180" s="214" t="s">
        <v>274</v>
      </c>
      <c r="H180" s="215">
        <v>644</v>
      </c>
      <c r="I180" s="216"/>
      <c r="J180" s="217">
        <f>ROUND(I180*H180,2)</f>
        <v>0</v>
      </c>
      <c r="K180" s="218"/>
      <c r="L180" s="43"/>
      <c r="M180" s="219" t="s">
        <v>1</v>
      </c>
      <c r="N180" s="220" t="s">
        <v>38</v>
      </c>
      <c r="O180" s="90"/>
      <c r="P180" s="221">
        <f>O180*H180</f>
        <v>0</v>
      </c>
      <c r="Q180" s="221">
        <v>0.0099000000000000008</v>
      </c>
      <c r="R180" s="221">
        <f>Q180*H180</f>
        <v>6.3756000000000004</v>
      </c>
      <c r="S180" s="221">
        <v>0</v>
      </c>
      <c r="T180" s="22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3" t="s">
        <v>275</v>
      </c>
      <c r="AT180" s="223" t="s">
        <v>115</v>
      </c>
      <c r="AU180" s="223" t="s">
        <v>79</v>
      </c>
      <c r="AY180" s="16" t="s">
        <v>113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6" t="s">
        <v>14</v>
      </c>
      <c r="BK180" s="224">
        <f>ROUND(I180*H180,2)</f>
        <v>0</v>
      </c>
      <c r="BL180" s="16" t="s">
        <v>275</v>
      </c>
      <c r="BM180" s="223" t="s">
        <v>276</v>
      </c>
    </row>
    <row r="181" s="13" customFormat="1">
      <c r="A181" s="13"/>
      <c r="B181" s="225"/>
      <c r="C181" s="226"/>
      <c r="D181" s="227" t="s">
        <v>121</v>
      </c>
      <c r="E181" s="228" t="s">
        <v>1</v>
      </c>
      <c r="F181" s="229" t="s">
        <v>277</v>
      </c>
      <c r="G181" s="226"/>
      <c r="H181" s="230">
        <v>644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121</v>
      </c>
      <c r="AU181" s="236" t="s">
        <v>79</v>
      </c>
      <c r="AV181" s="13" t="s">
        <v>79</v>
      </c>
      <c r="AW181" s="13" t="s">
        <v>30</v>
      </c>
      <c r="AX181" s="13" t="s">
        <v>14</v>
      </c>
      <c r="AY181" s="236" t="s">
        <v>113</v>
      </c>
    </row>
    <row r="182" s="12" customFormat="1" ht="25.92" customHeight="1">
      <c r="A182" s="12"/>
      <c r="B182" s="195"/>
      <c r="C182" s="196"/>
      <c r="D182" s="197" t="s">
        <v>72</v>
      </c>
      <c r="E182" s="198" t="s">
        <v>278</v>
      </c>
      <c r="F182" s="198" t="s">
        <v>279</v>
      </c>
      <c r="G182" s="196"/>
      <c r="H182" s="196"/>
      <c r="I182" s="199"/>
      <c r="J182" s="200">
        <f>BK182</f>
        <v>0</v>
      </c>
      <c r="K182" s="196"/>
      <c r="L182" s="201"/>
      <c r="M182" s="202"/>
      <c r="N182" s="203"/>
      <c r="O182" s="203"/>
      <c r="P182" s="204">
        <f>P183+P185</f>
        <v>0</v>
      </c>
      <c r="Q182" s="203"/>
      <c r="R182" s="204">
        <f>R183+R185</f>
        <v>0</v>
      </c>
      <c r="S182" s="203"/>
      <c r="T182" s="205">
        <f>T183+T185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6" t="s">
        <v>133</v>
      </c>
      <c r="AT182" s="207" t="s">
        <v>72</v>
      </c>
      <c r="AU182" s="207" t="s">
        <v>73</v>
      </c>
      <c r="AY182" s="206" t="s">
        <v>113</v>
      </c>
      <c r="BK182" s="208">
        <f>BK183+BK185</f>
        <v>0</v>
      </c>
    </row>
    <row r="183" s="12" customFormat="1" ht="22.8" customHeight="1">
      <c r="A183" s="12"/>
      <c r="B183" s="195"/>
      <c r="C183" s="196"/>
      <c r="D183" s="197" t="s">
        <v>72</v>
      </c>
      <c r="E183" s="209" t="s">
        <v>280</v>
      </c>
      <c r="F183" s="209" t="s">
        <v>281</v>
      </c>
      <c r="G183" s="196"/>
      <c r="H183" s="196"/>
      <c r="I183" s="199"/>
      <c r="J183" s="210">
        <f>BK183</f>
        <v>0</v>
      </c>
      <c r="K183" s="196"/>
      <c r="L183" s="201"/>
      <c r="M183" s="202"/>
      <c r="N183" s="203"/>
      <c r="O183" s="203"/>
      <c r="P183" s="204">
        <f>P184</f>
        <v>0</v>
      </c>
      <c r="Q183" s="203"/>
      <c r="R183" s="204">
        <f>R184</f>
        <v>0</v>
      </c>
      <c r="S183" s="203"/>
      <c r="T183" s="205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6" t="s">
        <v>133</v>
      </c>
      <c r="AT183" s="207" t="s">
        <v>72</v>
      </c>
      <c r="AU183" s="207" t="s">
        <v>14</v>
      </c>
      <c r="AY183" s="206" t="s">
        <v>113</v>
      </c>
      <c r="BK183" s="208">
        <f>BK184</f>
        <v>0</v>
      </c>
    </row>
    <row r="184" s="2" customFormat="1" ht="16.5" customHeight="1">
      <c r="A184" s="37"/>
      <c r="B184" s="38"/>
      <c r="C184" s="211" t="s">
        <v>282</v>
      </c>
      <c r="D184" s="211" t="s">
        <v>115</v>
      </c>
      <c r="E184" s="212" t="s">
        <v>283</v>
      </c>
      <c r="F184" s="213" t="s">
        <v>284</v>
      </c>
      <c r="G184" s="214" t="s">
        <v>285</v>
      </c>
      <c r="H184" s="215">
        <v>644</v>
      </c>
      <c r="I184" s="216"/>
      <c r="J184" s="217">
        <f>ROUND(I184*H184,2)</f>
        <v>0</v>
      </c>
      <c r="K184" s="218"/>
      <c r="L184" s="43"/>
      <c r="M184" s="219" t="s">
        <v>1</v>
      </c>
      <c r="N184" s="220" t="s">
        <v>38</v>
      </c>
      <c r="O184" s="90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3" t="s">
        <v>286</v>
      </c>
      <c r="AT184" s="223" t="s">
        <v>115</v>
      </c>
      <c r="AU184" s="223" t="s">
        <v>79</v>
      </c>
      <c r="AY184" s="16" t="s">
        <v>113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6" t="s">
        <v>14</v>
      </c>
      <c r="BK184" s="224">
        <f>ROUND(I184*H184,2)</f>
        <v>0</v>
      </c>
      <c r="BL184" s="16" t="s">
        <v>286</v>
      </c>
      <c r="BM184" s="223" t="s">
        <v>287</v>
      </c>
    </row>
    <row r="185" s="12" customFormat="1" ht="22.8" customHeight="1">
      <c r="A185" s="12"/>
      <c r="B185" s="195"/>
      <c r="C185" s="196"/>
      <c r="D185" s="197" t="s">
        <v>72</v>
      </c>
      <c r="E185" s="209" t="s">
        <v>288</v>
      </c>
      <c r="F185" s="209" t="s">
        <v>289</v>
      </c>
      <c r="G185" s="196"/>
      <c r="H185" s="196"/>
      <c r="I185" s="199"/>
      <c r="J185" s="210">
        <f>BK185</f>
        <v>0</v>
      </c>
      <c r="K185" s="196"/>
      <c r="L185" s="201"/>
      <c r="M185" s="202"/>
      <c r="N185" s="203"/>
      <c r="O185" s="203"/>
      <c r="P185" s="204">
        <f>P186</f>
        <v>0</v>
      </c>
      <c r="Q185" s="203"/>
      <c r="R185" s="204">
        <f>R186</f>
        <v>0</v>
      </c>
      <c r="S185" s="203"/>
      <c r="T185" s="205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6" t="s">
        <v>133</v>
      </c>
      <c r="AT185" s="207" t="s">
        <v>72</v>
      </c>
      <c r="AU185" s="207" t="s">
        <v>14</v>
      </c>
      <c r="AY185" s="206" t="s">
        <v>113</v>
      </c>
      <c r="BK185" s="208">
        <f>BK186</f>
        <v>0</v>
      </c>
    </row>
    <row r="186" s="2" customFormat="1" ht="16.5" customHeight="1">
      <c r="A186" s="37"/>
      <c r="B186" s="38"/>
      <c r="C186" s="211" t="s">
        <v>290</v>
      </c>
      <c r="D186" s="211" t="s">
        <v>115</v>
      </c>
      <c r="E186" s="212" t="s">
        <v>291</v>
      </c>
      <c r="F186" s="213" t="s">
        <v>289</v>
      </c>
      <c r="G186" s="214" t="s">
        <v>292</v>
      </c>
      <c r="H186" s="215">
        <v>1</v>
      </c>
      <c r="I186" s="216"/>
      <c r="J186" s="217">
        <f>ROUND(I186*H186,2)</f>
        <v>0</v>
      </c>
      <c r="K186" s="218"/>
      <c r="L186" s="43"/>
      <c r="M186" s="259" t="s">
        <v>1</v>
      </c>
      <c r="N186" s="260" t="s">
        <v>38</v>
      </c>
      <c r="O186" s="261"/>
      <c r="P186" s="262">
        <f>O186*H186</f>
        <v>0</v>
      </c>
      <c r="Q186" s="262">
        <v>0</v>
      </c>
      <c r="R186" s="262">
        <f>Q186*H186</f>
        <v>0</v>
      </c>
      <c r="S186" s="262">
        <v>0</v>
      </c>
      <c r="T186" s="26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3" t="s">
        <v>286</v>
      </c>
      <c r="AT186" s="223" t="s">
        <v>115</v>
      </c>
      <c r="AU186" s="223" t="s">
        <v>79</v>
      </c>
      <c r="AY186" s="16" t="s">
        <v>113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6" t="s">
        <v>14</v>
      </c>
      <c r="BK186" s="224">
        <f>ROUND(I186*H186,2)</f>
        <v>0</v>
      </c>
      <c r="BL186" s="16" t="s">
        <v>286</v>
      </c>
      <c r="BM186" s="223" t="s">
        <v>293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66"/>
      <c r="J187" s="66"/>
      <c r="K187" s="66"/>
      <c r="L187" s="43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5qVofkR8Y0zT4bIUBZxC/RGFTomghpDeJCESggQyTixHijhCkrewZLUdWiewWsU5c8m0oCRl1JmqSZujgHmACg==" hashValue="iTTdGHKnKmMlJcWtRmRN5wdlYcmU5LMP+Re+nrWxmlGnLLXPzk1UWeOezQeJE1u2HeouHmvoo9gZi9GlvI/zYQ==" algorithmName="SHA-512" password="CC35"/>
  <autoFilter ref="C123:K186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Antonín Hrabal</dc:creator>
  <cp:lastModifiedBy>Ing. Antonín Hrabal</cp:lastModifiedBy>
  <dcterms:created xsi:type="dcterms:W3CDTF">2024-04-02T12:33:58Z</dcterms:created>
  <dcterms:modified xsi:type="dcterms:W3CDTF">2024-04-02T12:34:01Z</dcterms:modified>
</cp:coreProperties>
</file>