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vodovod" sheetId="2" r:id="rId2"/>
    <sheet name="03 - vodovodní přípojky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_FilterDatabase" localSheetId="1" hidden="1">'02 - vodovod'!$C$124:$K$184</definedName>
    <definedName name="_xlnm.Print_Area" localSheetId="1">'02 - vodovod'!$C$4:$J$76,'02 - vodovod'!$C$82:$J$106,'02 - vodovod'!$C$112:$J$184</definedName>
    <definedName name="_xlnm._FilterDatabase" localSheetId="2" hidden="1">'03 - vodovodní přípojky'!$C$121:$K$168</definedName>
    <definedName name="_xlnm.Print_Area" localSheetId="2">'03 - vodovodní přípojky'!$C$4:$J$76,'03 - vodovodní přípojky'!$C$82:$J$103,'03 - vodovodní přípojky'!$C$109:$J$168</definedName>
    <definedName name="_xlnm.Print_Area" localSheetId="3">'Seznam figur'!$C$4:$G$83</definedName>
    <definedName name="_xlnm.Print_Titles" localSheetId="0">'Rekapitulace stavby'!$92:$92</definedName>
    <definedName name="_xlnm.Print_Titles" localSheetId="1">'02 - vodovod'!$124:$124</definedName>
    <definedName name="_xlnm.Print_Titles" localSheetId="2">'03 - vodovodní přípojky'!$121:$121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<sst xmlns="http://schemas.openxmlformats.org/spreadsheetml/2006/main" count="1799" uniqueCount="306">
  <si>
    <t>Export Komplet</t>
  </si>
  <si>
    <t/>
  </si>
  <si>
    <t>2.0</t>
  </si>
  <si>
    <t>ZAMOK</t>
  </si>
  <si>
    <t>False</t>
  </si>
  <si>
    <t>{b316387d-fbf1-4484-874c-f42f00bc221b}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</si>
  <si>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</si>
  <si>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</si>
  <si>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</si>
  <si>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</si>
  <si>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</si>
  <si>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</si>
  <si>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</si>
  <si>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</si>
  <si>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02/06/2024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</si>
  <si>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</si>
  <si>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</si>
  <si>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Březí- - ul. Družstevní, oprava vodovodu</t>
  </si>
  <si>
    <t>KSO:</t>
  </si>
  <si>
    <t>CC-CZ:</t>
  </si>
  <si>
    <t>Místo:</t>
  </si>
  <si>
    <t xml:space="preserve"> </t>
  </si>
  <si>
    <t>Datum:</t>
  </si>
  <si>
    <t>29. 1. 2024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</si>
  <si>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</si>
  <si>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</si>
  <si>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</si>
  <si>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</si>
  <si>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</si>
  <si>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</si>
  <si>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</si>
  <si>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</si>
  <si>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</si>
  <si>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</si>
  <si>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</si>
  <si>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</si>
  <si>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</si>
  <si>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</si>
  <si>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</si>
  <si>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</si>
  <si>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</si>
  <si>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</si>
  <si>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</si>
  <si>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</si>
  <si>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</si>
  <si>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</si>
  <si>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</si>
  <si>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</si>
  <si>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</si>
  <si>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</si>
  <si>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</si>
  <si>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</si>
  <si>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</si>
  <si>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</si>
  <si>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</si>
  <si>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</si>
  <si>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</si>
  <si>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</si>
  <si>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</si>
  <si>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</si>
  <si>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</si>
  <si>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</si>
  <si>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</si>
  <si>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</si>
  <si>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</si>
  <si>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</si>
  <si>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</si>
  <si>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</si>
  <si>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</si>
  <si>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</si>
  <si>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</si>
  <si>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</si>
  <si>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</si>
  <si>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</si>
  <si>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</si>
  <si>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</si>
  <si>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</si>
  <si>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</si>
  <si>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</si>
  <si>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vodovod</t>
  </si>
  <si>
    <t>STA</t>
  </si>
  <si>
    <t>1</t>
  </si>
  <si>
    <t>{0b51a63c-8083-4d7f-b62c-c6c431770747}</t>
  </si>
  <si>
    <t>2</t>
  </si>
  <si>
    <t>03</t>
  </si>
  <si>
    <t>vodovodní přípojky</t>
  </si>
  <si>
    <t>{4cc76846-bbbf-4f24-938c-545683be44bd}</t>
  </si>
  <si>
    <t>hloubení</t>
  </si>
  <si>
    <t>hloubení1</t>
  </si>
  <si>
    <t>31,5</t>
  </si>
  <si>
    <t>obsyp</t>
  </si>
  <si>
    <t>7,295</t>
  </si>
  <si>
    <t>KRYCÍ LIST SOUPISU PRACÍ</t>
  </si>
  <si>
    <t>pažení</t>
  </si>
  <si>
    <t>27</t>
  </si>
  <si>
    <t>podsyp</t>
  </si>
  <si>
    <t>1,8</t>
  </si>
  <si>
    <t>panely</t>
  </si>
  <si>
    <t>36</t>
  </si>
  <si>
    <t>Objekt:</t>
  </si>
  <si>
    <t>02 - vodovod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</si>
  <si>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</si>
  <si>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</si>
  <si>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</si>
  <si>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</si>
  <si>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</si>
  <si>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</si>
  <si>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</si>
  <si>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</si>
  <si>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997 - Přesun sutě</t>
  </si>
  <si>
    <t xml:space="preserve">    998 - Přesun hmot</t>
  </si>
  <si>
    <t>VRN - Vedlejší rozpočtové náklady</t>
  </si>
  <si>
    <t xml:space="preserve">    VRN7 - Provozní vlivy</t>
  </si>
  <si>
    <t>VRN1 - Průzkumné, geodetické a projektové práce</t>
  </si>
  <si>
    <t>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</si>
  <si>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</si>
  <si>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</si>
  <si>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</si>
  <si>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</si>
  <si>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</si>
  <si>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</si>
  <si>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</si>
  <si>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</si>
  <si>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</si>
  <si>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</si>
  <si>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</si>
  <si>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</si>
  <si>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</si>
  <si>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</si>
  <si>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</si>
  <si>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</si>
  <si>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</si>
  <si>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</si>
  <si>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113107324</t>
  </si>
  <si>
    <t>Odstranění podkladu z kameniva drceného tl přes 300 do 400 mm strojně pl do 50 m2</t>
  </si>
  <si>
    <t>m2</t>
  </si>
  <si>
    <t>4</t>
  </si>
  <si>
    <t>-1317028062</t>
  </si>
  <si>
    <t>VV</t>
  </si>
  <si>
    <t>3*2*3</t>
  </si>
  <si>
    <t>M</t>
  </si>
  <si>
    <t>58942406</t>
  </si>
  <si>
    <t>beton asfaltový vrstva obrusná ACO 11+ pojivo asfalt 50/70</t>
  </si>
  <si>
    <t>t</t>
  </si>
  <si>
    <t>8</t>
  </si>
  <si>
    <t>-1870828598</t>
  </si>
  <si>
    <t>komunikace</t>
  </si>
  <si>
    <t>3*2*0,05*3*2,2</t>
  </si>
  <si>
    <t>3</t>
  </si>
  <si>
    <t>58943125</t>
  </si>
  <si>
    <t>beton asfaltový podkladní ACP 22+ pojivo asfalt 50/70</t>
  </si>
  <si>
    <t>-1968702624</t>
  </si>
  <si>
    <t>58935160</t>
  </si>
  <si>
    <t>směs stmelená cementem SC C 5/6 (kamenivo zpevněné cementem KSC II)</t>
  </si>
  <si>
    <t>m3</t>
  </si>
  <si>
    <t>21190787</t>
  </si>
  <si>
    <t>0,15*3*3*2</t>
  </si>
  <si>
    <t>5</t>
  </si>
  <si>
    <t>58344121</t>
  </si>
  <si>
    <t>štěrkodrť frakce 0/8</t>
  </si>
  <si>
    <t>-100388121</t>
  </si>
  <si>
    <t>3*2*0,15*3*2</t>
  </si>
  <si>
    <t>23</t>
  </si>
  <si>
    <t>113107337</t>
  </si>
  <si>
    <t>Odstranění podkladu z betonu vyztuženého sítěmi tl přes 150 do 300 mm strojně pl do 50 m2</t>
  </si>
  <si>
    <t>295322220</t>
  </si>
  <si>
    <t>3*2*3*2</t>
  </si>
  <si>
    <t>6</t>
  </si>
  <si>
    <t>113154233</t>
  </si>
  <si>
    <t>Frézování živičného krytu tl 50 mm pruh š přes 1 do 2 m pl přes 500 do 1000 m2 bez překážek v trase</t>
  </si>
  <si>
    <t>961208113</t>
  </si>
  <si>
    <t>25</t>
  </si>
  <si>
    <t>115101201</t>
  </si>
  <si>
    <t>Čerpání vody na dopravní výšku do 10 m průměrný přítok do 500 l/min</t>
  </si>
  <si>
    <t>hod</t>
  </si>
  <si>
    <t>-237443626</t>
  </si>
  <si>
    <t>26</t>
  </si>
  <si>
    <t>115101301</t>
  </si>
  <si>
    <t>Pohotovost čerpací soupravy pro dopravní výšku do 10 m přítok do 500 l/min</t>
  </si>
  <si>
    <t>den</t>
  </si>
  <si>
    <t>2030994604</t>
  </si>
  <si>
    <t>7</t>
  </si>
  <si>
    <t>122702119</t>
  </si>
  <si>
    <t>Příplatek za lepivost k odkopávkám a prokopávkám výsypek rozpojitelných bez předchozího rozrušení</t>
  </si>
  <si>
    <t>1920835891</t>
  </si>
  <si>
    <t>hloubení*0,5</t>
  </si>
  <si>
    <t>132254204</t>
  </si>
  <si>
    <t>Hloubení zapažených rýh š do 2000 mm v hornině třídy těžitelnosti I, skupiny 3 objem do 500 m3</t>
  </si>
  <si>
    <t>1311145085</t>
  </si>
  <si>
    <t>"startovací jámy"3*2*1,5*3</t>
  </si>
  <si>
    <t>"sondy VN" 1,5*1,5*1*2</t>
  </si>
  <si>
    <t>Součet</t>
  </si>
  <si>
    <t>9</t>
  </si>
  <si>
    <t>141721253</t>
  </si>
  <si>
    <t>Řízený zemní protlak délky přes 50 do 100 m hl do 6 m s protlačením potrubí průměru vrtu přes 110 do 140 mm v hornině třídy I a II skupiny 1 až 4</t>
  </si>
  <si>
    <t>m</t>
  </si>
  <si>
    <t>685034528</t>
  </si>
  <si>
    <t>195,6</t>
  </si>
  <si>
    <t>10</t>
  </si>
  <si>
    <t>151101101</t>
  </si>
  <si>
    <t>Zřízení příložného pažení a rozepření stěn rýh hl do 2 m</t>
  </si>
  <si>
    <t>-2081061608</t>
  </si>
  <si>
    <t>(3*1,5*2)*3</t>
  </si>
  <si>
    <t>11</t>
  </si>
  <si>
    <t>151101111</t>
  </si>
  <si>
    <t>Odstranění příložného pažení a rozepření stěn rýh hl do 2 m</t>
  </si>
  <si>
    <t>101111338</t>
  </si>
  <si>
    <t>12</t>
  </si>
  <si>
    <t>161151103</t>
  </si>
  <si>
    <t>Svislé přemístění výkopku z horniny třídy těžitelnosti I, skupiny 1 až 3 hl výkopu přes 4 do 8 m</t>
  </si>
  <si>
    <t>-1304298898</t>
  </si>
  <si>
    <t>13</t>
  </si>
  <si>
    <t>162751117</t>
  </si>
  <si>
    <t>Vodorovné přemístění do 10000 m výkopku/sypaniny z horniny třídy těžitelnosti I, skupiny 1 až 3</t>
  </si>
  <si>
    <t>1567073867</t>
  </si>
  <si>
    <t>14</t>
  </si>
  <si>
    <t>162751119</t>
  </si>
  <si>
    <t>Příplatek k vodorovnému přemístění výkopku/sypaniny z horniny třídy těžitelnosti I, skupiny 1 až 3 ZKD 1000 m přes 10000 m</t>
  </si>
  <si>
    <t>-1331151352</t>
  </si>
  <si>
    <t>hloubení*5</t>
  </si>
  <si>
    <t>171201221</t>
  </si>
  <si>
    <t>Poplatek za uložení na skládce (skládkovné) zeminy a kamení kód odpadu 17 05 04</t>
  </si>
  <si>
    <t>-530596480</t>
  </si>
  <si>
    <t>hloubení*2</t>
  </si>
  <si>
    <t>16</t>
  </si>
  <si>
    <t>174151101</t>
  </si>
  <si>
    <t>Zásyp jam, šachet rýh nebo kolem objektů sypaninou se zhutněním</t>
  </si>
  <si>
    <t>-864907317</t>
  </si>
  <si>
    <t>hloubení-podsyp-obsyp</t>
  </si>
  <si>
    <t>17</t>
  </si>
  <si>
    <t>175151101</t>
  </si>
  <si>
    <t>Obsypání potrubí strojně sypaninou bez prohození, uloženou do 3 m</t>
  </si>
  <si>
    <t>-757409112</t>
  </si>
  <si>
    <t>(3*2*0,410*3)-(3,14*0,055*0,055*9)</t>
  </si>
  <si>
    <t>Vodorovné konstrukce</t>
  </si>
  <si>
    <t>18</t>
  </si>
  <si>
    <t>451573111</t>
  </si>
  <si>
    <t>Lože pod potrubí otevřený výkop ze štěrkopísku</t>
  </si>
  <si>
    <t>-1914746713</t>
  </si>
  <si>
    <t>0,1*3*2*3</t>
  </si>
  <si>
    <t>997</t>
  </si>
  <si>
    <t>Přesun sutě</t>
  </si>
  <si>
    <t>19</t>
  </si>
  <si>
    <t>58337331</t>
  </si>
  <si>
    <t>štěrkopísek frakce 0/22</t>
  </si>
  <si>
    <t>-1720016276</t>
  </si>
  <si>
    <t>(podsyp+obsyp)*2</t>
  </si>
  <si>
    <t>24</t>
  </si>
  <si>
    <t>997013602</t>
  </si>
  <si>
    <t>Poplatek za uložení na skládce (skládkovné) stavebního odpadu železobetonového kód odpadu 17 01 01</t>
  </si>
  <si>
    <t>1229422278</t>
  </si>
  <si>
    <t>panely*0,3*2,6</t>
  </si>
  <si>
    <t>998</t>
  </si>
  <si>
    <t>Přesun hmot</t>
  </si>
  <si>
    <t>20</t>
  </si>
  <si>
    <t>998276101</t>
  </si>
  <si>
    <t>Přesun hmot pro trubní vedení z trub z plastických hmot otevřený výkop</t>
  </si>
  <si>
    <t>-1856671529</t>
  </si>
  <si>
    <t>VRN</t>
  </si>
  <si>
    <t>Vedlejší rozpočtové náklady</t>
  </si>
  <si>
    <t>VRN7</t>
  </si>
  <si>
    <t>Provozní vlivy</t>
  </si>
  <si>
    <t>29</t>
  </si>
  <si>
    <t>076103012</t>
  </si>
  <si>
    <t>Křížení el. vedení - vypnutí kříženého VN, NN</t>
  </si>
  <si>
    <t>…</t>
  </si>
  <si>
    <t>1024</t>
  </si>
  <si>
    <t>-1528180984</t>
  </si>
  <si>
    <t>VRN1</t>
  </si>
  <si>
    <t>Průzkumné, geodetické a projektové práce</t>
  </si>
  <si>
    <t>22</t>
  </si>
  <si>
    <t>012103000</t>
  </si>
  <si>
    <t>Vytýčení cizích inženýrských sítí</t>
  </si>
  <si>
    <t>-1757206658</t>
  </si>
  <si>
    <t>VRN3</t>
  </si>
  <si>
    <t>Zařízení staveniště</t>
  </si>
  <si>
    <t>032103000</t>
  </si>
  <si>
    <t>Náklady na stavební buňky</t>
  </si>
  <si>
    <t>1458388198</t>
  </si>
  <si>
    <t>034103000</t>
  </si>
  <si>
    <t>Oplocení staveniště</t>
  </si>
  <si>
    <t>1956211612</t>
  </si>
  <si>
    <t>20,25</t>
  </si>
  <si>
    <t>4,05</t>
  </si>
  <si>
    <t>45</t>
  </si>
  <si>
    <t>1,35</t>
  </si>
  <si>
    <t>03 - vodovodní přípojky</t>
  </si>
  <si>
    <t>1,5*1*9</t>
  </si>
  <si>
    <t>1,5*1*0,05*9*2,2</t>
  </si>
  <si>
    <t>0,15*1,5*1*9</t>
  </si>
  <si>
    <t>1,5*1,5*6</t>
  </si>
  <si>
    <t>-1976911825</t>
  </si>
  <si>
    <t>228695327</t>
  </si>
  <si>
    <t>1,5*1,5*9</t>
  </si>
  <si>
    <t>141720001</t>
  </si>
  <si>
    <t>Neřízený zemní protlak strojně průměru do 50 mm v hornině třídy těžitelnosti I skupiny 1 a 2</t>
  </si>
  <si>
    <t>1978755547</t>
  </si>
  <si>
    <t>(1,5*15)*2</t>
  </si>
  <si>
    <t>(1,5*1*0,3*9)</t>
  </si>
  <si>
    <t>0,1*1,5*1*9</t>
  </si>
  <si>
    <t>320399262</t>
  </si>
  <si>
    <t>SEZNAM FIGUR</t>
  </si>
  <si>
    <t>Výměra</t>
  </si>
  <si>
    <t xml:space="preserve"> 02</t>
  </si>
  <si>
    <t>Použití figury:</t>
  </si>
  <si>
    <t xml:space="preserve"> 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</si>
</sst>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02/06/2024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Březí- - ul. Družstevní, oprava vodovodu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29. 1. 2024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16.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'02 - vodovod'!J30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'02 - vodovod'!P125</f>
        <v>0</v>
      </c>
      <c r="AV95" s="127">
        <f>'02 - vodovod'!J33</f>
        <v>0</v>
      </c>
      <c r="AW95" s="127">
        <f>'02 - vodovod'!J34</f>
        <v>0</v>
      </c>
      <c r="AX95" s="127">
        <f>'02 - vodovod'!J35</f>
        <v>0</v>
      </c>
      <c r="AY95" s="127">
        <f>'02 - vodovod'!J36</f>
        <v>0</v>
      </c>
      <c r="AZ95" s="127">
        <f>'02 - vodovod'!F33</f>
        <v>0</v>
      </c>
      <c r="BA95" s="127">
        <f>'02 - vodovod'!F34</f>
        <v>0</v>
      </c>
      <c r="BB95" s="127">
        <f>'02 - vodovod'!F35</f>
        <v>0</v>
      </c>
      <c r="BC95" s="127">
        <f>'02 - vodovod'!F36</f>
        <v>0</v>
      </c>
      <c r="BD95" s="129">
        <f>'02 - vodovod'!F37</f>
        <v>0</v>
      </c>
      <c r="BE95" s="7"/>
      <c r="BT95" s="130" t="s">
        <v>81</v>
      </c>
      <c r="BV95" s="130" t="s">
        <v>75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1" s="7" customFormat="1" ht="16.5" customHeight="1">
      <c r="A96" s="118" t="s">
        <v>77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'03 - vodovodní přípojky'!J30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31">
        <v>0</v>
      </c>
      <c r="AT96" s="132">
        <f>ROUND(SUM(AV96:AW96),2)</f>
        <v>0</v>
      </c>
      <c r="AU96" s="133">
        <f>'03 - vodovodní přípojky'!P122</f>
        <v>0</v>
      </c>
      <c r="AV96" s="132">
        <f>'03 - vodovodní přípojky'!J33</f>
        <v>0</v>
      </c>
      <c r="AW96" s="132">
        <f>'03 - vodovodní přípojky'!J34</f>
        <v>0</v>
      </c>
      <c r="AX96" s="132">
        <f>'03 - vodovodní přípojky'!J35</f>
        <v>0</v>
      </c>
      <c r="AY96" s="132">
        <f>'03 - vodovodní přípojky'!J36</f>
        <v>0</v>
      </c>
      <c r="AZ96" s="132">
        <f>'03 - vodovodní přípojky'!F33</f>
        <v>0</v>
      </c>
      <c r="BA96" s="132">
        <f>'03 - vodovodní přípojky'!F34</f>
        <v>0</v>
      </c>
      <c r="BB96" s="132">
        <f>'03 - vodovodní přípojky'!F35</f>
        <v>0</v>
      </c>
      <c r="BC96" s="132">
        <f>'03 - vodovodní přípojky'!F36</f>
        <v>0</v>
      </c>
      <c r="BD96" s="134">
        <f>'03 - vodovodní přípojky'!F37</f>
        <v>0</v>
      </c>
      <c r="BE96" s="7"/>
      <c r="BT96" s="130" t="s">
        <v>81</v>
      </c>
      <c r="BV96" s="130" t="s">
        <v>75</v>
      </c>
      <c r="BW96" s="130" t="s">
        <v>86</v>
      </c>
      <c r="BX96" s="130" t="s">
        <v>5</v>
      </c>
      <c r="CL96" s="130" t="s">
        <v>1</v>
      </c>
      <c r="CM96" s="130" t="s">
        <v>83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2 - vodovod'!C2" display="/"/>
    <hyperlink ref="A96" location="'03 - vodovodní přípojk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  <c r="AZ2" s="135" t="s">
        <v>87</v>
      </c>
      <c r="BA2" s="135" t="s">
        <v>88</v>
      </c>
      <c r="BB2" s="135" t="s">
        <v>1</v>
      </c>
      <c r="BC2" s="135" t="s">
        <v>89</v>
      </c>
      <c r="BD2" s="135" t="s">
        <v>83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83</v>
      </c>
      <c r="AZ3" s="135" t="s">
        <v>90</v>
      </c>
      <c r="BA3" s="135" t="s">
        <v>90</v>
      </c>
      <c r="BB3" s="135" t="s">
        <v>1</v>
      </c>
      <c r="BC3" s="135" t="s">
        <v>91</v>
      </c>
      <c r="BD3" s="135" t="s">
        <v>83</v>
      </c>
    </row>
    <row r="4" spans="2:56" s="1" customFormat="1" ht="24.95" customHeight="1">
      <c r="B4" s="19"/>
      <c r="D4" s="138" t="s">
        <v>92</v>
      </c>
      <c r="L4" s="19"/>
      <c r="M4" s="139" t="s">
        <v>10</v>
      </c>
      <c r="AT4" s="16" t="s">
        <v>4</v>
      </c>
      <c r="AZ4" s="135" t="s">
        <v>93</v>
      </c>
      <c r="BA4" s="135" t="s">
        <v>93</v>
      </c>
      <c r="BB4" s="135" t="s">
        <v>1</v>
      </c>
      <c r="BC4" s="135" t="s">
        <v>94</v>
      </c>
      <c r="BD4" s="135" t="s">
        <v>83</v>
      </c>
    </row>
    <row r="5" spans="2:56" s="1" customFormat="1" ht="6.95" customHeight="1">
      <c r="B5" s="19"/>
      <c r="L5" s="19"/>
      <c r="AZ5" s="135" t="s">
        <v>95</v>
      </c>
      <c r="BA5" s="135" t="s">
        <v>95</v>
      </c>
      <c r="BB5" s="135" t="s">
        <v>1</v>
      </c>
      <c r="BC5" s="135" t="s">
        <v>96</v>
      </c>
      <c r="BD5" s="135" t="s">
        <v>83</v>
      </c>
    </row>
    <row r="6" spans="2:56" s="1" customFormat="1" ht="12" customHeight="1">
      <c r="B6" s="19"/>
      <c r="D6" s="140" t="s">
        <v>16</v>
      </c>
      <c r="L6" s="19"/>
      <c r="AZ6" s="135" t="s">
        <v>97</v>
      </c>
      <c r="BA6" s="135" t="s">
        <v>97</v>
      </c>
      <c r="BB6" s="135" t="s">
        <v>1</v>
      </c>
      <c r="BC6" s="135" t="s">
        <v>98</v>
      </c>
      <c r="BD6" s="135" t="s">
        <v>83</v>
      </c>
    </row>
    <row r="7" spans="2:12" s="1" customFormat="1" ht="16.5" customHeight="1">
      <c r="B7" s="19"/>
      <c r="E7" s="141" t="str">
        <f>'Rekapitulace stavby'!K6</f>
        <v>Březí- - ul. Družstevní, oprava vodovodu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99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100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29. 1. 2024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21</v>
      </c>
      <c r="F15" s="37"/>
      <c r="G15" s="37"/>
      <c r="H15" s="37"/>
      <c r="I15" s="140" t="s">
        <v>26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27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29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21</v>
      </c>
      <c r="F21" s="37"/>
      <c r="G21" s="37"/>
      <c r="H21" s="37"/>
      <c r="I21" s="140" t="s">
        <v>26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31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21</v>
      </c>
      <c r="F24" s="37"/>
      <c r="G24" s="37"/>
      <c r="H24" s="37"/>
      <c r="I24" s="140" t="s">
        <v>26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151">
        <f>ROUND(J125,2)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35</v>
      </c>
      <c r="G32" s="37"/>
      <c r="H32" s="37"/>
      <c r="I32" s="152" t="s">
        <v>34</v>
      </c>
      <c r="J32" s="152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37</v>
      </c>
      <c r="E33" s="140" t="s">
        <v>38</v>
      </c>
      <c r="F33" s="154">
        <f>ROUND((SUM(BE125:BE184)),2)</f>
        <v>0</v>
      </c>
      <c r="G33" s="37"/>
      <c r="H33" s="37"/>
      <c r="I33" s="155">
        <v>0.21</v>
      </c>
      <c r="J33" s="154">
        <f>ROUND(((SUM(BE125:BE184))*I33),2)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39</v>
      </c>
      <c r="F34" s="154">
        <f>ROUND((SUM(BF125:BF184)),2)</f>
        <v>0</v>
      </c>
      <c r="G34" s="37"/>
      <c r="H34" s="37"/>
      <c r="I34" s="155">
        <v>0.15</v>
      </c>
      <c r="J34" s="154">
        <f>ROUND(((SUM(BF125:BF184))*I34),2)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40</v>
      </c>
      <c r="F35" s="154">
        <f>ROUND((SUM(BG125:BG184)),2)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41</v>
      </c>
      <c r="F36" s="154">
        <f>ROUND((SUM(BH125:BH184)),2)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42</v>
      </c>
      <c r="F37" s="154">
        <f>ROUND((SUM(BI125:BI184)),2)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Březí- - ul. Družstevní, oprava vodovodu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02 - vodovod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29. 1. 2024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104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J126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J127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108</v>
      </c>
      <c r="E99" s="188"/>
      <c r="F99" s="188"/>
      <c r="G99" s="188"/>
      <c r="H99" s="188"/>
      <c r="I99" s="188"/>
      <c r="J99" s="189">
        <f>J167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109</v>
      </c>
      <c r="E100" s="188"/>
      <c r="F100" s="188"/>
      <c r="G100" s="188"/>
      <c r="H100" s="188"/>
      <c r="I100" s="188"/>
      <c r="J100" s="189">
        <f>J170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110</v>
      </c>
      <c r="E101" s="188"/>
      <c r="F101" s="188"/>
      <c r="G101" s="188"/>
      <c r="H101" s="188"/>
      <c r="I101" s="188"/>
      <c r="J101" s="189">
        <f>J175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111</v>
      </c>
      <c r="E102" s="182"/>
      <c r="F102" s="182"/>
      <c r="G102" s="182"/>
      <c r="H102" s="182"/>
      <c r="I102" s="182"/>
      <c r="J102" s="183">
        <f>J177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5"/>
      <c r="C103" s="186"/>
      <c r="D103" s="187" t="s">
        <v>112</v>
      </c>
      <c r="E103" s="188"/>
      <c r="F103" s="188"/>
      <c r="G103" s="188"/>
      <c r="H103" s="188"/>
      <c r="I103" s="188"/>
      <c r="J103" s="189">
        <f>J178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113</v>
      </c>
      <c r="E104" s="182"/>
      <c r="F104" s="182"/>
      <c r="G104" s="182"/>
      <c r="H104" s="182"/>
      <c r="I104" s="182"/>
      <c r="J104" s="183">
        <f>J180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79"/>
      <c r="C105" s="180"/>
      <c r="D105" s="181" t="s">
        <v>114</v>
      </c>
      <c r="E105" s="182"/>
      <c r="F105" s="182"/>
      <c r="G105" s="182"/>
      <c r="H105" s="182"/>
      <c r="I105" s="182"/>
      <c r="J105" s="183">
        <f>J182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115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74" t="str">
        <f>E7</f>
        <v>Březí- - ul. Družstevní, oprava vodovodu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99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>02 - vodovod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 xml:space="preserve"> </v>
      </c>
      <c r="G119" s="39"/>
      <c r="H119" s="39"/>
      <c r="I119" s="31" t="s">
        <v>22</v>
      </c>
      <c r="J119" s="78" t="str">
        <f>IF(J12="","",J12)</f>
        <v>29. 1. 2024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E15</f>
        <v xml:space="preserve"> </v>
      </c>
      <c r="G121" s="39"/>
      <c r="H121" s="39"/>
      <c r="I121" s="31" t="s">
        <v>29</v>
      </c>
      <c r="J121" s="35" t="str">
        <f>E21</f>
        <v xml:space="preserve">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9"/>
      <c r="E122" s="39"/>
      <c r="F122" s="26" t="str">
        <f>IF(E18="","",E18)</f>
        <v>Vyplň údaj</v>
      </c>
      <c r="G122" s="39"/>
      <c r="H122" s="39"/>
      <c r="I122" s="31" t="s">
        <v>31</v>
      </c>
      <c r="J122" s="35" t="str">
        <f>E24</f>
        <v xml:space="preserve"> 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91"/>
      <c r="B124" s="192"/>
      <c r="C124" s="193" t="s">
        <v>116</v>
      </c>
      <c r="D124" s="194" t="s">
        <v>58</v>
      </c>
      <c r="E124" s="194" t="s">
        <v>54</v>
      </c>
      <c r="F124" s="194" t="s">
        <v>55</v>
      </c>
      <c r="G124" s="194" t="s">
        <v>117</v>
      </c>
      <c r="H124" s="194" t="s">
        <v>118</v>
      </c>
      <c r="I124" s="194" t="s">
        <v>119</v>
      </c>
      <c r="J124" s="195" t="s">
        <v>103</v>
      </c>
      <c r="K124" s="196" t="s">
        <v>120</v>
      </c>
      <c r="L124" s="197"/>
      <c r="M124" s="99" t="s">
        <v>1</v>
      </c>
      <c r="N124" s="100" t="s">
        <v>37</v>
      </c>
      <c r="O124" s="100" t="s">
        <v>121</v>
      </c>
      <c r="P124" s="100" t="s">
        <v>122</v>
      </c>
      <c r="Q124" s="100" t="s">
        <v>123</v>
      </c>
      <c r="R124" s="100" t="s">
        <v>124</v>
      </c>
      <c r="S124" s="100" t="s">
        <v>125</v>
      </c>
      <c r="T124" s="101" t="s">
        <v>126</v>
      </c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</row>
    <row r="125" spans="1:63" s="2" customFormat="1" ht="22.8" customHeight="1">
      <c r="A125" s="37"/>
      <c r="B125" s="38"/>
      <c r="C125" s="106" t="s">
        <v>127</v>
      </c>
      <c r="D125" s="39"/>
      <c r="E125" s="39"/>
      <c r="F125" s="39"/>
      <c r="G125" s="39"/>
      <c r="H125" s="39"/>
      <c r="I125" s="39"/>
      <c r="J125" s="198">
        <f>BK125</f>
        <v>0</v>
      </c>
      <c r="K125" s="39"/>
      <c r="L125" s="43"/>
      <c r="M125" s="102"/>
      <c r="N125" s="199"/>
      <c r="O125" s="103"/>
      <c r="P125" s="200">
        <f>P126+P177+P180+P182</f>
        <v>0</v>
      </c>
      <c r="Q125" s="103"/>
      <c r="R125" s="200">
        <f>R126+R177+R180+R182</f>
        <v>34.92652</v>
      </c>
      <c r="S125" s="103"/>
      <c r="T125" s="201">
        <f>T126+T177+T180+T182</f>
        <v>37.26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72</v>
      </c>
      <c r="AU125" s="16" t="s">
        <v>105</v>
      </c>
      <c r="BK125" s="202">
        <f>BK126+BK177+BK180+BK182</f>
        <v>0</v>
      </c>
    </row>
    <row r="126" spans="1:63" s="12" customFormat="1" ht="25.9" customHeight="1">
      <c r="A126" s="12"/>
      <c r="B126" s="203"/>
      <c r="C126" s="204"/>
      <c r="D126" s="205" t="s">
        <v>72</v>
      </c>
      <c r="E126" s="206" t="s">
        <v>128</v>
      </c>
      <c r="F126" s="206" t="s">
        <v>129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P127+P167+P170+P175</f>
        <v>0</v>
      </c>
      <c r="Q126" s="211"/>
      <c r="R126" s="212">
        <f>R127+R167+R170+R175</f>
        <v>34.92652</v>
      </c>
      <c r="S126" s="211"/>
      <c r="T126" s="213">
        <f>T127+T167+T170+T175</f>
        <v>37.26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81</v>
      </c>
      <c r="AT126" s="215" t="s">
        <v>72</v>
      </c>
      <c r="AU126" s="215" t="s">
        <v>73</v>
      </c>
      <c r="AY126" s="214" t="s">
        <v>130</v>
      </c>
      <c r="BK126" s="216">
        <f>BK127+BK167+BK170+BK175</f>
        <v>0</v>
      </c>
    </row>
    <row r="127" spans="1:63" s="12" customFormat="1" ht="22.8" customHeight="1">
      <c r="A127" s="12"/>
      <c r="B127" s="203"/>
      <c r="C127" s="204"/>
      <c r="D127" s="205" t="s">
        <v>72</v>
      </c>
      <c r="E127" s="217" t="s">
        <v>81</v>
      </c>
      <c r="F127" s="217" t="s">
        <v>131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SUM(P128:P166)</f>
        <v>0</v>
      </c>
      <c r="Q127" s="211"/>
      <c r="R127" s="212">
        <f>SUM(R128:R166)</f>
        <v>16.73652</v>
      </c>
      <c r="S127" s="211"/>
      <c r="T127" s="213">
        <f>SUM(T128:T166)</f>
        <v>37.26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81</v>
      </c>
      <c r="AT127" s="215" t="s">
        <v>72</v>
      </c>
      <c r="AU127" s="215" t="s">
        <v>81</v>
      </c>
      <c r="AY127" s="214" t="s">
        <v>130</v>
      </c>
      <c r="BK127" s="216">
        <f>SUM(BK128:BK166)</f>
        <v>0</v>
      </c>
    </row>
    <row r="128" spans="1:65" s="2" customFormat="1" ht="24.15" customHeight="1">
      <c r="A128" s="37"/>
      <c r="B128" s="38"/>
      <c r="C128" s="219" t="s">
        <v>81</v>
      </c>
      <c r="D128" s="219" t="s">
        <v>132</v>
      </c>
      <c r="E128" s="220" t="s">
        <v>133</v>
      </c>
      <c r="F128" s="221" t="s">
        <v>134</v>
      </c>
      <c r="G128" s="222" t="s">
        <v>135</v>
      </c>
      <c r="H128" s="223">
        <v>18</v>
      </c>
      <c r="I128" s="224"/>
      <c r="J128" s="225">
        <f>ROUND(I128*H128,2)</f>
        <v>0</v>
      </c>
      <c r="K128" s="226"/>
      <c r="L128" s="43"/>
      <c r="M128" s="227" t="s">
        <v>1</v>
      </c>
      <c r="N128" s="228" t="s">
        <v>38</v>
      </c>
      <c r="O128" s="90"/>
      <c r="P128" s="229">
        <f>O128*H128</f>
        <v>0</v>
      </c>
      <c r="Q128" s="229">
        <v>0</v>
      </c>
      <c r="R128" s="229">
        <f>Q128*H128</f>
        <v>0</v>
      </c>
      <c r="S128" s="229">
        <v>0.58</v>
      </c>
      <c r="T128" s="230">
        <f>S128*H128</f>
        <v>10.44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1" t="s">
        <v>136</v>
      </c>
      <c r="AT128" s="231" t="s">
        <v>132</v>
      </c>
      <c r="AU128" s="231" t="s">
        <v>83</v>
      </c>
      <c r="AY128" s="16" t="s">
        <v>130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6" t="s">
        <v>81</v>
      </c>
      <c r="BK128" s="232">
        <f>ROUND(I128*H128,2)</f>
        <v>0</v>
      </c>
      <c r="BL128" s="16" t="s">
        <v>136</v>
      </c>
      <c r="BM128" s="231" t="s">
        <v>137</v>
      </c>
    </row>
    <row r="129" spans="1:51" s="13" customFormat="1" ht="12">
      <c r="A129" s="13"/>
      <c r="B129" s="233"/>
      <c r="C129" s="234"/>
      <c r="D129" s="235" t="s">
        <v>138</v>
      </c>
      <c r="E129" s="236" t="s">
        <v>1</v>
      </c>
      <c r="F129" s="237" t="s">
        <v>139</v>
      </c>
      <c r="G129" s="234"/>
      <c r="H129" s="238">
        <v>18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138</v>
      </c>
      <c r="AU129" s="244" t="s">
        <v>83</v>
      </c>
      <c r="AV129" s="13" t="s">
        <v>83</v>
      </c>
      <c r="AW129" s="13" t="s">
        <v>30</v>
      </c>
      <c r="AX129" s="13" t="s">
        <v>81</v>
      </c>
      <c r="AY129" s="244" t="s">
        <v>130</v>
      </c>
    </row>
    <row r="130" spans="1:65" s="2" customFormat="1" ht="24.15" customHeight="1">
      <c r="A130" s="37"/>
      <c r="B130" s="38"/>
      <c r="C130" s="245" t="s">
        <v>83</v>
      </c>
      <c r="D130" s="245" t="s">
        <v>140</v>
      </c>
      <c r="E130" s="246" t="s">
        <v>141</v>
      </c>
      <c r="F130" s="247" t="s">
        <v>142</v>
      </c>
      <c r="G130" s="248" t="s">
        <v>143</v>
      </c>
      <c r="H130" s="249">
        <v>1.98</v>
      </c>
      <c r="I130" s="250"/>
      <c r="J130" s="251">
        <f>ROUND(I130*H130,2)</f>
        <v>0</v>
      </c>
      <c r="K130" s="252"/>
      <c r="L130" s="253"/>
      <c r="M130" s="254" t="s">
        <v>1</v>
      </c>
      <c r="N130" s="255" t="s">
        <v>38</v>
      </c>
      <c r="O130" s="90"/>
      <c r="P130" s="229">
        <f>O130*H130</f>
        <v>0</v>
      </c>
      <c r="Q130" s="229">
        <v>1</v>
      </c>
      <c r="R130" s="229">
        <f>Q130*H130</f>
        <v>1.98</v>
      </c>
      <c r="S130" s="229">
        <v>0</v>
      </c>
      <c r="T130" s="23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144</v>
      </c>
      <c r="AT130" s="231" t="s">
        <v>140</v>
      </c>
      <c r="AU130" s="231" t="s">
        <v>83</v>
      </c>
      <c r="AY130" s="16" t="s">
        <v>130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81</v>
      </c>
      <c r="BK130" s="232">
        <f>ROUND(I130*H130,2)</f>
        <v>0</v>
      </c>
      <c r="BL130" s="16" t="s">
        <v>136</v>
      </c>
      <c r="BM130" s="231" t="s">
        <v>145</v>
      </c>
    </row>
    <row r="131" spans="1:51" s="13" customFormat="1" ht="12">
      <c r="A131" s="13"/>
      <c r="B131" s="233"/>
      <c r="C131" s="234"/>
      <c r="D131" s="235" t="s">
        <v>138</v>
      </c>
      <c r="E131" s="236" t="s">
        <v>146</v>
      </c>
      <c r="F131" s="237" t="s">
        <v>147</v>
      </c>
      <c r="G131" s="234"/>
      <c r="H131" s="238">
        <v>1.98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138</v>
      </c>
      <c r="AU131" s="244" t="s">
        <v>83</v>
      </c>
      <c r="AV131" s="13" t="s">
        <v>83</v>
      </c>
      <c r="AW131" s="13" t="s">
        <v>30</v>
      </c>
      <c r="AX131" s="13" t="s">
        <v>81</v>
      </c>
      <c r="AY131" s="244" t="s">
        <v>130</v>
      </c>
    </row>
    <row r="132" spans="1:65" s="2" customFormat="1" ht="21.75" customHeight="1">
      <c r="A132" s="37"/>
      <c r="B132" s="38"/>
      <c r="C132" s="245" t="s">
        <v>148</v>
      </c>
      <c r="D132" s="245" t="s">
        <v>140</v>
      </c>
      <c r="E132" s="246" t="s">
        <v>149</v>
      </c>
      <c r="F132" s="247" t="s">
        <v>150</v>
      </c>
      <c r="G132" s="248" t="s">
        <v>143</v>
      </c>
      <c r="H132" s="249">
        <v>1.98</v>
      </c>
      <c r="I132" s="250"/>
      <c r="J132" s="251">
        <f>ROUND(I132*H132,2)</f>
        <v>0</v>
      </c>
      <c r="K132" s="252"/>
      <c r="L132" s="253"/>
      <c r="M132" s="254" t="s">
        <v>1</v>
      </c>
      <c r="N132" s="255" t="s">
        <v>38</v>
      </c>
      <c r="O132" s="90"/>
      <c r="P132" s="229">
        <f>O132*H132</f>
        <v>0</v>
      </c>
      <c r="Q132" s="229">
        <v>1</v>
      </c>
      <c r="R132" s="229">
        <f>Q132*H132</f>
        <v>1.98</v>
      </c>
      <c r="S132" s="229">
        <v>0</v>
      </c>
      <c r="T132" s="23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1" t="s">
        <v>144</v>
      </c>
      <c r="AT132" s="231" t="s">
        <v>140</v>
      </c>
      <c r="AU132" s="231" t="s">
        <v>83</v>
      </c>
      <c r="AY132" s="16" t="s">
        <v>130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6" t="s">
        <v>81</v>
      </c>
      <c r="BK132" s="232">
        <f>ROUND(I132*H132,2)</f>
        <v>0</v>
      </c>
      <c r="BL132" s="16" t="s">
        <v>136</v>
      </c>
      <c r="BM132" s="231" t="s">
        <v>151</v>
      </c>
    </row>
    <row r="133" spans="1:65" s="2" customFormat="1" ht="24.15" customHeight="1">
      <c r="A133" s="37"/>
      <c r="B133" s="38"/>
      <c r="C133" s="245" t="s">
        <v>136</v>
      </c>
      <c r="D133" s="245" t="s">
        <v>140</v>
      </c>
      <c r="E133" s="246" t="s">
        <v>152</v>
      </c>
      <c r="F133" s="247" t="s">
        <v>153</v>
      </c>
      <c r="G133" s="248" t="s">
        <v>154</v>
      </c>
      <c r="H133" s="249">
        <v>2.7</v>
      </c>
      <c r="I133" s="250"/>
      <c r="J133" s="251">
        <f>ROUND(I133*H133,2)</f>
        <v>0</v>
      </c>
      <c r="K133" s="252"/>
      <c r="L133" s="253"/>
      <c r="M133" s="254" t="s">
        <v>1</v>
      </c>
      <c r="N133" s="255" t="s">
        <v>38</v>
      </c>
      <c r="O133" s="90"/>
      <c r="P133" s="229">
        <f>O133*H133</f>
        <v>0</v>
      </c>
      <c r="Q133" s="229">
        <v>2.49</v>
      </c>
      <c r="R133" s="229">
        <f>Q133*H133</f>
        <v>6.723000000000001</v>
      </c>
      <c r="S133" s="229">
        <v>0</v>
      </c>
      <c r="T133" s="23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1" t="s">
        <v>144</v>
      </c>
      <c r="AT133" s="231" t="s">
        <v>140</v>
      </c>
      <c r="AU133" s="231" t="s">
        <v>83</v>
      </c>
      <c r="AY133" s="16" t="s">
        <v>130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81</v>
      </c>
      <c r="BK133" s="232">
        <f>ROUND(I133*H133,2)</f>
        <v>0</v>
      </c>
      <c r="BL133" s="16" t="s">
        <v>136</v>
      </c>
      <c r="BM133" s="231" t="s">
        <v>155</v>
      </c>
    </row>
    <row r="134" spans="1:51" s="13" customFormat="1" ht="12">
      <c r="A134" s="13"/>
      <c r="B134" s="233"/>
      <c r="C134" s="234"/>
      <c r="D134" s="235" t="s">
        <v>138</v>
      </c>
      <c r="E134" s="236" t="s">
        <v>1</v>
      </c>
      <c r="F134" s="237" t="s">
        <v>156</v>
      </c>
      <c r="G134" s="234"/>
      <c r="H134" s="238">
        <v>2.7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138</v>
      </c>
      <c r="AU134" s="244" t="s">
        <v>83</v>
      </c>
      <c r="AV134" s="13" t="s">
        <v>83</v>
      </c>
      <c r="AW134" s="13" t="s">
        <v>30</v>
      </c>
      <c r="AX134" s="13" t="s">
        <v>81</v>
      </c>
      <c r="AY134" s="244" t="s">
        <v>130</v>
      </c>
    </row>
    <row r="135" spans="1:65" s="2" customFormat="1" ht="16.5" customHeight="1">
      <c r="A135" s="37"/>
      <c r="B135" s="38"/>
      <c r="C135" s="245" t="s">
        <v>157</v>
      </c>
      <c r="D135" s="245" t="s">
        <v>140</v>
      </c>
      <c r="E135" s="246" t="s">
        <v>158</v>
      </c>
      <c r="F135" s="247" t="s">
        <v>159</v>
      </c>
      <c r="G135" s="248" t="s">
        <v>143</v>
      </c>
      <c r="H135" s="249">
        <v>5.4</v>
      </c>
      <c r="I135" s="250"/>
      <c r="J135" s="251">
        <f>ROUND(I135*H135,2)</f>
        <v>0</v>
      </c>
      <c r="K135" s="252"/>
      <c r="L135" s="253"/>
      <c r="M135" s="254" t="s">
        <v>1</v>
      </c>
      <c r="N135" s="255" t="s">
        <v>38</v>
      </c>
      <c r="O135" s="90"/>
      <c r="P135" s="229">
        <f>O135*H135</f>
        <v>0</v>
      </c>
      <c r="Q135" s="229">
        <v>1</v>
      </c>
      <c r="R135" s="229">
        <f>Q135*H135</f>
        <v>5.4</v>
      </c>
      <c r="S135" s="229">
        <v>0</v>
      </c>
      <c r="T135" s="23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1" t="s">
        <v>144</v>
      </c>
      <c r="AT135" s="231" t="s">
        <v>140</v>
      </c>
      <c r="AU135" s="231" t="s">
        <v>83</v>
      </c>
      <c r="AY135" s="16" t="s">
        <v>130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6" t="s">
        <v>81</v>
      </c>
      <c r="BK135" s="232">
        <f>ROUND(I135*H135,2)</f>
        <v>0</v>
      </c>
      <c r="BL135" s="16" t="s">
        <v>136</v>
      </c>
      <c r="BM135" s="231" t="s">
        <v>160</v>
      </c>
    </row>
    <row r="136" spans="1:51" s="13" customFormat="1" ht="12">
      <c r="A136" s="13"/>
      <c r="B136" s="233"/>
      <c r="C136" s="234"/>
      <c r="D136" s="235" t="s">
        <v>138</v>
      </c>
      <c r="E136" s="236" t="s">
        <v>1</v>
      </c>
      <c r="F136" s="237" t="s">
        <v>161</v>
      </c>
      <c r="G136" s="234"/>
      <c r="H136" s="238">
        <v>5.4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138</v>
      </c>
      <c r="AU136" s="244" t="s">
        <v>83</v>
      </c>
      <c r="AV136" s="13" t="s">
        <v>83</v>
      </c>
      <c r="AW136" s="13" t="s">
        <v>30</v>
      </c>
      <c r="AX136" s="13" t="s">
        <v>81</v>
      </c>
      <c r="AY136" s="244" t="s">
        <v>130</v>
      </c>
    </row>
    <row r="137" spans="1:65" s="2" customFormat="1" ht="33" customHeight="1">
      <c r="A137" s="37"/>
      <c r="B137" s="38"/>
      <c r="C137" s="219" t="s">
        <v>162</v>
      </c>
      <c r="D137" s="219" t="s">
        <v>132</v>
      </c>
      <c r="E137" s="220" t="s">
        <v>163</v>
      </c>
      <c r="F137" s="221" t="s">
        <v>164</v>
      </c>
      <c r="G137" s="222" t="s">
        <v>135</v>
      </c>
      <c r="H137" s="223">
        <v>36</v>
      </c>
      <c r="I137" s="224"/>
      <c r="J137" s="225">
        <f>ROUND(I137*H137,2)</f>
        <v>0</v>
      </c>
      <c r="K137" s="226"/>
      <c r="L137" s="43"/>
      <c r="M137" s="227" t="s">
        <v>1</v>
      </c>
      <c r="N137" s="228" t="s">
        <v>38</v>
      </c>
      <c r="O137" s="90"/>
      <c r="P137" s="229">
        <f>O137*H137</f>
        <v>0</v>
      </c>
      <c r="Q137" s="229">
        <v>0</v>
      </c>
      <c r="R137" s="229">
        <f>Q137*H137</f>
        <v>0</v>
      </c>
      <c r="S137" s="229">
        <v>0.63</v>
      </c>
      <c r="T137" s="230">
        <f>S137*H137</f>
        <v>22.68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1" t="s">
        <v>136</v>
      </c>
      <c r="AT137" s="231" t="s">
        <v>132</v>
      </c>
      <c r="AU137" s="231" t="s">
        <v>83</v>
      </c>
      <c r="AY137" s="16" t="s">
        <v>130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6" t="s">
        <v>81</v>
      </c>
      <c r="BK137" s="232">
        <f>ROUND(I137*H137,2)</f>
        <v>0</v>
      </c>
      <c r="BL137" s="16" t="s">
        <v>136</v>
      </c>
      <c r="BM137" s="231" t="s">
        <v>165</v>
      </c>
    </row>
    <row r="138" spans="1:51" s="13" customFormat="1" ht="12">
      <c r="A138" s="13"/>
      <c r="B138" s="233"/>
      <c r="C138" s="234"/>
      <c r="D138" s="235" t="s">
        <v>138</v>
      </c>
      <c r="E138" s="236" t="s">
        <v>97</v>
      </c>
      <c r="F138" s="237" t="s">
        <v>166</v>
      </c>
      <c r="G138" s="234"/>
      <c r="H138" s="238">
        <v>36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138</v>
      </c>
      <c r="AU138" s="244" t="s">
        <v>83</v>
      </c>
      <c r="AV138" s="13" t="s">
        <v>83</v>
      </c>
      <c r="AW138" s="13" t="s">
        <v>30</v>
      </c>
      <c r="AX138" s="13" t="s">
        <v>81</v>
      </c>
      <c r="AY138" s="244" t="s">
        <v>130</v>
      </c>
    </row>
    <row r="139" spans="1:65" s="2" customFormat="1" ht="33" customHeight="1">
      <c r="A139" s="37"/>
      <c r="B139" s="38"/>
      <c r="C139" s="219" t="s">
        <v>167</v>
      </c>
      <c r="D139" s="219" t="s">
        <v>132</v>
      </c>
      <c r="E139" s="220" t="s">
        <v>168</v>
      </c>
      <c r="F139" s="221" t="s">
        <v>169</v>
      </c>
      <c r="G139" s="222" t="s">
        <v>135</v>
      </c>
      <c r="H139" s="223">
        <v>36</v>
      </c>
      <c r="I139" s="224"/>
      <c r="J139" s="225">
        <f>ROUND(I139*H139,2)</f>
        <v>0</v>
      </c>
      <c r="K139" s="226"/>
      <c r="L139" s="43"/>
      <c r="M139" s="227" t="s">
        <v>1</v>
      </c>
      <c r="N139" s="228" t="s">
        <v>38</v>
      </c>
      <c r="O139" s="90"/>
      <c r="P139" s="229">
        <f>O139*H139</f>
        <v>0</v>
      </c>
      <c r="Q139" s="229">
        <v>7E-05</v>
      </c>
      <c r="R139" s="229">
        <f>Q139*H139</f>
        <v>0.0025199999999999997</v>
      </c>
      <c r="S139" s="229">
        <v>0.115</v>
      </c>
      <c r="T139" s="230">
        <f>S139*H139</f>
        <v>4.140000000000001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1" t="s">
        <v>136</v>
      </c>
      <c r="AT139" s="231" t="s">
        <v>132</v>
      </c>
      <c r="AU139" s="231" t="s">
        <v>83</v>
      </c>
      <c r="AY139" s="16" t="s">
        <v>130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81</v>
      </c>
      <c r="BK139" s="232">
        <f>ROUND(I139*H139,2)</f>
        <v>0</v>
      </c>
      <c r="BL139" s="16" t="s">
        <v>136</v>
      </c>
      <c r="BM139" s="231" t="s">
        <v>170</v>
      </c>
    </row>
    <row r="140" spans="1:51" s="13" customFormat="1" ht="12">
      <c r="A140" s="13"/>
      <c r="B140" s="233"/>
      <c r="C140" s="234"/>
      <c r="D140" s="235" t="s">
        <v>138</v>
      </c>
      <c r="E140" s="236" t="s">
        <v>1</v>
      </c>
      <c r="F140" s="237" t="s">
        <v>166</v>
      </c>
      <c r="G140" s="234"/>
      <c r="H140" s="238">
        <v>36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138</v>
      </c>
      <c r="AU140" s="244" t="s">
        <v>83</v>
      </c>
      <c r="AV140" s="13" t="s">
        <v>83</v>
      </c>
      <c r="AW140" s="13" t="s">
        <v>30</v>
      </c>
      <c r="AX140" s="13" t="s">
        <v>81</v>
      </c>
      <c r="AY140" s="244" t="s">
        <v>130</v>
      </c>
    </row>
    <row r="141" spans="1:65" s="2" customFormat="1" ht="24.15" customHeight="1">
      <c r="A141" s="37"/>
      <c r="B141" s="38"/>
      <c r="C141" s="219" t="s">
        <v>171</v>
      </c>
      <c r="D141" s="219" t="s">
        <v>132</v>
      </c>
      <c r="E141" s="220" t="s">
        <v>172</v>
      </c>
      <c r="F141" s="221" t="s">
        <v>173</v>
      </c>
      <c r="G141" s="222" t="s">
        <v>174</v>
      </c>
      <c r="H141" s="223">
        <v>80</v>
      </c>
      <c r="I141" s="224"/>
      <c r="J141" s="225">
        <f>ROUND(I141*H141,2)</f>
        <v>0</v>
      </c>
      <c r="K141" s="226"/>
      <c r="L141" s="43"/>
      <c r="M141" s="227" t="s">
        <v>1</v>
      </c>
      <c r="N141" s="228" t="s">
        <v>38</v>
      </c>
      <c r="O141" s="90"/>
      <c r="P141" s="229">
        <f>O141*H141</f>
        <v>0</v>
      </c>
      <c r="Q141" s="229">
        <v>3E-05</v>
      </c>
      <c r="R141" s="229">
        <f>Q141*H141</f>
        <v>0.0024000000000000002</v>
      </c>
      <c r="S141" s="229">
        <v>0</v>
      </c>
      <c r="T141" s="23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1" t="s">
        <v>136</v>
      </c>
      <c r="AT141" s="231" t="s">
        <v>132</v>
      </c>
      <c r="AU141" s="231" t="s">
        <v>83</v>
      </c>
      <c r="AY141" s="16" t="s">
        <v>130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6" t="s">
        <v>81</v>
      </c>
      <c r="BK141" s="232">
        <f>ROUND(I141*H141,2)</f>
        <v>0</v>
      </c>
      <c r="BL141" s="16" t="s">
        <v>136</v>
      </c>
      <c r="BM141" s="231" t="s">
        <v>175</v>
      </c>
    </row>
    <row r="142" spans="1:65" s="2" customFormat="1" ht="24.15" customHeight="1">
      <c r="A142" s="37"/>
      <c r="B142" s="38"/>
      <c r="C142" s="219" t="s">
        <v>176</v>
      </c>
      <c r="D142" s="219" t="s">
        <v>132</v>
      </c>
      <c r="E142" s="220" t="s">
        <v>177</v>
      </c>
      <c r="F142" s="221" t="s">
        <v>178</v>
      </c>
      <c r="G142" s="222" t="s">
        <v>179</v>
      </c>
      <c r="H142" s="223">
        <v>80</v>
      </c>
      <c r="I142" s="224"/>
      <c r="J142" s="225">
        <f>ROUND(I142*H142,2)</f>
        <v>0</v>
      </c>
      <c r="K142" s="226"/>
      <c r="L142" s="43"/>
      <c r="M142" s="227" t="s">
        <v>1</v>
      </c>
      <c r="N142" s="228" t="s">
        <v>38</v>
      </c>
      <c r="O142" s="90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1" t="s">
        <v>136</v>
      </c>
      <c r="AT142" s="231" t="s">
        <v>132</v>
      </c>
      <c r="AU142" s="231" t="s">
        <v>83</v>
      </c>
      <c r="AY142" s="16" t="s">
        <v>130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6" t="s">
        <v>81</v>
      </c>
      <c r="BK142" s="232">
        <f>ROUND(I142*H142,2)</f>
        <v>0</v>
      </c>
      <c r="BL142" s="16" t="s">
        <v>136</v>
      </c>
      <c r="BM142" s="231" t="s">
        <v>180</v>
      </c>
    </row>
    <row r="143" spans="1:65" s="2" customFormat="1" ht="33" customHeight="1">
      <c r="A143" s="37"/>
      <c r="B143" s="38"/>
      <c r="C143" s="219" t="s">
        <v>181</v>
      </c>
      <c r="D143" s="219" t="s">
        <v>132</v>
      </c>
      <c r="E143" s="220" t="s">
        <v>182</v>
      </c>
      <c r="F143" s="221" t="s">
        <v>183</v>
      </c>
      <c r="G143" s="222" t="s">
        <v>154</v>
      </c>
      <c r="H143" s="223">
        <v>15.75</v>
      </c>
      <c r="I143" s="224"/>
      <c r="J143" s="225">
        <f>ROUND(I143*H143,2)</f>
        <v>0</v>
      </c>
      <c r="K143" s="226"/>
      <c r="L143" s="43"/>
      <c r="M143" s="227" t="s">
        <v>1</v>
      </c>
      <c r="N143" s="228" t="s">
        <v>38</v>
      </c>
      <c r="O143" s="90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1" t="s">
        <v>136</v>
      </c>
      <c r="AT143" s="231" t="s">
        <v>132</v>
      </c>
      <c r="AU143" s="231" t="s">
        <v>83</v>
      </c>
      <c r="AY143" s="16" t="s">
        <v>130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81</v>
      </c>
      <c r="BK143" s="232">
        <f>ROUND(I143*H143,2)</f>
        <v>0</v>
      </c>
      <c r="BL143" s="16" t="s">
        <v>136</v>
      </c>
      <c r="BM143" s="231" t="s">
        <v>184</v>
      </c>
    </row>
    <row r="144" spans="1:51" s="13" customFormat="1" ht="12">
      <c r="A144" s="13"/>
      <c r="B144" s="233"/>
      <c r="C144" s="234"/>
      <c r="D144" s="235" t="s">
        <v>138</v>
      </c>
      <c r="E144" s="236" t="s">
        <v>1</v>
      </c>
      <c r="F144" s="237" t="s">
        <v>185</v>
      </c>
      <c r="G144" s="234"/>
      <c r="H144" s="238">
        <v>15.75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138</v>
      </c>
      <c r="AU144" s="244" t="s">
        <v>83</v>
      </c>
      <c r="AV144" s="13" t="s">
        <v>83</v>
      </c>
      <c r="AW144" s="13" t="s">
        <v>30</v>
      </c>
      <c r="AX144" s="13" t="s">
        <v>81</v>
      </c>
      <c r="AY144" s="244" t="s">
        <v>130</v>
      </c>
    </row>
    <row r="145" spans="1:65" s="2" customFormat="1" ht="33" customHeight="1">
      <c r="A145" s="37"/>
      <c r="B145" s="38"/>
      <c r="C145" s="219" t="s">
        <v>144</v>
      </c>
      <c r="D145" s="219" t="s">
        <v>132</v>
      </c>
      <c r="E145" s="220" t="s">
        <v>186</v>
      </c>
      <c r="F145" s="221" t="s">
        <v>187</v>
      </c>
      <c r="G145" s="222" t="s">
        <v>154</v>
      </c>
      <c r="H145" s="223">
        <v>31.5</v>
      </c>
      <c r="I145" s="224"/>
      <c r="J145" s="225">
        <f>ROUND(I145*H145,2)</f>
        <v>0</v>
      </c>
      <c r="K145" s="226"/>
      <c r="L145" s="43"/>
      <c r="M145" s="227" t="s">
        <v>1</v>
      </c>
      <c r="N145" s="228" t="s">
        <v>38</v>
      </c>
      <c r="O145" s="90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1" t="s">
        <v>136</v>
      </c>
      <c r="AT145" s="231" t="s">
        <v>132</v>
      </c>
      <c r="AU145" s="231" t="s">
        <v>83</v>
      </c>
      <c r="AY145" s="16" t="s">
        <v>130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6" t="s">
        <v>81</v>
      </c>
      <c r="BK145" s="232">
        <f>ROUND(I145*H145,2)</f>
        <v>0</v>
      </c>
      <c r="BL145" s="16" t="s">
        <v>136</v>
      </c>
      <c r="BM145" s="231" t="s">
        <v>188</v>
      </c>
    </row>
    <row r="146" spans="1:51" s="13" customFormat="1" ht="12">
      <c r="A146" s="13"/>
      <c r="B146" s="233"/>
      <c r="C146" s="234"/>
      <c r="D146" s="235" t="s">
        <v>138</v>
      </c>
      <c r="E146" s="236" t="s">
        <v>1</v>
      </c>
      <c r="F146" s="237" t="s">
        <v>189</v>
      </c>
      <c r="G146" s="234"/>
      <c r="H146" s="238">
        <v>27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138</v>
      </c>
      <c r="AU146" s="244" t="s">
        <v>83</v>
      </c>
      <c r="AV146" s="13" t="s">
        <v>83</v>
      </c>
      <c r="AW146" s="13" t="s">
        <v>30</v>
      </c>
      <c r="AX146" s="13" t="s">
        <v>73</v>
      </c>
      <c r="AY146" s="244" t="s">
        <v>130</v>
      </c>
    </row>
    <row r="147" spans="1:51" s="13" customFormat="1" ht="12">
      <c r="A147" s="13"/>
      <c r="B147" s="233"/>
      <c r="C147" s="234"/>
      <c r="D147" s="235" t="s">
        <v>138</v>
      </c>
      <c r="E147" s="236" t="s">
        <v>1</v>
      </c>
      <c r="F147" s="237" t="s">
        <v>190</v>
      </c>
      <c r="G147" s="234"/>
      <c r="H147" s="238">
        <v>4.5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138</v>
      </c>
      <c r="AU147" s="244" t="s">
        <v>83</v>
      </c>
      <c r="AV147" s="13" t="s">
        <v>83</v>
      </c>
      <c r="AW147" s="13" t="s">
        <v>30</v>
      </c>
      <c r="AX147" s="13" t="s">
        <v>73</v>
      </c>
      <c r="AY147" s="244" t="s">
        <v>130</v>
      </c>
    </row>
    <row r="148" spans="1:51" s="14" customFormat="1" ht="12">
      <c r="A148" s="14"/>
      <c r="B148" s="256"/>
      <c r="C148" s="257"/>
      <c r="D148" s="235" t="s">
        <v>138</v>
      </c>
      <c r="E148" s="258" t="s">
        <v>87</v>
      </c>
      <c r="F148" s="259" t="s">
        <v>191</v>
      </c>
      <c r="G148" s="257"/>
      <c r="H148" s="260">
        <v>31.5</v>
      </c>
      <c r="I148" s="261"/>
      <c r="J148" s="257"/>
      <c r="K148" s="257"/>
      <c r="L148" s="262"/>
      <c r="M148" s="263"/>
      <c r="N148" s="264"/>
      <c r="O148" s="264"/>
      <c r="P148" s="264"/>
      <c r="Q148" s="264"/>
      <c r="R148" s="264"/>
      <c r="S148" s="264"/>
      <c r="T148" s="26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6" t="s">
        <v>138</v>
      </c>
      <c r="AU148" s="266" t="s">
        <v>83</v>
      </c>
      <c r="AV148" s="14" t="s">
        <v>136</v>
      </c>
      <c r="AW148" s="14" t="s">
        <v>30</v>
      </c>
      <c r="AX148" s="14" t="s">
        <v>81</v>
      </c>
      <c r="AY148" s="266" t="s">
        <v>130</v>
      </c>
    </row>
    <row r="149" spans="1:65" s="2" customFormat="1" ht="44.25" customHeight="1">
      <c r="A149" s="37"/>
      <c r="B149" s="38"/>
      <c r="C149" s="219" t="s">
        <v>192</v>
      </c>
      <c r="D149" s="219" t="s">
        <v>132</v>
      </c>
      <c r="E149" s="220" t="s">
        <v>193</v>
      </c>
      <c r="F149" s="221" t="s">
        <v>194</v>
      </c>
      <c r="G149" s="222" t="s">
        <v>195</v>
      </c>
      <c r="H149" s="223">
        <v>195.6</v>
      </c>
      <c r="I149" s="224"/>
      <c r="J149" s="225">
        <f>ROUND(I149*H149,2)</f>
        <v>0</v>
      </c>
      <c r="K149" s="226"/>
      <c r="L149" s="43"/>
      <c r="M149" s="227" t="s">
        <v>1</v>
      </c>
      <c r="N149" s="228" t="s">
        <v>38</v>
      </c>
      <c r="O149" s="90"/>
      <c r="P149" s="229">
        <f>O149*H149</f>
        <v>0</v>
      </c>
      <c r="Q149" s="229">
        <v>0.0032</v>
      </c>
      <c r="R149" s="229">
        <f>Q149*H149</f>
        <v>0.62592</v>
      </c>
      <c r="S149" s="229">
        <v>0</v>
      </c>
      <c r="T149" s="23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1" t="s">
        <v>136</v>
      </c>
      <c r="AT149" s="231" t="s">
        <v>132</v>
      </c>
      <c r="AU149" s="231" t="s">
        <v>83</v>
      </c>
      <c r="AY149" s="16" t="s">
        <v>130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6" t="s">
        <v>81</v>
      </c>
      <c r="BK149" s="232">
        <f>ROUND(I149*H149,2)</f>
        <v>0</v>
      </c>
      <c r="BL149" s="16" t="s">
        <v>136</v>
      </c>
      <c r="BM149" s="231" t="s">
        <v>196</v>
      </c>
    </row>
    <row r="150" spans="1:51" s="13" customFormat="1" ht="12">
      <c r="A150" s="13"/>
      <c r="B150" s="233"/>
      <c r="C150" s="234"/>
      <c r="D150" s="235" t="s">
        <v>138</v>
      </c>
      <c r="E150" s="236" t="s">
        <v>1</v>
      </c>
      <c r="F150" s="237" t="s">
        <v>197</v>
      </c>
      <c r="G150" s="234"/>
      <c r="H150" s="238">
        <v>195.6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138</v>
      </c>
      <c r="AU150" s="244" t="s">
        <v>83</v>
      </c>
      <c r="AV150" s="13" t="s">
        <v>83</v>
      </c>
      <c r="AW150" s="13" t="s">
        <v>30</v>
      </c>
      <c r="AX150" s="13" t="s">
        <v>81</v>
      </c>
      <c r="AY150" s="244" t="s">
        <v>130</v>
      </c>
    </row>
    <row r="151" spans="1:65" s="2" customFormat="1" ht="21.75" customHeight="1">
      <c r="A151" s="37"/>
      <c r="B151" s="38"/>
      <c r="C151" s="219" t="s">
        <v>198</v>
      </c>
      <c r="D151" s="219" t="s">
        <v>132</v>
      </c>
      <c r="E151" s="220" t="s">
        <v>199</v>
      </c>
      <c r="F151" s="221" t="s">
        <v>200</v>
      </c>
      <c r="G151" s="222" t="s">
        <v>135</v>
      </c>
      <c r="H151" s="223">
        <v>27</v>
      </c>
      <c r="I151" s="224"/>
      <c r="J151" s="225">
        <f>ROUND(I151*H151,2)</f>
        <v>0</v>
      </c>
      <c r="K151" s="226"/>
      <c r="L151" s="43"/>
      <c r="M151" s="227" t="s">
        <v>1</v>
      </c>
      <c r="N151" s="228" t="s">
        <v>38</v>
      </c>
      <c r="O151" s="90"/>
      <c r="P151" s="229">
        <f>O151*H151</f>
        <v>0</v>
      </c>
      <c r="Q151" s="229">
        <v>0.00084</v>
      </c>
      <c r="R151" s="229">
        <f>Q151*H151</f>
        <v>0.022680000000000002</v>
      </c>
      <c r="S151" s="229">
        <v>0</v>
      </c>
      <c r="T151" s="23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1" t="s">
        <v>136</v>
      </c>
      <c r="AT151" s="231" t="s">
        <v>132</v>
      </c>
      <c r="AU151" s="231" t="s">
        <v>83</v>
      </c>
      <c r="AY151" s="16" t="s">
        <v>130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6" t="s">
        <v>81</v>
      </c>
      <c r="BK151" s="232">
        <f>ROUND(I151*H151,2)</f>
        <v>0</v>
      </c>
      <c r="BL151" s="16" t="s">
        <v>136</v>
      </c>
      <c r="BM151" s="231" t="s">
        <v>201</v>
      </c>
    </row>
    <row r="152" spans="1:51" s="13" customFormat="1" ht="12">
      <c r="A152" s="13"/>
      <c r="B152" s="233"/>
      <c r="C152" s="234"/>
      <c r="D152" s="235" t="s">
        <v>138</v>
      </c>
      <c r="E152" s="236" t="s">
        <v>93</v>
      </c>
      <c r="F152" s="237" t="s">
        <v>202</v>
      </c>
      <c r="G152" s="234"/>
      <c r="H152" s="238">
        <v>27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138</v>
      </c>
      <c r="AU152" s="244" t="s">
        <v>83</v>
      </c>
      <c r="AV152" s="13" t="s">
        <v>83</v>
      </c>
      <c r="AW152" s="13" t="s">
        <v>30</v>
      </c>
      <c r="AX152" s="13" t="s">
        <v>81</v>
      </c>
      <c r="AY152" s="244" t="s">
        <v>130</v>
      </c>
    </row>
    <row r="153" spans="1:65" s="2" customFormat="1" ht="24.15" customHeight="1">
      <c r="A153" s="37"/>
      <c r="B153" s="38"/>
      <c r="C153" s="219" t="s">
        <v>203</v>
      </c>
      <c r="D153" s="219" t="s">
        <v>132</v>
      </c>
      <c r="E153" s="220" t="s">
        <v>204</v>
      </c>
      <c r="F153" s="221" t="s">
        <v>205</v>
      </c>
      <c r="G153" s="222" t="s">
        <v>135</v>
      </c>
      <c r="H153" s="223">
        <v>27</v>
      </c>
      <c r="I153" s="224"/>
      <c r="J153" s="225">
        <f>ROUND(I153*H153,2)</f>
        <v>0</v>
      </c>
      <c r="K153" s="226"/>
      <c r="L153" s="43"/>
      <c r="M153" s="227" t="s">
        <v>1</v>
      </c>
      <c r="N153" s="228" t="s">
        <v>38</v>
      </c>
      <c r="O153" s="90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1" t="s">
        <v>136</v>
      </c>
      <c r="AT153" s="231" t="s">
        <v>132</v>
      </c>
      <c r="AU153" s="231" t="s">
        <v>83</v>
      </c>
      <c r="AY153" s="16" t="s">
        <v>130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6" t="s">
        <v>81</v>
      </c>
      <c r="BK153" s="232">
        <f>ROUND(I153*H153,2)</f>
        <v>0</v>
      </c>
      <c r="BL153" s="16" t="s">
        <v>136</v>
      </c>
      <c r="BM153" s="231" t="s">
        <v>206</v>
      </c>
    </row>
    <row r="154" spans="1:51" s="13" customFormat="1" ht="12">
      <c r="A154" s="13"/>
      <c r="B154" s="233"/>
      <c r="C154" s="234"/>
      <c r="D154" s="235" t="s">
        <v>138</v>
      </c>
      <c r="E154" s="236" t="s">
        <v>1</v>
      </c>
      <c r="F154" s="237" t="s">
        <v>93</v>
      </c>
      <c r="G154" s="234"/>
      <c r="H154" s="238">
        <v>27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138</v>
      </c>
      <c r="AU154" s="244" t="s">
        <v>83</v>
      </c>
      <c r="AV154" s="13" t="s">
        <v>83</v>
      </c>
      <c r="AW154" s="13" t="s">
        <v>30</v>
      </c>
      <c r="AX154" s="13" t="s">
        <v>81</v>
      </c>
      <c r="AY154" s="244" t="s">
        <v>130</v>
      </c>
    </row>
    <row r="155" spans="1:65" s="2" customFormat="1" ht="33" customHeight="1">
      <c r="A155" s="37"/>
      <c r="B155" s="38"/>
      <c r="C155" s="219" t="s">
        <v>207</v>
      </c>
      <c r="D155" s="219" t="s">
        <v>132</v>
      </c>
      <c r="E155" s="220" t="s">
        <v>208</v>
      </c>
      <c r="F155" s="221" t="s">
        <v>209</v>
      </c>
      <c r="G155" s="222" t="s">
        <v>154</v>
      </c>
      <c r="H155" s="223">
        <v>31.5</v>
      </c>
      <c r="I155" s="224"/>
      <c r="J155" s="225">
        <f>ROUND(I155*H155,2)</f>
        <v>0</v>
      </c>
      <c r="K155" s="226"/>
      <c r="L155" s="43"/>
      <c r="M155" s="227" t="s">
        <v>1</v>
      </c>
      <c r="N155" s="228" t="s">
        <v>38</v>
      </c>
      <c r="O155" s="90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1" t="s">
        <v>136</v>
      </c>
      <c r="AT155" s="231" t="s">
        <v>132</v>
      </c>
      <c r="AU155" s="231" t="s">
        <v>83</v>
      </c>
      <c r="AY155" s="16" t="s">
        <v>130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6" t="s">
        <v>81</v>
      </c>
      <c r="BK155" s="232">
        <f>ROUND(I155*H155,2)</f>
        <v>0</v>
      </c>
      <c r="BL155" s="16" t="s">
        <v>136</v>
      </c>
      <c r="BM155" s="231" t="s">
        <v>210</v>
      </c>
    </row>
    <row r="156" spans="1:51" s="13" customFormat="1" ht="12">
      <c r="A156" s="13"/>
      <c r="B156" s="233"/>
      <c r="C156" s="234"/>
      <c r="D156" s="235" t="s">
        <v>138</v>
      </c>
      <c r="E156" s="236" t="s">
        <v>1</v>
      </c>
      <c r="F156" s="237" t="s">
        <v>87</v>
      </c>
      <c r="G156" s="234"/>
      <c r="H156" s="238">
        <v>31.5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138</v>
      </c>
      <c r="AU156" s="244" t="s">
        <v>83</v>
      </c>
      <c r="AV156" s="13" t="s">
        <v>83</v>
      </c>
      <c r="AW156" s="13" t="s">
        <v>30</v>
      </c>
      <c r="AX156" s="13" t="s">
        <v>81</v>
      </c>
      <c r="AY156" s="244" t="s">
        <v>130</v>
      </c>
    </row>
    <row r="157" spans="1:65" s="2" customFormat="1" ht="33" customHeight="1">
      <c r="A157" s="37"/>
      <c r="B157" s="38"/>
      <c r="C157" s="219" t="s">
        <v>211</v>
      </c>
      <c r="D157" s="219" t="s">
        <v>132</v>
      </c>
      <c r="E157" s="220" t="s">
        <v>212</v>
      </c>
      <c r="F157" s="221" t="s">
        <v>213</v>
      </c>
      <c r="G157" s="222" t="s">
        <v>154</v>
      </c>
      <c r="H157" s="223">
        <v>31.5</v>
      </c>
      <c r="I157" s="224"/>
      <c r="J157" s="225">
        <f>ROUND(I157*H157,2)</f>
        <v>0</v>
      </c>
      <c r="K157" s="226"/>
      <c r="L157" s="43"/>
      <c r="M157" s="227" t="s">
        <v>1</v>
      </c>
      <c r="N157" s="228" t="s">
        <v>38</v>
      </c>
      <c r="O157" s="90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1" t="s">
        <v>136</v>
      </c>
      <c r="AT157" s="231" t="s">
        <v>132</v>
      </c>
      <c r="AU157" s="231" t="s">
        <v>83</v>
      </c>
      <c r="AY157" s="16" t="s">
        <v>130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6" t="s">
        <v>81</v>
      </c>
      <c r="BK157" s="232">
        <f>ROUND(I157*H157,2)</f>
        <v>0</v>
      </c>
      <c r="BL157" s="16" t="s">
        <v>136</v>
      </c>
      <c r="BM157" s="231" t="s">
        <v>214</v>
      </c>
    </row>
    <row r="158" spans="1:51" s="13" customFormat="1" ht="12">
      <c r="A158" s="13"/>
      <c r="B158" s="233"/>
      <c r="C158" s="234"/>
      <c r="D158" s="235" t="s">
        <v>138</v>
      </c>
      <c r="E158" s="236" t="s">
        <v>1</v>
      </c>
      <c r="F158" s="237" t="s">
        <v>87</v>
      </c>
      <c r="G158" s="234"/>
      <c r="H158" s="238">
        <v>31.5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138</v>
      </c>
      <c r="AU158" s="244" t="s">
        <v>83</v>
      </c>
      <c r="AV158" s="13" t="s">
        <v>83</v>
      </c>
      <c r="AW158" s="13" t="s">
        <v>30</v>
      </c>
      <c r="AX158" s="13" t="s">
        <v>81</v>
      </c>
      <c r="AY158" s="244" t="s">
        <v>130</v>
      </c>
    </row>
    <row r="159" spans="1:65" s="2" customFormat="1" ht="37.8" customHeight="1">
      <c r="A159" s="37"/>
      <c r="B159" s="38"/>
      <c r="C159" s="219" t="s">
        <v>215</v>
      </c>
      <c r="D159" s="219" t="s">
        <v>132</v>
      </c>
      <c r="E159" s="220" t="s">
        <v>216</v>
      </c>
      <c r="F159" s="221" t="s">
        <v>217</v>
      </c>
      <c r="G159" s="222" t="s">
        <v>154</v>
      </c>
      <c r="H159" s="223">
        <v>157.5</v>
      </c>
      <c r="I159" s="224"/>
      <c r="J159" s="225">
        <f>ROUND(I159*H159,2)</f>
        <v>0</v>
      </c>
      <c r="K159" s="226"/>
      <c r="L159" s="43"/>
      <c r="M159" s="227" t="s">
        <v>1</v>
      </c>
      <c r="N159" s="228" t="s">
        <v>38</v>
      </c>
      <c r="O159" s="90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1" t="s">
        <v>136</v>
      </c>
      <c r="AT159" s="231" t="s">
        <v>132</v>
      </c>
      <c r="AU159" s="231" t="s">
        <v>83</v>
      </c>
      <c r="AY159" s="16" t="s">
        <v>130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6" t="s">
        <v>81</v>
      </c>
      <c r="BK159" s="232">
        <f>ROUND(I159*H159,2)</f>
        <v>0</v>
      </c>
      <c r="BL159" s="16" t="s">
        <v>136</v>
      </c>
      <c r="BM159" s="231" t="s">
        <v>218</v>
      </c>
    </row>
    <row r="160" spans="1:51" s="13" customFormat="1" ht="12">
      <c r="A160" s="13"/>
      <c r="B160" s="233"/>
      <c r="C160" s="234"/>
      <c r="D160" s="235" t="s">
        <v>138</v>
      </c>
      <c r="E160" s="236" t="s">
        <v>1</v>
      </c>
      <c r="F160" s="237" t="s">
        <v>219</v>
      </c>
      <c r="G160" s="234"/>
      <c r="H160" s="238">
        <v>157.5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138</v>
      </c>
      <c r="AU160" s="244" t="s">
        <v>83</v>
      </c>
      <c r="AV160" s="13" t="s">
        <v>83</v>
      </c>
      <c r="AW160" s="13" t="s">
        <v>30</v>
      </c>
      <c r="AX160" s="13" t="s">
        <v>81</v>
      </c>
      <c r="AY160" s="244" t="s">
        <v>130</v>
      </c>
    </row>
    <row r="161" spans="1:65" s="2" customFormat="1" ht="24.15" customHeight="1">
      <c r="A161" s="37"/>
      <c r="B161" s="38"/>
      <c r="C161" s="219" t="s">
        <v>8</v>
      </c>
      <c r="D161" s="219" t="s">
        <v>132</v>
      </c>
      <c r="E161" s="220" t="s">
        <v>220</v>
      </c>
      <c r="F161" s="221" t="s">
        <v>221</v>
      </c>
      <c r="G161" s="222" t="s">
        <v>143</v>
      </c>
      <c r="H161" s="223">
        <v>63</v>
      </c>
      <c r="I161" s="224"/>
      <c r="J161" s="225">
        <f>ROUND(I161*H161,2)</f>
        <v>0</v>
      </c>
      <c r="K161" s="226"/>
      <c r="L161" s="43"/>
      <c r="M161" s="227" t="s">
        <v>1</v>
      </c>
      <c r="N161" s="228" t="s">
        <v>38</v>
      </c>
      <c r="O161" s="90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1" t="s">
        <v>136</v>
      </c>
      <c r="AT161" s="231" t="s">
        <v>132</v>
      </c>
      <c r="AU161" s="231" t="s">
        <v>83</v>
      </c>
      <c r="AY161" s="16" t="s">
        <v>130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6" t="s">
        <v>81</v>
      </c>
      <c r="BK161" s="232">
        <f>ROUND(I161*H161,2)</f>
        <v>0</v>
      </c>
      <c r="BL161" s="16" t="s">
        <v>136</v>
      </c>
      <c r="BM161" s="231" t="s">
        <v>222</v>
      </c>
    </row>
    <row r="162" spans="1:51" s="13" customFormat="1" ht="12">
      <c r="A162" s="13"/>
      <c r="B162" s="233"/>
      <c r="C162" s="234"/>
      <c r="D162" s="235" t="s">
        <v>138</v>
      </c>
      <c r="E162" s="236" t="s">
        <v>1</v>
      </c>
      <c r="F162" s="237" t="s">
        <v>223</v>
      </c>
      <c r="G162" s="234"/>
      <c r="H162" s="238">
        <v>63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138</v>
      </c>
      <c r="AU162" s="244" t="s">
        <v>83</v>
      </c>
      <c r="AV162" s="13" t="s">
        <v>83</v>
      </c>
      <c r="AW162" s="13" t="s">
        <v>30</v>
      </c>
      <c r="AX162" s="13" t="s">
        <v>81</v>
      </c>
      <c r="AY162" s="244" t="s">
        <v>130</v>
      </c>
    </row>
    <row r="163" spans="1:65" s="2" customFormat="1" ht="24.15" customHeight="1">
      <c r="A163" s="37"/>
      <c r="B163" s="38"/>
      <c r="C163" s="219" t="s">
        <v>224</v>
      </c>
      <c r="D163" s="219" t="s">
        <v>132</v>
      </c>
      <c r="E163" s="220" t="s">
        <v>225</v>
      </c>
      <c r="F163" s="221" t="s">
        <v>226</v>
      </c>
      <c r="G163" s="222" t="s">
        <v>154</v>
      </c>
      <c r="H163" s="223">
        <v>22.405</v>
      </c>
      <c r="I163" s="224"/>
      <c r="J163" s="225">
        <f>ROUND(I163*H163,2)</f>
        <v>0</v>
      </c>
      <c r="K163" s="226"/>
      <c r="L163" s="43"/>
      <c r="M163" s="227" t="s">
        <v>1</v>
      </c>
      <c r="N163" s="228" t="s">
        <v>38</v>
      </c>
      <c r="O163" s="90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1" t="s">
        <v>136</v>
      </c>
      <c r="AT163" s="231" t="s">
        <v>132</v>
      </c>
      <c r="AU163" s="231" t="s">
        <v>83</v>
      </c>
      <c r="AY163" s="16" t="s">
        <v>130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6" t="s">
        <v>81</v>
      </c>
      <c r="BK163" s="232">
        <f>ROUND(I163*H163,2)</f>
        <v>0</v>
      </c>
      <c r="BL163" s="16" t="s">
        <v>136</v>
      </c>
      <c r="BM163" s="231" t="s">
        <v>227</v>
      </c>
    </row>
    <row r="164" spans="1:51" s="13" customFormat="1" ht="12">
      <c r="A164" s="13"/>
      <c r="B164" s="233"/>
      <c r="C164" s="234"/>
      <c r="D164" s="235" t="s">
        <v>138</v>
      </c>
      <c r="E164" s="236" t="s">
        <v>1</v>
      </c>
      <c r="F164" s="237" t="s">
        <v>228</v>
      </c>
      <c r="G164" s="234"/>
      <c r="H164" s="238">
        <v>22.405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138</v>
      </c>
      <c r="AU164" s="244" t="s">
        <v>83</v>
      </c>
      <c r="AV164" s="13" t="s">
        <v>83</v>
      </c>
      <c r="AW164" s="13" t="s">
        <v>30</v>
      </c>
      <c r="AX164" s="13" t="s">
        <v>81</v>
      </c>
      <c r="AY164" s="244" t="s">
        <v>130</v>
      </c>
    </row>
    <row r="165" spans="1:65" s="2" customFormat="1" ht="24.15" customHeight="1">
      <c r="A165" s="37"/>
      <c r="B165" s="38"/>
      <c r="C165" s="219" t="s">
        <v>229</v>
      </c>
      <c r="D165" s="219" t="s">
        <v>132</v>
      </c>
      <c r="E165" s="220" t="s">
        <v>230</v>
      </c>
      <c r="F165" s="221" t="s">
        <v>231</v>
      </c>
      <c r="G165" s="222" t="s">
        <v>154</v>
      </c>
      <c r="H165" s="223">
        <v>7.295</v>
      </c>
      <c r="I165" s="224"/>
      <c r="J165" s="225">
        <f>ROUND(I165*H165,2)</f>
        <v>0</v>
      </c>
      <c r="K165" s="226"/>
      <c r="L165" s="43"/>
      <c r="M165" s="227" t="s">
        <v>1</v>
      </c>
      <c r="N165" s="228" t="s">
        <v>38</v>
      </c>
      <c r="O165" s="90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1" t="s">
        <v>136</v>
      </c>
      <c r="AT165" s="231" t="s">
        <v>132</v>
      </c>
      <c r="AU165" s="231" t="s">
        <v>83</v>
      </c>
      <c r="AY165" s="16" t="s">
        <v>130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6" t="s">
        <v>81</v>
      </c>
      <c r="BK165" s="232">
        <f>ROUND(I165*H165,2)</f>
        <v>0</v>
      </c>
      <c r="BL165" s="16" t="s">
        <v>136</v>
      </c>
      <c r="BM165" s="231" t="s">
        <v>232</v>
      </c>
    </row>
    <row r="166" spans="1:51" s="13" customFormat="1" ht="12">
      <c r="A166" s="13"/>
      <c r="B166" s="233"/>
      <c r="C166" s="234"/>
      <c r="D166" s="235" t="s">
        <v>138</v>
      </c>
      <c r="E166" s="236" t="s">
        <v>90</v>
      </c>
      <c r="F166" s="237" t="s">
        <v>233</v>
      </c>
      <c r="G166" s="234"/>
      <c r="H166" s="238">
        <v>7.295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138</v>
      </c>
      <c r="AU166" s="244" t="s">
        <v>83</v>
      </c>
      <c r="AV166" s="13" t="s">
        <v>83</v>
      </c>
      <c r="AW166" s="13" t="s">
        <v>30</v>
      </c>
      <c r="AX166" s="13" t="s">
        <v>81</v>
      </c>
      <c r="AY166" s="244" t="s">
        <v>130</v>
      </c>
    </row>
    <row r="167" spans="1:63" s="12" customFormat="1" ht="22.8" customHeight="1">
      <c r="A167" s="12"/>
      <c r="B167" s="203"/>
      <c r="C167" s="204"/>
      <c r="D167" s="205" t="s">
        <v>72</v>
      </c>
      <c r="E167" s="217" t="s">
        <v>136</v>
      </c>
      <c r="F167" s="217" t="s">
        <v>234</v>
      </c>
      <c r="G167" s="204"/>
      <c r="H167" s="204"/>
      <c r="I167" s="207"/>
      <c r="J167" s="218">
        <f>BK167</f>
        <v>0</v>
      </c>
      <c r="K167" s="204"/>
      <c r="L167" s="209"/>
      <c r="M167" s="210"/>
      <c r="N167" s="211"/>
      <c r="O167" s="211"/>
      <c r="P167" s="212">
        <f>SUM(P168:P169)</f>
        <v>0</v>
      </c>
      <c r="Q167" s="211"/>
      <c r="R167" s="212">
        <f>SUM(R168:R169)</f>
        <v>0</v>
      </c>
      <c r="S167" s="211"/>
      <c r="T167" s="213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4" t="s">
        <v>81</v>
      </c>
      <c r="AT167" s="215" t="s">
        <v>72</v>
      </c>
      <c r="AU167" s="215" t="s">
        <v>81</v>
      </c>
      <c r="AY167" s="214" t="s">
        <v>130</v>
      </c>
      <c r="BK167" s="216">
        <f>SUM(BK168:BK169)</f>
        <v>0</v>
      </c>
    </row>
    <row r="168" spans="1:65" s="2" customFormat="1" ht="16.5" customHeight="1">
      <c r="A168" s="37"/>
      <c r="B168" s="38"/>
      <c r="C168" s="219" t="s">
        <v>235</v>
      </c>
      <c r="D168" s="219" t="s">
        <v>132</v>
      </c>
      <c r="E168" s="220" t="s">
        <v>236</v>
      </c>
      <c r="F168" s="221" t="s">
        <v>237</v>
      </c>
      <c r="G168" s="222" t="s">
        <v>154</v>
      </c>
      <c r="H168" s="223">
        <v>1.8</v>
      </c>
      <c r="I168" s="224"/>
      <c r="J168" s="225">
        <f>ROUND(I168*H168,2)</f>
        <v>0</v>
      </c>
      <c r="K168" s="226"/>
      <c r="L168" s="43"/>
      <c r="M168" s="227" t="s">
        <v>1</v>
      </c>
      <c r="N168" s="228" t="s">
        <v>38</v>
      </c>
      <c r="O168" s="90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1" t="s">
        <v>136</v>
      </c>
      <c r="AT168" s="231" t="s">
        <v>132</v>
      </c>
      <c r="AU168" s="231" t="s">
        <v>83</v>
      </c>
      <c r="AY168" s="16" t="s">
        <v>130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6" t="s">
        <v>81</v>
      </c>
      <c r="BK168" s="232">
        <f>ROUND(I168*H168,2)</f>
        <v>0</v>
      </c>
      <c r="BL168" s="16" t="s">
        <v>136</v>
      </c>
      <c r="BM168" s="231" t="s">
        <v>238</v>
      </c>
    </row>
    <row r="169" spans="1:51" s="13" customFormat="1" ht="12">
      <c r="A169" s="13"/>
      <c r="B169" s="233"/>
      <c r="C169" s="234"/>
      <c r="D169" s="235" t="s">
        <v>138</v>
      </c>
      <c r="E169" s="236" t="s">
        <v>95</v>
      </c>
      <c r="F169" s="237" t="s">
        <v>239</v>
      </c>
      <c r="G169" s="234"/>
      <c r="H169" s="238">
        <v>1.8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138</v>
      </c>
      <c r="AU169" s="244" t="s">
        <v>83</v>
      </c>
      <c r="AV169" s="13" t="s">
        <v>83</v>
      </c>
      <c r="AW169" s="13" t="s">
        <v>30</v>
      </c>
      <c r="AX169" s="13" t="s">
        <v>81</v>
      </c>
      <c r="AY169" s="244" t="s">
        <v>130</v>
      </c>
    </row>
    <row r="170" spans="1:63" s="12" customFormat="1" ht="22.8" customHeight="1">
      <c r="A170" s="12"/>
      <c r="B170" s="203"/>
      <c r="C170" s="204"/>
      <c r="D170" s="205" t="s">
        <v>72</v>
      </c>
      <c r="E170" s="217" t="s">
        <v>240</v>
      </c>
      <c r="F170" s="217" t="s">
        <v>241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SUM(P171:P174)</f>
        <v>0</v>
      </c>
      <c r="Q170" s="211"/>
      <c r="R170" s="212">
        <f>SUM(R171:R174)</f>
        <v>18.19</v>
      </c>
      <c r="S170" s="211"/>
      <c r="T170" s="213">
        <f>SUM(T171:T174)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81</v>
      </c>
      <c r="AT170" s="215" t="s">
        <v>72</v>
      </c>
      <c r="AU170" s="215" t="s">
        <v>81</v>
      </c>
      <c r="AY170" s="214" t="s">
        <v>130</v>
      </c>
      <c r="BK170" s="216">
        <f>SUM(BK171:BK174)</f>
        <v>0</v>
      </c>
    </row>
    <row r="171" spans="1:65" s="2" customFormat="1" ht="16.5" customHeight="1">
      <c r="A171" s="37"/>
      <c r="B171" s="38"/>
      <c r="C171" s="245" t="s">
        <v>242</v>
      </c>
      <c r="D171" s="245" t="s">
        <v>140</v>
      </c>
      <c r="E171" s="246" t="s">
        <v>243</v>
      </c>
      <c r="F171" s="247" t="s">
        <v>244</v>
      </c>
      <c r="G171" s="248" t="s">
        <v>143</v>
      </c>
      <c r="H171" s="249">
        <v>18.19</v>
      </c>
      <c r="I171" s="250"/>
      <c r="J171" s="251">
        <f>ROUND(I171*H171,2)</f>
        <v>0</v>
      </c>
      <c r="K171" s="252"/>
      <c r="L171" s="253"/>
      <c r="M171" s="254" t="s">
        <v>1</v>
      </c>
      <c r="N171" s="255" t="s">
        <v>38</v>
      </c>
      <c r="O171" s="90"/>
      <c r="P171" s="229">
        <f>O171*H171</f>
        <v>0</v>
      </c>
      <c r="Q171" s="229">
        <v>1</v>
      </c>
      <c r="R171" s="229">
        <f>Q171*H171</f>
        <v>18.19</v>
      </c>
      <c r="S171" s="229">
        <v>0</v>
      </c>
      <c r="T171" s="230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1" t="s">
        <v>144</v>
      </c>
      <c r="AT171" s="231" t="s">
        <v>140</v>
      </c>
      <c r="AU171" s="231" t="s">
        <v>83</v>
      </c>
      <c r="AY171" s="16" t="s">
        <v>130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6" t="s">
        <v>81</v>
      </c>
      <c r="BK171" s="232">
        <f>ROUND(I171*H171,2)</f>
        <v>0</v>
      </c>
      <c r="BL171" s="16" t="s">
        <v>136</v>
      </c>
      <c r="BM171" s="231" t="s">
        <v>245</v>
      </c>
    </row>
    <row r="172" spans="1:51" s="13" customFormat="1" ht="12">
      <c r="A172" s="13"/>
      <c r="B172" s="233"/>
      <c r="C172" s="234"/>
      <c r="D172" s="235" t="s">
        <v>138</v>
      </c>
      <c r="E172" s="236" t="s">
        <v>1</v>
      </c>
      <c r="F172" s="237" t="s">
        <v>246</v>
      </c>
      <c r="G172" s="234"/>
      <c r="H172" s="238">
        <v>18.19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138</v>
      </c>
      <c r="AU172" s="244" t="s">
        <v>83</v>
      </c>
      <c r="AV172" s="13" t="s">
        <v>83</v>
      </c>
      <c r="AW172" s="13" t="s">
        <v>30</v>
      </c>
      <c r="AX172" s="13" t="s">
        <v>81</v>
      </c>
      <c r="AY172" s="244" t="s">
        <v>130</v>
      </c>
    </row>
    <row r="173" spans="1:65" s="2" customFormat="1" ht="37.8" customHeight="1">
      <c r="A173" s="37"/>
      <c r="B173" s="38"/>
      <c r="C173" s="219" t="s">
        <v>247</v>
      </c>
      <c r="D173" s="219" t="s">
        <v>132</v>
      </c>
      <c r="E173" s="220" t="s">
        <v>248</v>
      </c>
      <c r="F173" s="221" t="s">
        <v>249</v>
      </c>
      <c r="G173" s="222" t="s">
        <v>143</v>
      </c>
      <c r="H173" s="223">
        <v>28.08</v>
      </c>
      <c r="I173" s="224"/>
      <c r="J173" s="225">
        <f>ROUND(I173*H173,2)</f>
        <v>0</v>
      </c>
      <c r="K173" s="226"/>
      <c r="L173" s="43"/>
      <c r="M173" s="227" t="s">
        <v>1</v>
      </c>
      <c r="N173" s="228" t="s">
        <v>38</v>
      </c>
      <c r="O173" s="90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1" t="s">
        <v>136</v>
      </c>
      <c r="AT173" s="231" t="s">
        <v>132</v>
      </c>
      <c r="AU173" s="231" t="s">
        <v>83</v>
      </c>
      <c r="AY173" s="16" t="s">
        <v>130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6" t="s">
        <v>81</v>
      </c>
      <c r="BK173" s="232">
        <f>ROUND(I173*H173,2)</f>
        <v>0</v>
      </c>
      <c r="BL173" s="16" t="s">
        <v>136</v>
      </c>
      <c r="BM173" s="231" t="s">
        <v>250</v>
      </c>
    </row>
    <row r="174" spans="1:51" s="13" customFormat="1" ht="12">
      <c r="A174" s="13"/>
      <c r="B174" s="233"/>
      <c r="C174" s="234"/>
      <c r="D174" s="235" t="s">
        <v>138</v>
      </c>
      <c r="E174" s="236" t="s">
        <v>1</v>
      </c>
      <c r="F174" s="237" t="s">
        <v>251</v>
      </c>
      <c r="G174" s="234"/>
      <c r="H174" s="238">
        <v>28.08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138</v>
      </c>
      <c r="AU174" s="244" t="s">
        <v>83</v>
      </c>
      <c r="AV174" s="13" t="s">
        <v>83</v>
      </c>
      <c r="AW174" s="13" t="s">
        <v>30</v>
      </c>
      <c r="AX174" s="13" t="s">
        <v>81</v>
      </c>
      <c r="AY174" s="244" t="s">
        <v>130</v>
      </c>
    </row>
    <row r="175" spans="1:63" s="12" customFormat="1" ht="22.8" customHeight="1">
      <c r="A175" s="12"/>
      <c r="B175" s="203"/>
      <c r="C175" s="204"/>
      <c r="D175" s="205" t="s">
        <v>72</v>
      </c>
      <c r="E175" s="217" t="s">
        <v>252</v>
      </c>
      <c r="F175" s="217" t="s">
        <v>253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P176</f>
        <v>0</v>
      </c>
      <c r="Q175" s="211"/>
      <c r="R175" s="212">
        <f>R176</f>
        <v>0</v>
      </c>
      <c r="S175" s="211"/>
      <c r="T175" s="213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81</v>
      </c>
      <c r="AT175" s="215" t="s">
        <v>72</v>
      </c>
      <c r="AU175" s="215" t="s">
        <v>81</v>
      </c>
      <c r="AY175" s="214" t="s">
        <v>130</v>
      </c>
      <c r="BK175" s="216">
        <f>BK176</f>
        <v>0</v>
      </c>
    </row>
    <row r="176" spans="1:65" s="2" customFormat="1" ht="24.15" customHeight="1">
      <c r="A176" s="37"/>
      <c r="B176" s="38"/>
      <c r="C176" s="219" t="s">
        <v>254</v>
      </c>
      <c r="D176" s="219" t="s">
        <v>132</v>
      </c>
      <c r="E176" s="220" t="s">
        <v>255</v>
      </c>
      <c r="F176" s="221" t="s">
        <v>256</v>
      </c>
      <c r="G176" s="222" t="s">
        <v>143</v>
      </c>
      <c r="H176" s="223">
        <v>34.927</v>
      </c>
      <c r="I176" s="224"/>
      <c r="J176" s="225">
        <f>ROUND(I176*H176,2)</f>
        <v>0</v>
      </c>
      <c r="K176" s="226"/>
      <c r="L176" s="43"/>
      <c r="M176" s="227" t="s">
        <v>1</v>
      </c>
      <c r="N176" s="228" t="s">
        <v>38</v>
      </c>
      <c r="O176" s="90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1" t="s">
        <v>136</v>
      </c>
      <c r="AT176" s="231" t="s">
        <v>132</v>
      </c>
      <c r="AU176" s="231" t="s">
        <v>83</v>
      </c>
      <c r="AY176" s="16" t="s">
        <v>130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6" t="s">
        <v>81</v>
      </c>
      <c r="BK176" s="232">
        <f>ROUND(I176*H176,2)</f>
        <v>0</v>
      </c>
      <c r="BL176" s="16" t="s">
        <v>136</v>
      </c>
      <c r="BM176" s="231" t="s">
        <v>257</v>
      </c>
    </row>
    <row r="177" spans="1:63" s="12" customFormat="1" ht="25.9" customHeight="1">
      <c r="A177" s="12"/>
      <c r="B177" s="203"/>
      <c r="C177" s="204"/>
      <c r="D177" s="205" t="s">
        <v>72</v>
      </c>
      <c r="E177" s="206" t="s">
        <v>258</v>
      </c>
      <c r="F177" s="206" t="s">
        <v>259</v>
      </c>
      <c r="G177" s="204"/>
      <c r="H177" s="204"/>
      <c r="I177" s="207"/>
      <c r="J177" s="208">
        <f>BK177</f>
        <v>0</v>
      </c>
      <c r="K177" s="204"/>
      <c r="L177" s="209"/>
      <c r="M177" s="210"/>
      <c r="N177" s="211"/>
      <c r="O177" s="211"/>
      <c r="P177" s="212">
        <f>P178</f>
        <v>0</v>
      </c>
      <c r="Q177" s="211"/>
      <c r="R177" s="212">
        <f>R178</f>
        <v>0</v>
      </c>
      <c r="S177" s="211"/>
      <c r="T177" s="213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4" t="s">
        <v>157</v>
      </c>
      <c r="AT177" s="215" t="s">
        <v>72</v>
      </c>
      <c r="AU177" s="215" t="s">
        <v>73</v>
      </c>
      <c r="AY177" s="214" t="s">
        <v>130</v>
      </c>
      <c r="BK177" s="216">
        <f>BK178</f>
        <v>0</v>
      </c>
    </row>
    <row r="178" spans="1:63" s="12" customFormat="1" ht="22.8" customHeight="1">
      <c r="A178" s="12"/>
      <c r="B178" s="203"/>
      <c r="C178" s="204"/>
      <c r="D178" s="205" t="s">
        <v>72</v>
      </c>
      <c r="E178" s="217" t="s">
        <v>260</v>
      </c>
      <c r="F178" s="217" t="s">
        <v>261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P179</f>
        <v>0</v>
      </c>
      <c r="Q178" s="211"/>
      <c r="R178" s="212">
        <f>R179</f>
        <v>0</v>
      </c>
      <c r="S178" s="211"/>
      <c r="T178" s="213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157</v>
      </c>
      <c r="AT178" s="215" t="s">
        <v>72</v>
      </c>
      <c r="AU178" s="215" t="s">
        <v>81</v>
      </c>
      <c r="AY178" s="214" t="s">
        <v>130</v>
      </c>
      <c r="BK178" s="216">
        <f>BK179</f>
        <v>0</v>
      </c>
    </row>
    <row r="179" spans="1:65" s="2" customFormat="1" ht="16.5" customHeight="1">
      <c r="A179" s="37"/>
      <c r="B179" s="38"/>
      <c r="C179" s="219" t="s">
        <v>262</v>
      </c>
      <c r="D179" s="219" t="s">
        <v>132</v>
      </c>
      <c r="E179" s="220" t="s">
        <v>263</v>
      </c>
      <c r="F179" s="221" t="s">
        <v>264</v>
      </c>
      <c r="G179" s="222" t="s">
        <v>265</v>
      </c>
      <c r="H179" s="223">
        <v>1</v>
      </c>
      <c r="I179" s="224"/>
      <c r="J179" s="225">
        <f>ROUND(I179*H179,2)</f>
        <v>0</v>
      </c>
      <c r="K179" s="226"/>
      <c r="L179" s="43"/>
      <c r="M179" s="227" t="s">
        <v>1</v>
      </c>
      <c r="N179" s="228" t="s">
        <v>38</v>
      </c>
      <c r="O179" s="90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1" t="s">
        <v>266</v>
      </c>
      <c r="AT179" s="231" t="s">
        <v>132</v>
      </c>
      <c r="AU179" s="231" t="s">
        <v>83</v>
      </c>
      <c r="AY179" s="16" t="s">
        <v>130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6" t="s">
        <v>81</v>
      </c>
      <c r="BK179" s="232">
        <f>ROUND(I179*H179,2)</f>
        <v>0</v>
      </c>
      <c r="BL179" s="16" t="s">
        <v>266</v>
      </c>
      <c r="BM179" s="231" t="s">
        <v>267</v>
      </c>
    </row>
    <row r="180" spans="1:63" s="12" customFormat="1" ht="25.9" customHeight="1">
      <c r="A180" s="12"/>
      <c r="B180" s="203"/>
      <c r="C180" s="204"/>
      <c r="D180" s="205" t="s">
        <v>72</v>
      </c>
      <c r="E180" s="206" t="s">
        <v>268</v>
      </c>
      <c r="F180" s="206" t="s">
        <v>269</v>
      </c>
      <c r="G180" s="204"/>
      <c r="H180" s="204"/>
      <c r="I180" s="207"/>
      <c r="J180" s="208">
        <f>BK180</f>
        <v>0</v>
      </c>
      <c r="K180" s="204"/>
      <c r="L180" s="209"/>
      <c r="M180" s="210"/>
      <c r="N180" s="211"/>
      <c r="O180" s="211"/>
      <c r="P180" s="212">
        <f>P181</f>
        <v>0</v>
      </c>
      <c r="Q180" s="211"/>
      <c r="R180" s="212">
        <f>R181</f>
        <v>0</v>
      </c>
      <c r="S180" s="211"/>
      <c r="T180" s="213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4" t="s">
        <v>157</v>
      </c>
      <c r="AT180" s="215" t="s">
        <v>72</v>
      </c>
      <c r="AU180" s="215" t="s">
        <v>73</v>
      </c>
      <c r="AY180" s="214" t="s">
        <v>130</v>
      </c>
      <c r="BK180" s="216">
        <f>BK181</f>
        <v>0</v>
      </c>
    </row>
    <row r="181" spans="1:65" s="2" customFormat="1" ht="16.5" customHeight="1">
      <c r="A181" s="37"/>
      <c r="B181" s="38"/>
      <c r="C181" s="219" t="s">
        <v>270</v>
      </c>
      <c r="D181" s="219" t="s">
        <v>132</v>
      </c>
      <c r="E181" s="220" t="s">
        <v>271</v>
      </c>
      <c r="F181" s="221" t="s">
        <v>272</v>
      </c>
      <c r="G181" s="222" t="s">
        <v>265</v>
      </c>
      <c r="H181" s="223">
        <v>1</v>
      </c>
      <c r="I181" s="224"/>
      <c r="J181" s="225">
        <f>ROUND(I181*H181,2)</f>
        <v>0</v>
      </c>
      <c r="K181" s="226"/>
      <c r="L181" s="43"/>
      <c r="M181" s="227" t="s">
        <v>1</v>
      </c>
      <c r="N181" s="228" t="s">
        <v>38</v>
      </c>
      <c r="O181" s="90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1" t="s">
        <v>266</v>
      </c>
      <c r="AT181" s="231" t="s">
        <v>132</v>
      </c>
      <c r="AU181" s="231" t="s">
        <v>81</v>
      </c>
      <c r="AY181" s="16" t="s">
        <v>130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6" t="s">
        <v>81</v>
      </c>
      <c r="BK181" s="232">
        <f>ROUND(I181*H181,2)</f>
        <v>0</v>
      </c>
      <c r="BL181" s="16" t="s">
        <v>266</v>
      </c>
      <c r="BM181" s="231" t="s">
        <v>273</v>
      </c>
    </row>
    <row r="182" spans="1:63" s="12" customFormat="1" ht="25.9" customHeight="1">
      <c r="A182" s="12"/>
      <c r="B182" s="203"/>
      <c r="C182" s="204"/>
      <c r="D182" s="205" t="s">
        <v>72</v>
      </c>
      <c r="E182" s="206" t="s">
        <v>274</v>
      </c>
      <c r="F182" s="206" t="s">
        <v>275</v>
      </c>
      <c r="G182" s="204"/>
      <c r="H182" s="204"/>
      <c r="I182" s="207"/>
      <c r="J182" s="208">
        <f>BK182</f>
        <v>0</v>
      </c>
      <c r="K182" s="204"/>
      <c r="L182" s="209"/>
      <c r="M182" s="210"/>
      <c r="N182" s="211"/>
      <c r="O182" s="211"/>
      <c r="P182" s="212">
        <f>SUM(P183:P184)</f>
        <v>0</v>
      </c>
      <c r="Q182" s="211"/>
      <c r="R182" s="212">
        <f>SUM(R183:R184)</f>
        <v>0</v>
      </c>
      <c r="S182" s="211"/>
      <c r="T182" s="213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157</v>
      </c>
      <c r="AT182" s="215" t="s">
        <v>72</v>
      </c>
      <c r="AU182" s="215" t="s">
        <v>73</v>
      </c>
      <c r="AY182" s="214" t="s">
        <v>130</v>
      </c>
      <c r="BK182" s="216">
        <f>SUM(BK183:BK184)</f>
        <v>0</v>
      </c>
    </row>
    <row r="183" spans="1:65" s="2" customFormat="1" ht="16.5" customHeight="1">
      <c r="A183" s="37"/>
      <c r="B183" s="38"/>
      <c r="C183" s="219" t="s">
        <v>7</v>
      </c>
      <c r="D183" s="219" t="s">
        <v>132</v>
      </c>
      <c r="E183" s="220" t="s">
        <v>276</v>
      </c>
      <c r="F183" s="221" t="s">
        <v>277</v>
      </c>
      <c r="G183" s="222" t="s">
        <v>1</v>
      </c>
      <c r="H183" s="223">
        <v>1</v>
      </c>
      <c r="I183" s="224"/>
      <c r="J183" s="225">
        <f>ROUND(I183*H183,2)</f>
        <v>0</v>
      </c>
      <c r="K183" s="226"/>
      <c r="L183" s="43"/>
      <c r="M183" s="227" t="s">
        <v>1</v>
      </c>
      <c r="N183" s="228" t="s">
        <v>38</v>
      </c>
      <c r="O183" s="90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1" t="s">
        <v>266</v>
      </c>
      <c r="AT183" s="231" t="s">
        <v>132</v>
      </c>
      <c r="AU183" s="231" t="s">
        <v>81</v>
      </c>
      <c r="AY183" s="16" t="s">
        <v>130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6" t="s">
        <v>81</v>
      </c>
      <c r="BK183" s="232">
        <f>ROUND(I183*H183,2)</f>
        <v>0</v>
      </c>
      <c r="BL183" s="16" t="s">
        <v>266</v>
      </c>
      <c r="BM183" s="231" t="s">
        <v>278</v>
      </c>
    </row>
    <row r="184" spans="1:65" s="2" customFormat="1" ht="16.5" customHeight="1">
      <c r="A184" s="37"/>
      <c r="B184" s="38"/>
      <c r="C184" s="219" t="s">
        <v>94</v>
      </c>
      <c r="D184" s="219" t="s">
        <v>132</v>
      </c>
      <c r="E184" s="220" t="s">
        <v>279</v>
      </c>
      <c r="F184" s="221" t="s">
        <v>280</v>
      </c>
      <c r="G184" s="222" t="s">
        <v>265</v>
      </c>
      <c r="H184" s="223">
        <v>1</v>
      </c>
      <c r="I184" s="224"/>
      <c r="J184" s="225">
        <f>ROUND(I184*H184,2)</f>
        <v>0</v>
      </c>
      <c r="K184" s="226"/>
      <c r="L184" s="43"/>
      <c r="M184" s="267" t="s">
        <v>1</v>
      </c>
      <c r="N184" s="268" t="s">
        <v>38</v>
      </c>
      <c r="O184" s="269"/>
      <c r="P184" s="270">
        <f>O184*H184</f>
        <v>0</v>
      </c>
      <c r="Q184" s="270">
        <v>0</v>
      </c>
      <c r="R184" s="270">
        <f>Q184*H184</f>
        <v>0</v>
      </c>
      <c r="S184" s="270">
        <v>0</v>
      </c>
      <c r="T184" s="27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1" t="s">
        <v>266</v>
      </c>
      <c r="AT184" s="231" t="s">
        <v>132</v>
      </c>
      <c r="AU184" s="231" t="s">
        <v>81</v>
      </c>
      <c r="AY184" s="16" t="s">
        <v>130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6" t="s">
        <v>81</v>
      </c>
      <c r="BK184" s="232">
        <f>ROUND(I184*H184,2)</f>
        <v>0</v>
      </c>
      <c r="BL184" s="16" t="s">
        <v>266</v>
      </c>
      <c r="BM184" s="231" t="s">
        <v>281</v>
      </c>
    </row>
    <row r="185" spans="1:31" s="2" customFormat="1" ht="6.95" customHeight="1">
      <c r="A185" s="37"/>
      <c r="B185" s="65"/>
      <c r="C185" s="66"/>
      <c r="D185" s="66"/>
      <c r="E185" s="66"/>
      <c r="F185" s="66"/>
      <c r="G185" s="66"/>
      <c r="H185" s="66"/>
      <c r="I185" s="66"/>
      <c r="J185" s="66"/>
      <c r="K185" s="66"/>
      <c r="L185" s="43"/>
      <c r="M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</row>
  </sheetData>
  <sheetProtection password="CC35" sheet="1" objects="1" scenarios="1" formatColumns="0" formatRows="0" autoFilter="0"/>
  <autoFilter ref="C124:K18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  <c r="AZ2" s="135" t="s">
        <v>87</v>
      </c>
      <c r="BA2" s="135" t="s">
        <v>88</v>
      </c>
      <c r="BB2" s="135" t="s">
        <v>1</v>
      </c>
      <c r="BC2" s="135" t="s">
        <v>282</v>
      </c>
      <c r="BD2" s="135" t="s">
        <v>83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83</v>
      </c>
      <c r="AZ3" s="135" t="s">
        <v>90</v>
      </c>
      <c r="BA3" s="135" t="s">
        <v>90</v>
      </c>
      <c r="BB3" s="135" t="s">
        <v>1</v>
      </c>
      <c r="BC3" s="135" t="s">
        <v>283</v>
      </c>
      <c r="BD3" s="135" t="s">
        <v>83</v>
      </c>
    </row>
    <row r="4" spans="2:56" s="1" customFormat="1" ht="24.95" customHeight="1">
      <c r="B4" s="19"/>
      <c r="D4" s="138" t="s">
        <v>92</v>
      </c>
      <c r="L4" s="19"/>
      <c r="M4" s="139" t="s">
        <v>10</v>
      </c>
      <c r="AT4" s="16" t="s">
        <v>4</v>
      </c>
      <c r="AZ4" s="135" t="s">
        <v>93</v>
      </c>
      <c r="BA4" s="135" t="s">
        <v>93</v>
      </c>
      <c r="BB4" s="135" t="s">
        <v>1</v>
      </c>
      <c r="BC4" s="135" t="s">
        <v>284</v>
      </c>
      <c r="BD4" s="135" t="s">
        <v>83</v>
      </c>
    </row>
    <row r="5" spans="2:56" s="1" customFormat="1" ht="6.95" customHeight="1">
      <c r="B5" s="19"/>
      <c r="L5" s="19"/>
      <c r="AZ5" s="135" t="s">
        <v>95</v>
      </c>
      <c r="BA5" s="135" t="s">
        <v>95</v>
      </c>
      <c r="BB5" s="135" t="s">
        <v>1</v>
      </c>
      <c r="BC5" s="135" t="s">
        <v>285</v>
      </c>
      <c r="BD5" s="135" t="s">
        <v>83</v>
      </c>
    </row>
    <row r="6" spans="2:12" s="1" customFormat="1" ht="12" customHeight="1">
      <c r="B6" s="19"/>
      <c r="D6" s="140" t="s">
        <v>16</v>
      </c>
      <c r="L6" s="19"/>
    </row>
    <row r="7" spans="2:12" s="1" customFormat="1" ht="16.5" customHeight="1">
      <c r="B7" s="19"/>
      <c r="E7" s="141" t="str">
        <f>'Rekapitulace stavby'!K6</f>
        <v>Březí- - ul. Družstevní, oprava vodovodu</v>
      </c>
      <c r="F7" s="140"/>
      <c r="G7" s="140"/>
      <c r="H7" s="140"/>
      <c r="L7" s="19"/>
    </row>
    <row r="8" spans="1:31" s="2" customFormat="1" ht="12" customHeight="1">
      <c r="A8" s="37"/>
      <c r="B8" s="43"/>
      <c r="C8" s="37"/>
      <c r="D8" s="140" t="s">
        <v>99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2" t="s">
        <v>286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29. 1. 2024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3" t="s">
        <v>21</v>
      </c>
      <c r="F15" s="37"/>
      <c r="G15" s="37"/>
      <c r="H15" s="37"/>
      <c r="I15" s="140" t="s">
        <v>26</v>
      </c>
      <c r="J15" s="14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27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29</v>
      </c>
      <c r="E20" s="37"/>
      <c r="F20" s="37"/>
      <c r="G20" s="37"/>
      <c r="H20" s="37"/>
      <c r="I20" s="140" t="s">
        <v>25</v>
      </c>
      <c r="J20" s="14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21</v>
      </c>
      <c r="F21" s="37"/>
      <c r="G21" s="37"/>
      <c r="H21" s="37"/>
      <c r="I21" s="140" t="s">
        <v>26</v>
      </c>
      <c r="J21" s="14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31</v>
      </c>
      <c r="E23" s="37"/>
      <c r="F23" s="37"/>
      <c r="G23" s="37"/>
      <c r="H23" s="37"/>
      <c r="I23" s="140" t="s">
        <v>25</v>
      </c>
      <c r="J23" s="14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21</v>
      </c>
      <c r="F24" s="37"/>
      <c r="G24" s="37"/>
      <c r="H24" s="37"/>
      <c r="I24" s="140" t="s">
        <v>26</v>
      </c>
      <c r="J24" s="14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9"/>
      <c r="E29" s="149"/>
      <c r="F29" s="149"/>
      <c r="G29" s="149"/>
      <c r="H29" s="149"/>
      <c r="I29" s="149"/>
      <c r="J29" s="149"/>
      <c r="K29" s="14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0" t="s">
        <v>33</v>
      </c>
      <c r="E30" s="37"/>
      <c r="F30" s="37"/>
      <c r="G30" s="37"/>
      <c r="H30" s="37"/>
      <c r="I30" s="37"/>
      <c r="J30" s="151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9"/>
      <c r="E31" s="149"/>
      <c r="F31" s="149"/>
      <c r="G31" s="149"/>
      <c r="H31" s="149"/>
      <c r="I31" s="149"/>
      <c r="J31" s="149"/>
      <c r="K31" s="149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2" t="s">
        <v>35</v>
      </c>
      <c r="G32" s="37"/>
      <c r="H32" s="37"/>
      <c r="I32" s="152" t="s">
        <v>34</v>
      </c>
      <c r="J32" s="152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3" t="s">
        <v>37</v>
      </c>
      <c r="E33" s="140" t="s">
        <v>38</v>
      </c>
      <c r="F33" s="154">
        <f>ROUND((SUM(BE122:BE168)),2)</f>
        <v>0</v>
      </c>
      <c r="G33" s="37"/>
      <c r="H33" s="37"/>
      <c r="I33" s="155">
        <v>0.21</v>
      </c>
      <c r="J33" s="154">
        <f>ROUND(((SUM(BE122:BE168))*I33),2)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39</v>
      </c>
      <c r="F34" s="154">
        <f>ROUND((SUM(BF122:BF168)),2)</f>
        <v>0</v>
      </c>
      <c r="G34" s="37"/>
      <c r="H34" s="37"/>
      <c r="I34" s="155">
        <v>0.15</v>
      </c>
      <c r="J34" s="154">
        <f>ROUND(((SUM(BF122:BF168))*I34),2)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40</v>
      </c>
      <c r="F35" s="154">
        <f>ROUND((SUM(BG122:BG168)),2)</f>
        <v>0</v>
      </c>
      <c r="G35" s="37"/>
      <c r="H35" s="37"/>
      <c r="I35" s="155">
        <v>0.21</v>
      </c>
      <c r="J35" s="154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41</v>
      </c>
      <c r="F36" s="154">
        <f>ROUND((SUM(BH122:BH168)),2)</f>
        <v>0</v>
      </c>
      <c r="G36" s="37"/>
      <c r="H36" s="37"/>
      <c r="I36" s="155">
        <v>0.15</v>
      </c>
      <c r="J36" s="154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42</v>
      </c>
      <c r="F37" s="154">
        <f>ROUND((SUM(BI122:BI168)),2)</f>
        <v>0</v>
      </c>
      <c r="G37" s="37"/>
      <c r="H37" s="37"/>
      <c r="I37" s="155">
        <v>0</v>
      </c>
      <c r="J37" s="154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4" t="str">
        <f>E7</f>
        <v>Březí- - ul. Družstevní, oprava vodovodu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03 - vodovodní přípojky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29. 1. 2024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8" t="s">
        <v>104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J124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108</v>
      </c>
      <c r="E99" s="188"/>
      <c r="F99" s="188"/>
      <c r="G99" s="188"/>
      <c r="H99" s="188"/>
      <c r="I99" s="188"/>
      <c r="J99" s="189">
        <f>J159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109</v>
      </c>
      <c r="E100" s="188"/>
      <c r="F100" s="188"/>
      <c r="G100" s="188"/>
      <c r="H100" s="188"/>
      <c r="I100" s="188"/>
      <c r="J100" s="189">
        <f>J162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110</v>
      </c>
      <c r="E101" s="188"/>
      <c r="F101" s="188"/>
      <c r="G101" s="188"/>
      <c r="H101" s="188"/>
      <c r="I101" s="188"/>
      <c r="J101" s="189">
        <f>J165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9"/>
      <c r="C102" s="180"/>
      <c r="D102" s="181" t="s">
        <v>114</v>
      </c>
      <c r="E102" s="182"/>
      <c r="F102" s="182"/>
      <c r="G102" s="182"/>
      <c r="H102" s="182"/>
      <c r="I102" s="182"/>
      <c r="J102" s="183">
        <f>J167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115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4" t="str">
        <f>E7</f>
        <v>Březí- - ul. Družstevní, oprava vodovodu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99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03 - vodovodní přípojky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29. 1. 2024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 xml:space="preserve"> </v>
      </c>
      <c r="G118" s="39"/>
      <c r="H118" s="39"/>
      <c r="I118" s="31" t="s">
        <v>29</v>
      </c>
      <c r="J118" s="35" t="str">
        <f>E21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27</v>
      </c>
      <c r="D119" s="39"/>
      <c r="E119" s="39"/>
      <c r="F119" s="26" t="str">
        <f>IF(E18="","",E18)</f>
        <v>Vyplň údaj</v>
      </c>
      <c r="G119" s="39"/>
      <c r="H119" s="39"/>
      <c r="I119" s="31" t="s">
        <v>31</v>
      </c>
      <c r="J119" s="35" t="str">
        <f>E24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1"/>
      <c r="B121" s="192"/>
      <c r="C121" s="193" t="s">
        <v>116</v>
      </c>
      <c r="D121" s="194" t="s">
        <v>58</v>
      </c>
      <c r="E121" s="194" t="s">
        <v>54</v>
      </c>
      <c r="F121" s="194" t="s">
        <v>55</v>
      </c>
      <c r="G121" s="194" t="s">
        <v>117</v>
      </c>
      <c r="H121" s="194" t="s">
        <v>118</v>
      </c>
      <c r="I121" s="194" t="s">
        <v>119</v>
      </c>
      <c r="J121" s="195" t="s">
        <v>103</v>
      </c>
      <c r="K121" s="196" t="s">
        <v>120</v>
      </c>
      <c r="L121" s="197"/>
      <c r="M121" s="99" t="s">
        <v>1</v>
      </c>
      <c r="N121" s="100" t="s">
        <v>37</v>
      </c>
      <c r="O121" s="100" t="s">
        <v>121</v>
      </c>
      <c r="P121" s="100" t="s">
        <v>122</v>
      </c>
      <c r="Q121" s="100" t="s">
        <v>123</v>
      </c>
      <c r="R121" s="100" t="s">
        <v>124</v>
      </c>
      <c r="S121" s="100" t="s">
        <v>125</v>
      </c>
      <c r="T121" s="101" t="s">
        <v>126</v>
      </c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</row>
    <row r="122" spans="1:63" s="2" customFormat="1" ht="22.8" customHeight="1">
      <c r="A122" s="37"/>
      <c r="B122" s="38"/>
      <c r="C122" s="106" t="s">
        <v>127</v>
      </c>
      <c r="D122" s="39"/>
      <c r="E122" s="39"/>
      <c r="F122" s="39"/>
      <c r="G122" s="39"/>
      <c r="H122" s="39"/>
      <c r="I122" s="39"/>
      <c r="J122" s="198">
        <f>BK122</f>
        <v>0</v>
      </c>
      <c r="K122" s="39"/>
      <c r="L122" s="43"/>
      <c r="M122" s="102"/>
      <c r="N122" s="199"/>
      <c r="O122" s="103"/>
      <c r="P122" s="200">
        <f>P123+P167</f>
        <v>0</v>
      </c>
      <c r="Q122" s="103"/>
      <c r="R122" s="200">
        <f>R123+R167</f>
        <v>32.35147500000001</v>
      </c>
      <c r="S122" s="103"/>
      <c r="T122" s="201">
        <f>T123+T167</f>
        <v>9.382499999999999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72</v>
      </c>
      <c r="AU122" s="16" t="s">
        <v>105</v>
      </c>
      <c r="BK122" s="202">
        <f>BK123+BK167</f>
        <v>0</v>
      </c>
    </row>
    <row r="123" spans="1:63" s="12" customFormat="1" ht="25.9" customHeight="1">
      <c r="A123" s="12"/>
      <c r="B123" s="203"/>
      <c r="C123" s="204"/>
      <c r="D123" s="205" t="s">
        <v>72</v>
      </c>
      <c r="E123" s="206" t="s">
        <v>128</v>
      </c>
      <c r="F123" s="206" t="s">
        <v>129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P124+P159+P162+P165</f>
        <v>0</v>
      </c>
      <c r="Q123" s="211"/>
      <c r="R123" s="212">
        <f>R124+R159+R162+R165</f>
        <v>32.35147500000001</v>
      </c>
      <c r="S123" s="211"/>
      <c r="T123" s="213">
        <f>T124+T159+T162+T165</f>
        <v>9.382499999999999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81</v>
      </c>
      <c r="AT123" s="215" t="s">
        <v>72</v>
      </c>
      <c r="AU123" s="215" t="s">
        <v>73</v>
      </c>
      <c r="AY123" s="214" t="s">
        <v>130</v>
      </c>
      <c r="BK123" s="216">
        <f>BK124+BK159+BK162+BK165</f>
        <v>0</v>
      </c>
    </row>
    <row r="124" spans="1:63" s="12" customFormat="1" ht="22.8" customHeight="1">
      <c r="A124" s="12"/>
      <c r="B124" s="203"/>
      <c r="C124" s="204"/>
      <c r="D124" s="205" t="s">
        <v>72</v>
      </c>
      <c r="E124" s="217" t="s">
        <v>81</v>
      </c>
      <c r="F124" s="217" t="s">
        <v>131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SUM(P125:P158)</f>
        <v>0</v>
      </c>
      <c r="Q124" s="211"/>
      <c r="R124" s="212">
        <f>SUM(R125:R158)</f>
        <v>21.551475000000003</v>
      </c>
      <c r="S124" s="211"/>
      <c r="T124" s="213">
        <f>SUM(T125:T158)</f>
        <v>9.382499999999999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81</v>
      </c>
      <c r="AT124" s="215" t="s">
        <v>72</v>
      </c>
      <c r="AU124" s="215" t="s">
        <v>81</v>
      </c>
      <c r="AY124" s="214" t="s">
        <v>130</v>
      </c>
      <c r="BK124" s="216">
        <f>SUM(BK125:BK158)</f>
        <v>0</v>
      </c>
    </row>
    <row r="125" spans="1:65" s="2" customFormat="1" ht="24.15" customHeight="1">
      <c r="A125" s="37"/>
      <c r="B125" s="38"/>
      <c r="C125" s="219" t="s">
        <v>81</v>
      </c>
      <c r="D125" s="219" t="s">
        <v>132</v>
      </c>
      <c r="E125" s="220" t="s">
        <v>133</v>
      </c>
      <c r="F125" s="221" t="s">
        <v>134</v>
      </c>
      <c r="G125" s="222" t="s">
        <v>135</v>
      </c>
      <c r="H125" s="223">
        <v>13.5</v>
      </c>
      <c r="I125" s="224"/>
      <c r="J125" s="225">
        <f>ROUND(I125*H125,2)</f>
        <v>0</v>
      </c>
      <c r="K125" s="226"/>
      <c r="L125" s="43"/>
      <c r="M125" s="227" t="s">
        <v>1</v>
      </c>
      <c r="N125" s="228" t="s">
        <v>38</v>
      </c>
      <c r="O125" s="90"/>
      <c r="P125" s="229">
        <f>O125*H125</f>
        <v>0</v>
      </c>
      <c r="Q125" s="229">
        <v>0</v>
      </c>
      <c r="R125" s="229">
        <f>Q125*H125</f>
        <v>0</v>
      </c>
      <c r="S125" s="229">
        <v>0.58</v>
      </c>
      <c r="T125" s="230">
        <f>S125*H125</f>
        <v>7.829999999999999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1" t="s">
        <v>136</v>
      </c>
      <c r="AT125" s="231" t="s">
        <v>132</v>
      </c>
      <c r="AU125" s="231" t="s">
        <v>83</v>
      </c>
      <c r="AY125" s="16" t="s">
        <v>130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6" t="s">
        <v>81</v>
      </c>
      <c r="BK125" s="232">
        <f>ROUND(I125*H125,2)</f>
        <v>0</v>
      </c>
      <c r="BL125" s="16" t="s">
        <v>136</v>
      </c>
      <c r="BM125" s="231" t="s">
        <v>137</v>
      </c>
    </row>
    <row r="126" spans="1:51" s="13" customFormat="1" ht="12">
      <c r="A126" s="13"/>
      <c r="B126" s="233"/>
      <c r="C126" s="234"/>
      <c r="D126" s="235" t="s">
        <v>138</v>
      </c>
      <c r="E126" s="236" t="s">
        <v>1</v>
      </c>
      <c r="F126" s="237" t="s">
        <v>287</v>
      </c>
      <c r="G126" s="234"/>
      <c r="H126" s="238">
        <v>13.5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138</v>
      </c>
      <c r="AU126" s="244" t="s">
        <v>83</v>
      </c>
      <c r="AV126" s="13" t="s">
        <v>83</v>
      </c>
      <c r="AW126" s="13" t="s">
        <v>30</v>
      </c>
      <c r="AX126" s="13" t="s">
        <v>81</v>
      </c>
      <c r="AY126" s="244" t="s">
        <v>130</v>
      </c>
    </row>
    <row r="127" spans="1:65" s="2" customFormat="1" ht="24.15" customHeight="1">
      <c r="A127" s="37"/>
      <c r="B127" s="38"/>
      <c r="C127" s="245" t="s">
        <v>83</v>
      </c>
      <c r="D127" s="245" t="s">
        <v>140</v>
      </c>
      <c r="E127" s="246" t="s">
        <v>141</v>
      </c>
      <c r="F127" s="247" t="s">
        <v>142</v>
      </c>
      <c r="G127" s="248" t="s">
        <v>143</v>
      </c>
      <c r="H127" s="249">
        <v>1.485</v>
      </c>
      <c r="I127" s="250"/>
      <c r="J127" s="251">
        <f>ROUND(I127*H127,2)</f>
        <v>0</v>
      </c>
      <c r="K127" s="252"/>
      <c r="L127" s="253"/>
      <c r="M127" s="254" t="s">
        <v>1</v>
      </c>
      <c r="N127" s="255" t="s">
        <v>38</v>
      </c>
      <c r="O127" s="90"/>
      <c r="P127" s="229">
        <f>O127*H127</f>
        <v>0</v>
      </c>
      <c r="Q127" s="229">
        <v>1</v>
      </c>
      <c r="R127" s="229">
        <f>Q127*H127</f>
        <v>1.485</v>
      </c>
      <c r="S127" s="229">
        <v>0</v>
      </c>
      <c r="T127" s="230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1" t="s">
        <v>144</v>
      </c>
      <c r="AT127" s="231" t="s">
        <v>140</v>
      </c>
      <c r="AU127" s="231" t="s">
        <v>83</v>
      </c>
      <c r="AY127" s="16" t="s">
        <v>130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6" t="s">
        <v>81</v>
      </c>
      <c r="BK127" s="232">
        <f>ROUND(I127*H127,2)</f>
        <v>0</v>
      </c>
      <c r="BL127" s="16" t="s">
        <v>136</v>
      </c>
      <c r="BM127" s="231" t="s">
        <v>145</v>
      </c>
    </row>
    <row r="128" spans="1:51" s="13" customFormat="1" ht="12">
      <c r="A128" s="13"/>
      <c r="B128" s="233"/>
      <c r="C128" s="234"/>
      <c r="D128" s="235" t="s">
        <v>138</v>
      </c>
      <c r="E128" s="236" t="s">
        <v>146</v>
      </c>
      <c r="F128" s="237" t="s">
        <v>288</v>
      </c>
      <c r="G128" s="234"/>
      <c r="H128" s="238">
        <v>1.485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138</v>
      </c>
      <c r="AU128" s="244" t="s">
        <v>83</v>
      </c>
      <c r="AV128" s="13" t="s">
        <v>83</v>
      </c>
      <c r="AW128" s="13" t="s">
        <v>30</v>
      </c>
      <c r="AX128" s="13" t="s">
        <v>81</v>
      </c>
      <c r="AY128" s="244" t="s">
        <v>130</v>
      </c>
    </row>
    <row r="129" spans="1:65" s="2" customFormat="1" ht="21.75" customHeight="1">
      <c r="A129" s="37"/>
      <c r="B129" s="38"/>
      <c r="C129" s="245" t="s">
        <v>148</v>
      </c>
      <c r="D129" s="245" t="s">
        <v>140</v>
      </c>
      <c r="E129" s="246" t="s">
        <v>149</v>
      </c>
      <c r="F129" s="247" t="s">
        <v>150</v>
      </c>
      <c r="G129" s="248" t="s">
        <v>143</v>
      </c>
      <c r="H129" s="249">
        <v>1.485</v>
      </c>
      <c r="I129" s="250"/>
      <c r="J129" s="251">
        <f>ROUND(I129*H129,2)</f>
        <v>0</v>
      </c>
      <c r="K129" s="252"/>
      <c r="L129" s="253"/>
      <c r="M129" s="254" t="s">
        <v>1</v>
      </c>
      <c r="N129" s="255" t="s">
        <v>38</v>
      </c>
      <c r="O129" s="90"/>
      <c r="P129" s="229">
        <f>O129*H129</f>
        <v>0</v>
      </c>
      <c r="Q129" s="229">
        <v>1</v>
      </c>
      <c r="R129" s="229">
        <f>Q129*H129</f>
        <v>1.485</v>
      </c>
      <c r="S129" s="229">
        <v>0</v>
      </c>
      <c r="T129" s="23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1" t="s">
        <v>144</v>
      </c>
      <c r="AT129" s="231" t="s">
        <v>140</v>
      </c>
      <c r="AU129" s="231" t="s">
        <v>83</v>
      </c>
      <c r="AY129" s="16" t="s">
        <v>130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6" t="s">
        <v>81</v>
      </c>
      <c r="BK129" s="232">
        <f>ROUND(I129*H129,2)</f>
        <v>0</v>
      </c>
      <c r="BL129" s="16" t="s">
        <v>136</v>
      </c>
      <c r="BM129" s="231" t="s">
        <v>151</v>
      </c>
    </row>
    <row r="130" spans="1:65" s="2" customFormat="1" ht="24.15" customHeight="1">
      <c r="A130" s="37"/>
      <c r="B130" s="38"/>
      <c r="C130" s="245" t="s">
        <v>136</v>
      </c>
      <c r="D130" s="245" t="s">
        <v>140</v>
      </c>
      <c r="E130" s="246" t="s">
        <v>152</v>
      </c>
      <c r="F130" s="247" t="s">
        <v>153</v>
      </c>
      <c r="G130" s="248" t="s">
        <v>154</v>
      </c>
      <c r="H130" s="249">
        <v>2.025</v>
      </c>
      <c r="I130" s="250"/>
      <c r="J130" s="251">
        <f>ROUND(I130*H130,2)</f>
        <v>0</v>
      </c>
      <c r="K130" s="252"/>
      <c r="L130" s="253"/>
      <c r="M130" s="254" t="s">
        <v>1</v>
      </c>
      <c r="N130" s="255" t="s">
        <v>38</v>
      </c>
      <c r="O130" s="90"/>
      <c r="P130" s="229">
        <f>O130*H130</f>
        <v>0</v>
      </c>
      <c r="Q130" s="229">
        <v>2.49</v>
      </c>
      <c r="R130" s="229">
        <f>Q130*H130</f>
        <v>5.04225</v>
      </c>
      <c r="S130" s="229">
        <v>0</v>
      </c>
      <c r="T130" s="23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1" t="s">
        <v>144</v>
      </c>
      <c r="AT130" s="231" t="s">
        <v>140</v>
      </c>
      <c r="AU130" s="231" t="s">
        <v>83</v>
      </c>
      <c r="AY130" s="16" t="s">
        <v>130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6" t="s">
        <v>81</v>
      </c>
      <c r="BK130" s="232">
        <f>ROUND(I130*H130,2)</f>
        <v>0</v>
      </c>
      <c r="BL130" s="16" t="s">
        <v>136</v>
      </c>
      <c r="BM130" s="231" t="s">
        <v>155</v>
      </c>
    </row>
    <row r="131" spans="1:51" s="13" customFormat="1" ht="12">
      <c r="A131" s="13"/>
      <c r="B131" s="233"/>
      <c r="C131" s="234"/>
      <c r="D131" s="235" t="s">
        <v>138</v>
      </c>
      <c r="E131" s="236" t="s">
        <v>1</v>
      </c>
      <c r="F131" s="237" t="s">
        <v>289</v>
      </c>
      <c r="G131" s="234"/>
      <c r="H131" s="238">
        <v>2.025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138</v>
      </c>
      <c r="AU131" s="244" t="s">
        <v>83</v>
      </c>
      <c r="AV131" s="13" t="s">
        <v>83</v>
      </c>
      <c r="AW131" s="13" t="s">
        <v>30</v>
      </c>
      <c r="AX131" s="13" t="s">
        <v>81</v>
      </c>
      <c r="AY131" s="244" t="s">
        <v>130</v>
      </c>
    </row>
    <row r="132" spans="1:65" s="2" customFormat="1" ht="16.5" customHeight="1">
      <c r="A132" s="37"/>
      <c r="B132" s="38"/>
      <c r="C132" s="245" t="s">
        <v>157</v>
      </c>
      <c r="D132" s="245" t="s">
        <v>140</v>
      </c>
      <c r="E132" s="246" t="s">
        <v>158</v>
      </c>
      <c r="F132" s="247" t="s">
        <v>159</v>
      </c>
      <c r="G132" s="248" t="s">
        <v>143</v>
      </c>
      <c r="H132" s="249">
        <v>13.5</v>
      </c>
      <c r="I132" s="250"/>
      <c r="J132" s="251">
        <f>ROUND(I132*H132,2)</f>
        <v>0</v>
      </c>
      <c r="K132" s="252"/>
      <c r="L132" s="253"/>
      <c r="M132" s="254" t="s">
        <v>1</v>
      </c>
      <c r="N132" s="255" t="s">
        <v>38</v>
      </c>
      <c r="O132" s="90"/>
      <c r="P132" s="229">
        <f>O132*H132</f>
        <v>0</v>
      </c>
      <c r="Q132" s="229">
        <v>1</v>
      </c>
      <c r="R132" s="229">
        <f>Q132*H132</f>
        <v>13.5</v>
      </c>
      <c r="S132" s="229">
        <v>0</v>
      </c>
      <c r="T132" s="23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1" t="s">
        <v>144</v>
      </c>
      <c r="AT132" s="231" t="s">
        <v>140</v>
      </c>
      <c r="AU132" s="231" t="s">
        <v>83</v>
      </c>
      <c r="AY132" s="16" t="s">
        <v>130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6" t="s">
        <v>81</v>
      </c>
      <c r="BK132" s="232">
        <f>ROUND(I132*H132,2)</f>
        <v>0</v>
      </c>
      <c r="BL132" s="16" t="s">
        <v>136</v>
      </c>
      <c r="BM132" s="231" t="s">
        <v>160</v>
      </c>
    </row>
    <row r="133" spans="1:65" s="2" customFormat="1" ht="33" customHeight="1">
      <c r="A133" s="37"/>
      <c r="B133" s="38"/>
      <c r="C133" s="219" t="s">
        <v>167</v>
      </c>
      <c r="D133" s="219" t="s">
        <v>132</v>
      </c>
      <c r="E133" s="220" t="s">
        <v>168</v>
      </c>
      <c r="F133" s="221" t="s">
        <v>169</v>
      </c>
      <c r="G133" s="222" t="s">
        <v>135</v>
      </c>
      <c r="H133" s="223">
        <v>13.5</v>
      </c>
      <c r="I133" s="224"/>
      <c r="J133" s="225">
        <f>ROUND(I133*H133,2)</f>
        <v>0</v>
      </c>
      <c r="K133" s="226"/>
      <c r="L133" s="43"/>
      <c r="M133" s="227" t="s">
        <v>1</v>
      </c>
      <c r="N133" s="228" t="s">
        <v>38</v>
      </c>
      <c r="O133" s="90"/>
      <c r="P133" s="229">
        <f>O133*H133</f>
        <v>0</v>
      </c>
      <c r="Q133" s="229">
        <v>7E-05</v>
      </c>
      <c r="R133" s="229">
        <f>Q133*H133</f>
        <v>0.0009449999999999999</v>
      </c>
      <c r="S133" s="229">
        <v>0.115</v>
      </c>
      <c r="T133" s="230">
        <f>S133*H133</f>
        <v>1.5525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1" t="s">
        <v>136</v>
      </c>
      <c r="AT133" s="231" t="s">
        <v>132</v>
      </c>
      <c r="AU133" s="231" t="s">
        <v>83</v>
      </c>
      <c r="AY133" s="16" t="s">
        <v>130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6" t="s">
        <v>81</v>
      </c>
      <c r="BK133" s="232">
        <f>ROUND(I133*H133,2)</f>
        <v>0</v>
      </c>
      <c r="BL133" s="16" t="s">
        <v>136</v>
      </c>
      <c r="BM133" s="231" t="s">
        <v>170</v>
      </c>
    </row>
    <row r="134" spans="1:51" s="13" customFormat="1" ht="12">
      <c r="A134" s="13"/>
      <c r="B134" s="233"/>
      <c r="C134" s="234"/>
      <c r="D134" s="235" t="s">
        <v>138</v>
      </c>
      <c r="E134" s="236" t="s">
        <v>1</v>
      </c>
      <c r="F134" s="237" t="s">
        <v>290</v>
      </c>
      <c r="G134" s="234"/>
      <c r="H134" s="238">
        <v>13.5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138</v>
      </c>
      <c r="AU134" s="244" t="s">
        <v>83</v>
      </c>
      <c r="AV134" s="13" t="s">
        <v>83</v>
      </c>
      <c r="AW134" s="13" t="s">
        <v>30</v>
      </c>
      <c r="AX134" s="13" t="s">
        <v>81</v>
      </c>
      <c r="AY134" s="244" t="s">
        <v>130</v>
      </c>
    </row>
    <row r="135" spans="1:65" s="2" customFormat="1" ht="24.15" customHeight="1">
      <c r="A135" s="37"/>
      <c r="B135" s="38"/>
      <c r="C135" s="219" t="s">
        <v>270</v>
      </c>
      <c r="D135" s="219" t="s">
        <v>132</v>
      </c>
      <c r="E135" s="220" t="s">
        <v>172</v>
      </c>
      <c r="F135" s="221" t="s">
        <v>173</v>
      </c>
      <c r="G135" s="222" t="s">
        <v>174</v>
      </c>
      <c r="H135" s="223">
        <v>16</v>
      </c>
      <c r="I135" s="224"/>
      <c r="J135" s="225">
        <f>ROUND(I135*H135,2)</f>
        <v>0</v>
      </c>
      <c r="K135" s="226"/>
      <c r="L135" s="43"/>
      <c r="M135" s="227" t="s">
        <v>1</v>
      </c>
      <c r="N135" s="228" t="s">
        <v>38</v>
      </c>
      <c r="O135" s="90"/>
      <c r="P135" s="229">
        <f>O135*H135</f>
        <v>0</v>
      </c>
      <c r="Q135" s="229">
        <v>3E-05</v>
      </c>
      <c r="R135" s="229">
        <f>Q135*H135</f>
        <v>0.00048</v>
      </c>
      <c r="S135" s="229">
        <v>0</v>
      </c>
      <c r="T135" s="23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1" t="s">
        <v>136</v>
      </c>
      <c r="AT135" s="231" t="s">
        <v>132</v>
      </c>
      <c r="AU135" s="231" t="s">
        <v>83</v>
      </c>
      <c r="AY135" s="16" t="s">
        <v>130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6" t="s">
        <v>81</v>
      </c>
      <c r="BK135" s="232">
        <f>ROUND(I135*H135,2)</f>
        <v>0</v>
      </c>
      <c r="BL135" s="16" t="s">
        <v>136</v>
      </c>
      <c r="BM135" s="231" t="s">
        <v>291</v>
      </c>
    </row>
    <row r="136" spans="1:65" s="2" customFormat="1" ht="24.15" customHeight="1">
      <c r="A136" s="37"/>
      <c r="B136" s="38"/>
      <c r="C136" s="219" t="s">
        <v>162</v>
      </c>
      <c r="D136" s="219" t="s">
        <v>132</v>
      </c>
      <c r="E136" s="220" t="s">
        <v>177</v>
      </c>
      <c r="F136" s="221" t="s">
        <v>178</v>
      </c>
      <c r="G136" s="222" t="s">
        <v>179</v>
      </c>
      <c r="H136" s="223">
        <v>3</v>
      </c>
      <c r="I136" s="224"/>
      <c r="J136" s="225">
        <f>ROUND(I136*H136,2)</f>
        <v>0</v>
      </c>
      <c r="K136" s="226"/>
      <c r="L136" s="43"/>
      <c r="M136" s="227" t="s">
        <v>1</v>
      </c>
      <c r="N136" s="228" t="s">
        <v>38</v>
      </c>
      <c r="O136" s="90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1" t="s">
        <v>136</v>
      </c>
      <c r="AT136" s="231" t="s">
        <v>132</v>
      </c>
      <c r="AU136" s="231" t="s">
        <v>83</v>
      </c>
      <c r="AY136" s="16" t="s">
        <v>130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6" t="s">
        <v>81</v>
      </c>
      <c r="BK136" s="232">
        <f>ROUND(I136*H136,2)</f>
        <v>0</v>
      </c>
      <c r="BL136" s="16" t="s">
        <v>136</v>
      </c>
      <c r="BM136" s="231" t="s">
        <v>292</v>
      </c>
    </row>
    <row r="137" spans="1:65" s="2" customFormat="1" ht="33" customHeight="1">
      <c r="A137" s="37"/>
      <c r="B137" s="38"/>
      <c r="C137" s="219" t="s">
        <v>181</v>
      </c>
      <c r="D137" s="219" t="s">
        <v>132</v>
      </c>
      <c r="E137" s="220" t="s">
        <v>182</v>
      </c>
      <c r="F137" s="221" t="s">
        <v>183</v>
      </c>
      <c r="G137" s="222" t="s">
        <v>154</v>
      </c>
      <c r="H137" s="223">
        <v>10.125</v>
      </c>
      <c r="I137" s="224"/>
      <c r="J137" s="225">
        <f>ROUND(I137*H137,2)</f>
        <v>0</v>
      </c>
      <c r="K137" s="226"/>
      <c r="L137" s="43"/>
      <c r="M137" s="227" t="s">
        <v>1</v>
      </c>
      <c r="N137" s="228" t="s">
        <v>38</v>
      </c>
      <c r="O137" s="90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1" t="s">
        <v>136</v>
      </c>
      <c r="AT137" s="231" t="s">
        <v>132</v>
      </c>
      <c r="AU137" s="231" t="s">
        <v>83</v>
      </c>
      <c r="AY137" s="16" t="s">
        <v>130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6" t="s">
        <v>81</v>
      </c>
      <c r="BK137" s="232">
        <f>ROUND(I137*H137,2)</f>
        <v>0</v>
      </c>
      <c r="BL137" s="16" t="s">
        <v>136</v>
      </c>
      <c r="BM137" s="231" t="s">
        <v>184</v>
      </c>
    </row>
    <row r="138" spans="1:51" s="13" customFormat="1" ht="12">
      <c r="A138" s="13"/>
      <c r="B138" s="233"/>
      <c r="C138" s="234"/>
      <c r="D138" s="235" t="s">
        <v>138</v>
      </c>
      <c r="E138" s="236" t="s">
        <v>1</v>
      </c>
      <c r="F138" s="237" t="s">
        <v>185</v>
      </c>
      <c r="G138" s="234"/>
      <c r="H138" s="238">
        <v>10.125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138</v>
      </c>
      <c r="AU138" s="244" t="s">
        <v>83</v>
      </c>
      <c r="AV138" s="13" t="s">
        <v>83</v>
      </c>
      <c r="AW138" s="13" t="s">
        <v>30</v>
      </c>
      <c r="AX138" s="13" t="s">
        <v>81</v>
      </c>
      <c r="AY138" s="244" t="s">
        <v>130</v>
      </c>
    </row>
    <row r="139" spans="1:65" s="2" customFormat="1" ht="33" customHeight="1">
      <c r="A139" s="37"/>
      <c r="B139" s="38"/>
      <c r="C139" s="219" t="s">
        <v>144</v>
      </c>
      <c r="D139" s="219" t="s">
        <v>132</v>
      </c>
      <c r="E139" s="220" t="s">
        <v>186</v>
      </c>
      <c r="F139" s="221" t="s">
        <v>187</v>
      </c>
      <c r="G139" s="222" t="s">
        <v>154</v>
      </c>
      <c r="H139" s="223">
        <v>20.25</v>
      </c>
      <c r="I139" s="224"/>
      <c r="J139" s="225">
        <f>ROUND(I139*H139,2)</f>
        <v>0</v>
      </c>
      <c r="K139" s="226"/>
      <c r="L139" s="43"/>
      <c r="M139" s="227" t="s">
        <v>1</v>
      </c>
      <c r="N139" s="228" t="s">
        <v>38</v>
      </c>
      <c r="O139" s="90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1" t="s">
        <v>136</v>
      </c>
      <c r="AT139" s="231" t="s">
        <v>132</v>
      </c>
      <c r="AU139" s="231" t="s">
        <v>83</v>
      </c>
      <c r="AY139" s="16" t="s">
        <v>130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6" t="s">
        <v>81</v>
      </c>
      <c r="BK139" s="232">
        <f>ROUND(I139*H139,2)</f>
        <v>0</v>
      </c>
      <c r="BL139" s="16" t="s">
        <v>136</v>
      </c>
      <c r="BM139" s="231" t="s">
        <v>188</v>
      </c>
    </row>
    <row r="140" spans="1:51" s="13" customFormat="1" ht="12">
      <c r="A140" s="13"/>
      <c r="B140" s="233"/>
      <c r="C140" s="234"/>
      <c r="D140" s="235" t="s">
        <v>138</v>
      </c>
      <c r="E140" s="236" t="s">
        <v>1</v>
      </c>
      <c r="F140" s="237" t="s">
        <v>293</v>
      </c>
      <c r="G140" s="234"/>
      <c r="H140" s="238">
        <v>20.25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138</v>
      </c>
      <c r="AU140" s="244" t="s">
        <v>83</v>
      </c>
      <c r="AV140" s="13" t="s">
        <v>83</v>
      </c>
      <c r="AW140" s="13" t="s">
        <v>30</v>
      </c>
      <c r="AX140" s="13" t="s">
        <v>73</v>
      </c>
      <c r="AY140" s="244" t="s">
        <v>130</v>
      </c>
    </row>
    <row r="141" spans="1:51" s="14" customFormat="1" ht="12">
      <c r="A141" s="14"/>
      <c r="B141" s="256"/>
      <c r="C141" s="257"/>
      <c r="D141" s="235" t="s">
        <v>138</v>
      </c>
      <c r="E141" s="258" t="s">
        <v>87</v>
      </c>
      <c r="F141" s="259" t="s">
        <v>191</v>
      </c>
      <c r="G141" s="257"/>
      <c r="H141" s="260">
        <v>20.25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6" t="s">
        <v>138</v>
      </c>
      <c r="AU141" s="266" t="s">
        <v>83</v>
      </c>
      <c r="AV141" s="14" t="s">
        <v>136</v>
      </c>
      <c r="AW141" s="14" t="s">
        <v>30</v>
      </c>
      <c r="AX141" s="14" t="s">
        <v>81</v>
      </c>
      <c r="AY141" s="266" t="s">
        <v>130</v>
      </c>
    </row>
    <row r="142" spans="1:65" s="2" customFormat="1" ht="24.15" customHeight="1">
      <c r="A142" s="37"/>
      <c r="B142" s="38"/>
      <c r="C142" s="219" t="s">
        <v>7</v>
      </c>
      <c r="D142" s="219" t="s">
        <v>132</v>
      </c>
      <c r="E142" s="220" t="s">
        <v>294</v>
      </c>
      <c r="F142" s="221" t="s">
        <v>295</v>
      </c>
      <c r="G142" s="222" t="s">
        <v>195</v>
      </c>
      <c r="H142" s="223">
        <v>15</v>
      </c>
      <c r="I142" s="224"/>
      <c r="J142" s="225">
        <f>ROUND(I142*H142,2)</f>
        <v>0</v>
      </c>
      <c r="K142" s="226"/>
      <c r="L142" s="43"/>
      <c r="M142" s="227" t="s">
        <v>1</v>
      </c>
      <c r="N142" s="228" t="s">
        <v>38</v>
      </c>
      <c r="O142" s="90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1" t="s">
        <v>136</v>
      </c>
      <c r="AT142" s="231" t="s">
        <v>132</v>
      </c>
      <c r="AU142" s="231" t="s">
        <v>83</v>
      </c>
      <c r="AY142" s="16" t="s">
        <v>130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6" t="s">
        <v>81</v>
      </c>
      <c r="BK142" s="232">
        <f>ROUND(I142*H142,2)</f>
        <v>0</v>
      </c>
      <c r="BL142" s="16" t="s">
        <v>136</v>
      </c>
      <c r="BM142" s="231" t="s">
        <v>296</v>
      </c>
    </row>
    <row r="143" spans="1:65" s="2" customFormat="1" ht="21.75" customHeight="1">
      <c r="A143" s="37"/>
      <c r="B143" s="38"/>
      <c r="C143" s="219" t="s">
        <v>198</v>
      </c>
      <c r="D143" s="219" t="s">
        <v>132</v>
      </c>
      <c r="E143" s="220" t="s">
        <v>199</v>
      </c>
      <c r="F143" s="221" t="s">
        <v>200</v>
      </c>
      <c r="G143" s="222" t="s">
        <v>135</v>
      </c>
      <c r="H143" s="223">
        <v>45</v>
      </c>
      <c r="I143" s="224"/>
      <c r="J143" s="225">
        <f>ROUND(I143*H143,2)</f>
        <v>0</v>
      </c>
      <c r="K143" s="226"/>
      <c r="L143" s="43"/>
      <c r="M143" s="227" t="s">
        <v>1</v>
      </c>
      <c r="N143" s="228" t="s">
        <v>38</v>
      </c>
      <c r="O143" s="90"/>
      <c r="P143" s="229">
        <f>O143*H143</f>
        <v>0</v>
      </c>
      <c r="Q143" s="229">
        <v>0.00084</v>
      </c>
      <c r="R143" s="229">
        <f>Q143*H143</f>
        <v>0.0378</v>
      </c>
      <c r="S143" s="229">
        <v>0</v>
      </c>
      <c r="T143" s="23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1" t="s">
        <v>136</v>
      </c>
      <c r="AT143" s="231" t="s">
        <v>132</v>
      </c>
      <c r="AU143" s="231" t="s">
        <v>83</v>
      </c>
      <c r="AY143" s="16" t="s">
        <v>130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6" t="s">
        <v>81</v>
      </c>
      <c r="BK143" s="232">
        <f>ROUND(I143*H143,2)</f>
        <v>0</v>
      </c>
      <c r="BL143" s="16" t="s">
        <v>136</v>
      </c>
      <c r="BM143" s="231" t="s">
        <v>201</v>
      </c>
    </row>
    <row r="144" spans="1:51" s="13" customFormat="1" ht="12">
      <c r="A144" s="13"/>
      <c r="B144" s="233"/>
      <c r="C144" s="234"/>
      <c r="D144" s="235" t="s">
        <v>138</v>
      </c>
      <c r="E144" s="236" t="s">
        <v>93</v>
      </c>
      <c r="F144" s="237" t="s">
        <v>297</v>
      </c>
      <c r="G144" s="234"/>
      <c r="H144" s="238">
        <v>45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138</v>
      </c>
      <c r="AU144" s="244" t="s">
        <v>83</v>
      </c>
      <c r="AV144" s="13" t="s">
        <v>83</v>
      </c>
      <c r="AW144" s="13" t="s">
        <v>30</v>
      </c>
      <c r="AX144" s="13" t="s">
        <v>81</v>
      </c>
      <c r="AY144" s="244" t="s">
        <v>130</v>
      </c>
    </row>
    <row r="145" spans="1:65" s="2" customFormat="1" ht="24.15" customHeight="1">
      <c r="A145" s="37"/>
      <c r="B145" s="38"/>
      <c r="C145" s="219" t="s">
        <v>203</v>
      </c>
      <c r="D145" s="219" t="s">
        <v>132</v>
      </c>
      <c r="E145" s="220" t="s">
        <v>204</v>
      </c>
      <c r="F145" s="221" t="s">
        <v>205</v>
      </c>
      <c r="G145" s="222" t="s">
        <v>135</v>
      </c>
      <c r="H145" s="223">
        <v>45</v>
      </c>
      <c r="I145" s="224"/>
      <c r="J145" s="225">
        <f>ROUND(I145*H145,2)</f>
        <v>0</v>
      </c>
      <c r="K145" s="226"/>
      <c r="L145" s="43"/>
      <c r="M145" s="227" t="s">
        <v>1</v>
      </c>
      <c r="N145" s="228" t="s">
        <v>38</v>
      </c>
      <c r="O145" s="90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1" t="s">
        <v>136</v>
      </c>
      <c r="AT145" s="231" t="s">
        <v>132</v>
      </c>
      <c r="AU145" s="231" t="s">
        <v>83</v>
      </c>
      <c r="AY145" s="16" t="s">
        <v>130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6" t="s">
        <v>81</v>
      </c>
      <c r="BK145" s="232">
        <f>ROUND(I145*H145,2)</f>
        <v>0</v>
      </c>
      <c r="BL145" s="16" t="s">
        <v>136</v>
      </c>
      <c r="BM145" s="231" t="s">
        <v>206</v>
      </c>
    </row>
    <row r="146" spans="1:51" s="13" customFormat="1" ht="12">
      <c r="A146" s="13"/>
      <c r="B146" s="233"/>
      <c r="C146" s="234"/>
      <c r="D146" s="235" t="s">
        <v>138</v>
      </c>
      <c r="E146" s="236" t="s">
        <v>1</v>
      </c>
      <c r="F146" s="237" t="s">
        <v>93</v>
      </c>
      <c r="G146" s="234"/>
      <c r="H146" s="238">
        <v>45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138</v>
      </c>
      <c r="AU146" s="244" t="s">
        <v>83</v>
      </c>
      <c r="AV146" s="13" t="s">
        <v>83</v>
      </c>
      <c r="AW146" s="13" t="s">
        <v>30</v>
      </c>
      <c r="AX146" s="13" t="s">
        <v>81</v>
      </c>
      <c r="AY146" s="244" t="s">
        <v>130</v>
      </c>
    </row>
    <row r="147" spans="1:65" s="2" customFormat="1" ht="33" customHeight="1">
      <c r="A147" s="37"/>
      <c r="B147" s="38"/>
      <c r="C147" s="219" t="s">
        <v>207</v>
      </c>
      <c r="D147" s="219" t="s">
        <v>132</v>
      </c>
      <c r="E147" s="220" t="s">
        <v>208</v>
      </c>
      <c r="F147" s="221" t="s">
        <v>209</v>
      </c>
      <c r="G147" s="222" t="s">
        <v>154</v>
      </c>
      <c r="H147" s="223">
        <v>20.25</v>
      </c>
      <c r="I147" s="224"/>
      <c r="J147" s="225">
        <f>ROUND(I147*H147,2)</f>
        <v>0</v>
      </c>
      <c r="K147" s="226"/>
      <c r="L147" s="43"/>
      <c r="M147" s="227" t="s">
        <v>1</v>
      </c>
      <c r="N147" s="228" t="s">
        <v>38</v>
      </c>
      <c r="O147" s="90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1" t="s">
        <v>136</v>
      </c>
      <c r="AT147" s="231" t="s">
        <v>132</v>
      </c>
      <c r="AU147" s="231" t="s">
        <v>83</v>
      </c>
      <c r="AY147" s="16" t="s">
        <v>130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6" t="s">
        <v>81</v>
      </c>
      <c r="BK147" s="232">
        <f>ROUND(I147*H147,2)</f>
        <v>0</v>
      </c>
      <c r="BL147" s="16" t="s">
        <v>136</v>
      </c>
      <c r="BM147" s="231" t="s">
        <v>210</v>
      </c>
    </row>
    <row r="148" spans="1:51" s="13" customFormat="1" ht="12">
      <c r="A148" s="13"/>
      <c r="B148" s="233"/>
      <c r="C148" s="234"/>
      <c r="D148" s="235" t="s">
        <v>138</v>
      </c>
      <c r="E148" s="236" t="s">
        <v>1</v>
      </c>
      <c r="F148" s="237" t="s">
        <v>87</v>
      </c>
      <c r="G148" s="234"/>
      <c r="H148" s="238">
        <v>20.25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138</v>
      </c>
      <c r="AU148" s="244" t="s">
        <v>83</v>
      </c>
      <c r="AV148" s="13" t="s">
        <v>83</v>
      </c>
      <c r="AW148" s="13" t="s">
        <v>30</v>
      </c>
      <c r="AX148" s="13" t="s">
        <v>81</v>
      </c>
      <c r="AY148" s="244" t="s">
        <v>130</v>
      </c>
    </row>
    <row r="149" spans="1:65" s="2" customFormat="1" ht="33" customHeight="1">
      <c r="A149" s="37"/>
      <c r="B149" s="38"/>
      <c r="C149" s="219" t="s">
        <v>211</v>
      </c>
      <c r="D149" s="219" t="s">
        <v>132</v>
      </c>
      <c r="E149" s="220" t="s">
        <v>212</v>
      </c>
      <c r="F149" s="221" t="s">
        <v>213</v>
      </c>
      <c r="G149" s="222" t="s">
        <v>154</v>
      </c>
      <c r="H149" s="223">
        <v>20.25</v>
      </c>
      <c r="I149" s="224"/>
      <c r="J149" s="225">
        <f>ROUND(I149*H149,2)</f>
        <v>0</v>
      </c>
      <c r="K149" s="226"/>
      <c r="L149" s="43"/>
      <c r="M149" s="227" t="s">
        <v>1</v>
      </c>
      <c r="N149" s="228" t="s">
        <v>38</v>
      </c>
      <c r="O149" s="90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1" t="s">
        <v>136</v>
      </c>
      <c r="AT149" s="231" t="s">
        <v>132</v>
      </c>
      <c r="AU149" s="231" t="s">
        <v>83</v>
      </c>
      <c r="AY149" s="16" t="s">
        <v>130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6" t="s">
        <v>81</v>
      </c>
      <c r="BK149" s="232">
        <f>ROUND(I149*H149,2)</f>
        <v>0</v>
      </c>
      <c r="BL149" s="16" t="s">
        <v>136</v>
      </c>
      <c r="BM149" s="231" t="s">
        <v>214</v>
      </c>
    </row>
    <row r="150" spans="1:51" s="13" customFormat="1" ht="12">
      <c r="A150" s="13"/>
      <c r="B150" s="233"/>
      <c r="C150" s="234"/>
      <c r="D150" s="235" t="s">
        <v>138</v>
      </c>
      <c r="E150" s="236" t="s">
        <v>1</v>
      </c>
      <c r="F150" s="237" t="s">
        <v>87</v>
      </c>
      <c r="G150" s="234"/>
      <c r="H150" s="238">
        <v>20.25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138</v>
      </c>
      <c r="AU150" s="244" t="s">
        <v>83</v>
      </c>
      <c r="AV150" s="13" t="s">
        <v>83</v>
      </c>
      <c r="AW150" s="13" t="s">
        <v>30</v>
      </c>
      <c r="AX150" s="13" t="s">
        <v>81</v>
      </c>
      <c r="AY150" s="244" t="s">
        <v>130</v>
      </c>
    </row>
    <row r="151" spans="1:65" s="2" customFormat="1" ht="37.8" customHeight="1">
      <c r="A151" s="37"/>
      <c r="B151" s="38"/>
      <c r="C151" s="219" t="s">
        <v>215</v>
      </c>
      <c r="D151" s="219" t="s">
        <v>132</v>
      </c>
      <c r="E151" s="220" t="s">
        <v>216</v>
      </c>
      <c r="F151" s="221" t="s">
        <v>217</v>
      </c>
      <c r="G151" s="222" t="s">
        <v>154</v>
      </c>
      <c r="H151" s="223">
        <v>101.25</v>
      </c>
      <c r="I151" s="224"/>
      <c r="J151" s="225">
        <f>ROUND(I151*H151,2)</f>
        <v>0</v>
      </c>
      <c r="K151" s="226"/>
      <c r="L151" s="43"/>
      <c r="M151" s="227" t="s">
        <v>1</v>
      </c>
      <c r="N151" s="228" t="s">
        <v>38</v>
      </c>
      <c r="O151" s="90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1" t="s">
        <v>136</v>
      </c>
      <c r="AT151" s="231" t="s">
        <v>132</v>
      </c>
      <c r="AU151" s="231" t="s">
        <v>83</v>
      </c>
      <c r="AY151" s="16" t="s">
        <v>130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6" t="s">
        <v>81</v>
      </c>
      <c r="BK151" s="232">
        <f>ROUND(I151*H151,2)</f>
        <v>0</v>
      </c>
      <c r="BL151" s="16" t="s">
        <v>136</v>
      </c>
      <c r="BM151" s="231" t="s">
        <v>218</v>
      </c>
    </row>
    <row r="152" spans="1:51" s="13" customFormat="1" ht="12">
      <c r="A152" s="13"/>
      <c r="B152" s="233"/>
      <c r="C152" s="234"/>
      <c r="D152" s="235" t="s">
        <v>138</v>
      </c>
      <c r="E152" s="236" t="s">
        <v>1</v>
      </c>
      <c r="F152" s="237" t="s">
        <v>219</v>
      </c>
      <c r="G152" s="234"/>
      <c r="H152" s="238">
        <v>101.25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138</v>
      </c>
      <c r="AU152" s="244" t="s">
        <v>83</v>
      </c>
      <c r="AV152" s="13" t="s">
        <v>83</v>
      </c>
      <c r="AW152" s="13" t="s">
        <v>30</v>
      </c>
      <c r="AX152" s="13" t="s">
        <v>81</v>
      </c>
      <c r="AY152" s="244" t="s">
        <v>130</v>
      </c>
    </row>
    <row r="153" spans="1:65" s="2" customFormat="1" ht="24.15" customHeight="1">
      <c r="A153" s="37"/>
      <c r="B153" s="38"/>
      <c r="C153" s="219" t="s">
        <v>8</v>
      </c>
      <c r="D153" s="219" t="s">
        <v>132</v>
      </c>
      <c r="E153" s="220" t="s">
        <v>220</v>
      </c>
      <c r="F153" s="221" t="s">
        <v>221</v>
      </c>
      <c r="G153" s="222" t="s">
        <v>143</v>
      </c>
      <c r="H153" s="223">
        <v>40.5</v>
      </c>
      <c r="I153" s="224"/>
      <c r="J153" s="225">
        <f>ROUND(I153*H153,2)</f>
        <v>0</v>
      </c>
      <c r="K153" s="226"/>
      <c r="L153" s="43"/>
      <c r="M153" s="227" t="s">
        <v>1</v>
      </c>
      <c r="N153" s="228" t="s">
        <v>38</v>
      </c>
      <c r="O153" s="90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1" t="s">
        <v>136</v>
      </c>
      <c r="AT153" s="231" t="s">
        <v>132</v>
      </c>
      <c r="AU153" s="231" t="s">
        <v>83</v>
      </c>
      <c r="AY153" s="16" t="s">
        <v>130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6" t="s">
        <v>81</v>
      </c>
      <c r="BK153" s="232">
        <f>ROUND(I153*H153,2)</f>
        <v>0</v>
      </c>
      <c r="BL153" s="16" t="s">
        <v>136</v>
      </c>
      <c r="BM153" s="231" t="s">
        <v>222</v>
      </c>
    </row>
    <row r="154" spans="1:51" s="13" customFormat="1" ht="12">
      <c r="A154" s="13"/>
      <c r="B154" s="233"/>
      <c r="C154" s="234"/>
      <c r="D154" s="235" t="s">
        <v>138</v>
      </c>
      <c r="E154" s="236" t="s">
        <v>1</v>
      </c>
      <c r="F154" s="237" t="s">
        <v>223</v>
      </c>
      <c r="G154" s="234"/>
      <c r="H154" s="238">
        <v>40.5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138</v>
      </c>
      <c r="AU154" s="244" t="s">
        <v>83</v>
      </c>
      <c r="AV154" s="13" t="s">
        <v>83</v>
      </c>
      <c r="AW154" s="13" t="s">
        <v>30</v>
      </c>
      <c r="AX154" s="13" t="s">
        <v>81</v>
      </c>
      <c r="AY154" s="244" t="s">
        <v>130</v>
      </c>
    </row>
    <row r="155" spans="1:65" s="2" customFormat="1" ht="24.15" customHeight="1">
      <c r="A155" s="37"/>
      <c r="B155" s="38"/>
      <c r="C155" s="219" t="s">
        <v>224</v>
      </c>
      <c r="D155" s="219" t="s">
        <v>132</v>
      </c>
      <c r="E155" s="220" t="s">
        <v>225</v>
      </c>
      <c r="F155" s="221" t="s">
        <v>226</v>
      </c>
      <c r="G155" s="222" t="s">
        <v>154</v>
      </c>
      <c r="H155" s="223">
        <v>14.85</v>
      </c>
      <c r="I155" s="224"/>
      <c r="J155" s="225">
        <f>ROUND(I155*H155,2)</f>
        <v>0</v>
      </c>
      <c r="K155" s="226"/>
      <c r="L155" s="43"/>
      <c r="M155" s="227" t="s">
        <v>1</v>
      </c>
      <c r="N155" s="228" t="s">
        <v>38</v>
      </c>
      <c r="O155" s="90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1" t="s">
        <v>136</v>
      </c>
      <c r="AT155" s="231" t="s">
        <v>132</v>
      </c>
      <c r="AU155" s="231" t="s">
        <v>83</v>
      </c>
      <c r="AY155" s="16" t="s">
        <v>130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6" t="s">
        <v>81</v>
      </c>
      <c r="BK155" s="232">
        <f>ROUND(I155*H155,2)</f>
        <v>0</v>
      </c>
      <c r="BL155" s="16" t="s">
        <v>136</v>
      </c>
      <c r="BM155" s="231" t="s">
        <v>227</v>
      </c>
    </row>
    <row r="156" spans="1:51" s="13" customFormat="1" ht="12">
      <c r="A156" s="13"/>
      <c r="B156" s="233"/>
      <c r="C156" s="234"/>
      <c r="D156" s="235" t="s">
        <v>138</v>
      </c>
      <c r="E156" s="236" t="s">
        <v>1</v>
      </c>
      <c r="F156" s="237" t="s">
        <v>228</v>
      </c>
      <c r="G156" s="234"/>
      <c r="H156" s="238">
        <v>14.85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138</v>
      </c>
      <c r="AU156" s="244" t="s">
        <v>83</v>
      </c>
      <c r="AV156" s="13" t="s">
        <v>83</v>
      </c>
      <c r="AW156" s="13" t="s">
        <v>30</v>
      </c>
      <c r="AX156" s="13" t="s">
        <v>81</v>
      </c>
      <c r="AY156" s="244" t="s">
        <v>130</v>
      </c>
    </row>
    <row r="157" spans="1:65" s="2" customFormat="1" ht="24.15" customHeight="1">
      <c r="A157" s="37"/>
      <c r="B157" s="38"/>
      <c r="C157" s="219" t="s">
        <v>229</v>
      </c>
      <c r="D157" s="219" t="s">
        <v>132</v>
      </c>
      <c r="E157" s="220" t="s">
        <v>230</v>
      </c>
      <c r="F157" s="221" t="s">
        <v>231</v>
      </c>
      <c r="G157" s="222" t="s">
        <v>154</v>
      </c>
      <c r="H157" s="223">
        <v>4.05</v>
      </c>
      <c r="I157" s="224"/>
      <c r="J157" s="225">
        <f>ROUND(I157*H157,2)</f>
        <v>0</v>
      </c>
      <c r="K157" s="226"/>
      <c r="L157" s="43"/>
      <c r="M157" s="227" t="s">
        <v>1</v>
      </c>
      <c r="N157" s="228" t="s">
        <v>38</v>
      </c>
      <c r="O157" s="90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1" t="s">
        <v>136</v>
      </c>
      <c r="AT157" s="231" t="s">
        <v>132</v>
      </c>
      <c r="AU157" s="231" t="s">
        <v>83</v>
      </c>
      <c r="AY157" s="16" t="s">
        <v>130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6" t="s">
        <v>81</v>
      </c>
      <c r="BK157" s="232">
        <f>ROUND(I157*H157,2)</f>
        <v>0</v>
      </c>
      <c r="BL157" s="16" t="s">
        <v>136</v>
      </c>
      <c r="BM157" s="231" t="s">
        <v>232</v>
      </c>
    </row>
    <row r="158" spans="1:51" s="13" customFormat="1" ht="12">
      <c r="A158" s="13"/>
      <c r="B158" s="233"/>
      <c r="C158" s="234"/>
      <c r="D158" s="235" t="s">
        <v>138</v>
      </c>
      <c r="E158" s="236" t="s">
        <v>90</v>
      </c>
      <c r="F158" s="237" t="s">
        <v>298</v>
      </c>
      <c r="G158" s="234"/>
      <c r="H158" s="238">
        <v>4.05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138</v>
      </c>
      <c r="AU158" s="244" t="s">
        <v>83</v>
      </c>
      <c r="AV158" s="13" t="s">
        <v>83</v>
      </c>
      <c r="AW158" s="13" t="s">
        <v>30</v>
      </c>
      <c r="AX158" s="13" t="s">
        <v>81</v>
      </c>
      <c r="AY158" s="244" t="s">
        <v>130</v>
      </c>
    </row>
    <row r="159" spans="1:63" s="12" customFormat="1" ht="22.8" customHeight="1">
      <c r="A159" s="12"/>
      <c r="B159" s="203"/>
      <c r="C159" s="204"/>
      <c r="D159" s="205" t="s">
        <v>72</v>
      </c>
      <c r="E159" s="217" t="s">
        <v>136</v>
      </c>
      <c r="F159" s="217" t="s">
        <v>234</v>
      </c>
      <c r="G159" s="204"/>
      <c r="H159" s="204"/>
      <c r="I159" s="207"/>
      <c r="J159" s="218">
        <f>BK159</f>
        <v>0</v>
      </c>
      <c r="K159" s="204"/>
      <c r="L159" s="209"/>
      <c r="M159" s="210"/>
      <c r="N159" s="211"/>
      <c r="O159" s="211"/>
      <c r="P159" s="212">
        <f>SUM(P160:P161)</f>
        <v>0</v>
      </c>
      <c r="Q159" s="211"/>
      <c r="R159" s="212">
        <f>SUM(R160:R161)</f>
        <v>0</v>
      </c>
      <c r="S159" s="211"/>
      <c r="T159" s="213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4" t="s">
        <v>81</v>
      </c>
      <c r="AT159" s="215" t="s">
        <v>72</v>
      </c>
      <c r="AU159" s="215" t="s">
        <v>81</v>
      </c>
      <c r="AY159" s="214" t="s">
        <v>130</v>
      </c>
      <c r="BK159" s="216">
        <f>SUM(BK160:BK161)</f>
        <v>0</v>
      </c>
    </row>
    <row r="160" spans="1:65" s="2" customFormat="1" ht="16.5" customHeight="1">
      <c r="A160" s="37"/>
      <c r="B160" s="38"/>
      <c r="C160" s="219" t="s">
        <v>235</v>
      </c>
      <c r="D160" s="219" t="s">
        <v>132</v>
      </c>
      <c r="E160" s="220" t="s">
        <v>236</v>
      </c>
      <c r="F160" s="221" t="s">
        <v>237</v>
      </c>
      <c r="G160" s="222" t="s">
        <v>154</v>
      </c>
      <c r="H160" s="223">
        <v>1.35</v>
      </c>
      <c r="I160" s="224"/>
      <c r="J160" s="225">
        <f>ROUND(I160*H160,2)</f>
        <v>0</v>
      </c>
      <c r="K160" s="226"/>
      <c r="L160" s="43"/>
      <c r="M160" s="227" t="s">
        <v>1</v>
      </c>
      <c r="N160" s="228" t="s">
        <v>38</v>
      </c>
      <c r="O160" s="90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1" t="s">
        <v>136</v>
      </c>
      <c r="AT160" s="231" t="s">
        <v>132</v>
      </c>
      <c r="AU160" s="231" t="s">
        <v>83</v>
      </c>
      <c r="AY160" s="16" t="s">
        <v>130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6" t="s">
        <v>81</v>
      </c>
      <c r="BK160" s="232">
        <f>ROUND(I160*H160,2)</f>
        <v>0</v>
      </c>
      <c r="BL160" s="16" t="s">
        <v>136</v>
      </c>
      <c r="BM160" s="231" t="s">
        <v>238</v>
      </c>
    </row>
    <row r="161" spans="1:51" s="13" customFormat="1" ht="12">
      <c r="A161" s="13"/>
      <c r="B161" s="233"/>
      <c r="C161" s="234"/>
      <c r="D161" s="235" t="s">
        <v>138</v>
      </c>
      <c r="E161" s="236" t="s">
        <v>95</v>
      </c>
      <c r="F161" s="237" t="s">
        <v>299</v>
      </c>
      <c r="G161" s="234"/>
      <c r="H161" s="238">
        <v>1.35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138</v>
      </c>
      <c r="AU161" s="244" t="s">
        <v>83</v>
      </c>
      <c r="AV161" s="13" t="s">
        <v>83</v>
      </c>
      <c r="AW161" s="13" t="s">
        <v>30</v>
      </c>
      <c r="AX161" s="13" t="s">
        <v>81</v>
      </c>
      <c r="AY161" s="244" t="s">
        <v>130</v>
      </c>
    </row>
    <row r="162" spans="1:63" s="12" customFormat="1" ht="22.8" customHeight="1">
      <c r="A162" s="12"/>
      <c r="B162" s="203"/>
      <c r="C162" s="204"/>
      <c r="D162" s="205" t="s">
        <v>72</v>
      </c>
      <c r="E162" s="217" t="s">
        <v>240</v>
      </c>
      <c r="F162" s="217" t="s">
        <v>241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SUM(P163:P164)</f>
        <v>0</v>
      </c>
      <c r="Q162" s="211"/>
      <c r="R162" s="212">
        <f>SUM(R163:R164)</f>
        <v>10.8</v>
      </c>
      <c r="S162" s="211"/>
      <c r="T162" s="213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81</v>
      </c>
      <c r="AT162" s="215" t="s">
        <v>72</v>
      </c>
      <c r="AU162" s="215" t="s">
        <v>81</v>
      </c>
      <c r="AY162" s="214" t="s">
        <v>130</v>
      </c>
      <c r="BK162" s="216">
        <f>SUM(BK163:BK164)</f>
        <v>0</v>
      </c>
    </row>
    <row r="163" spans="1:65" s="2" customFormat="1" ht="16.5" customHeight="1">
      <c r="A163" s="37"/>
      <c r="B163" s="38"/>
      <c r="C163" s="245" t="s">
        <v>242</v>
      </c>
      <c r="D163" s="245" t="s">
        <v>140</v>
      </c>
      <c r="E163" s="246" t="s">
        <v>243</v>
      </c>
      <c r="F163" s="247" t="s">
        <v>244</v>
      </c>
      <c r="G163" s="248" t="s">
        <v>143</v>
      </c>
      <c r="H163" s="249">
        <v>10.8</v>
      </c>
      <c r="I163" s="250"/>
      <c r="J163" s="251">
        <f>ROUND(I163*H163,2)</f>
        <v>0</v>
      </c>
      <c r="K163" s="252"/>
      <c r="L163" s="253"/>
      <c r="M163" s="254" t="s">
        <v>1</v>
      </c>
      <c r="N163" s="255" t="s">
        <v>38</v>
      </c>
      <c r="O163" s="90"/>
      <c r="P163" s="229">
        <f>O163*H163</f>
        <v>0</v>
      </c>
      <c r="Q163" s="229">
        <v>1</v>
      </c>
      <c r="R163" s="229">
        <f>Q163*H163</f>
        <v>10.8</v>
      </c>
      <c r="S163" s="229">
        <v>0</v>
      </c>
      <c r="T163" s="230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1" t="s">
        <v>144</v>
      </c>
      <c r="AT163" s="231" t="s">
        <v>140</v>
      </c>
      <c r="AU163" s="231" t="s">
        <v>83</v>
      </c>
      <c r="AY163" s="16" t="s">
        <v>130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6" t="s">
        <v>81</v>
      </c>
      <c r="BK163" s="232">
        <f>ROUND(I163*H163,2)</f>
        <v>0</v>
      </c>
      <c r="BL163" s="16" t="s">
        <v>136</v>
      </c>
      <c r="BM163" s="231" t="s">
        <v>245</v>
      </c>
    </row>
    <row r="164" spans="1:51" s="13" customFormat="1" ht="12">
      <c r="A164" s="13"/>
      <c r="B164" s="233"/>
      <c r="C164" s="234"/>
      <c r="D164" s="235" t="s">
        <v>138</v>
      </c>
      <c r="E164" s="236" t="s">
        <v>1</v>
      </c>
      <c r="F164" s="237" t="s">
        <v>246</v>
      </c>
      <c r="G164" s="234"/>
      <c r="H164" s="238">
        <v>10.8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138</v>
      </c>
      <c r="AU164" s="244" t="s">
        <v>83</v>
      </c>
      <c r="AV164" s="13" t="s">
        <v>83</v>
      </c>
      <c r="AW164" s="13" t="s">
        <v>30</v>
      </c>
      <c r="AX164" s="13" t="s">
        <v>81</v>
      </c>
      <c r="AY164" s="244" t="s">
        <v>130</v>
      </c>
    </row>
    <row r="165" spans="1:63" s="12" customFormat="1" ht="22.8" customHeight="1">
      <c r="A165" s="12"/>
      <c r="B165" s="203"/>
      <c r="C165" s="204"/>
      <c r="D165" s="205" t="s">
        <v>72</v>
      </c>
      <c r="E165" s="217" t="s">
        <v>252</v>
      </c>
      <c r="F165" s="217" t="s">
        <v>253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P166</f>
        <v>0</v>
      </c>
      <c r="Q165" s="211"/>
      <c r="R165" s="212">
        <f>R166</f>
        <v>0</v>
      </c>
      <c r="S165" s="211"/>
      <c r="T165" s="213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81</v>
      </c>
      <c r="AT165" s="215" t="s">
        <v>72</v>
      </c>
      <c r="AU165" s="215" t="s">
        <v>81</v>
      </c>
      <c r="AY165" s="214" t="s">
        <v>130</v>
      </c>
      <c r="BK165" s="216">
        <f>BK166</f>
        <v>0</v>
      </c>
    </row>
    <row r="166" spans="1:65" s="2" customFormat="1" ht="24.15" customHeight="1">
      <c r="A166" s="37"/>
      <c r="B166" s="38"/>
      <c r="C166" s="219" t="s">
        <v>254</v>
      </c>
      <c r="D166" s="219" t="s">
        <v>132</v>
      </c>
      <c r="E166" s="220" t="s">
        <v>255</v>
      </c>
      <c r="F166" s="221" t="s">
        <v>256</v>
      </c>
      <c r="G166" s="222" t="s">
        <v>143</v>
      </c>
      <c r="H166" s="223">
        <v>32.351</v>
      </c>
      <c r="I166" s="224"/>
      <c r="J166" s="225">
        <f>ROUND(I166*H166,2)</f>
        <v>0</v>
      </c>
      <c r="K166" s="226"/>
      <c r="L166" s="43"/>
      <c r="M166" s="227" t="s">
        <v>1</v>
      </c>
      <c r="N166" s="228" t="s">
        <v>38</v>
      </c>
      <c r="O166" s="90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1" t="s">
        <v>136</v>
      </c>
      <c r="AT166" s="231" t="s">
        <v>132</v>
      </c>
      <c r="AU166" s="231" t="s">
        <v>83</v>
      </c>
      <c r="AY166" s="16" t="s">
        <v>130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6" t="s">
        <v>81</v>
      </c>
      <c r="BK166" s="232">
        <f>ROUND(I166*H166,2)</f>
        <v>0</v>
      </c>
      <c r="BL166" s="16" t="s">
        <v>136</v>
      </c>
      <c r="BM166" s="231" t="s">
        <v>257</v>
      </c>
    </row>
    <row r="167" spans="1:63" s="12" customFormat="1" ht="25.9" customHeight="1">
      <c r="A167" s="12"/>
      <c r="B167" s="203"/>
      <c r="C167" s="204"/>
      <c r="D167" s="205" t="s">
        <v>72</v>
      </c>
      <c r="E167" s="206" t="s">
        <v>274</v>
      </c>
      <c r="F167" s="206" t="s">
        <v>275</v>
      </c>
      <c r="G167" s="204"/>
      <c r="H167" s="204"/>
      <c r="I167" s="207"/>
      <c r="J167" s="208">
        <f>BK167</f>
        <v>0</v>
      </c>
      <c r="K167" s="204"/>
      <c r="L167" s="209"/>
      <c r="M167" s="210"/>
      <c r="N167" s="211"/>
      <c r="O167" s="211"/>
      <c r="P167" s="212">
        <f>P168</f>
        <v>0</v>
      </c>
      <c r="Q167" s="211"/>
      <c r="R167" s="212">
        <f>R168</f>
        <v>0</v>
      </c>
      <c r="S167" s="211"/>
      <c r="T167" s="213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4" t="s">
        <v>157</v>
      </c>
      <c r="AT167" s="215" t="s">
        <v>72</v>
      </c>
      <c r="AU167" s="215" t="s">
        <v>73</v>
      </c>
      <c r="AY167" s="214" t="s">
        <v>130</v>
      </c>
      <c r="BK167" s="216">
        <f>BK168</f>
        <v>0</v>
      </c>
    </row>
    <row r="168" spans="1:65" s="2" customFormat="1" ht="16.5" customHeight="1">
      <c r="A168" s="37"/>
      <c r="B168" s="38"/>
      <c r="C168" s="219" t="s">
        <v>247</v>
      </c>
      <c r="D168" s="219" t="s">
        <v>132</v>
      </c>
      <c r="E168" s="220" t="s">
        <v>279</v>
      </c>
      <c r="F168" s="221" t="s">
        <v>280</v>
      </c>
      <c r="G168" s="222" t="s">
        <v>265</v>
      </c>
      <c r="H168" s="223">
        <v>0.5</v>
      </c>
      <c r="I168" s="224"/>
      <c r="J168" s="225">
        <f>ROUND(I168*H168,2)</f>
        <v>0</v>
      </c>
      <c r="K168" s="226"/>
      <c r="L168" s="43"/>
      <c r="M168" s="267" t="s">
        <v>1</v>
      </c>
      <c r="N168" s="268" t="s">
        <v>38</v>
      </c>
      <c r="O168" s="269"/>
      <c r="P168" s="270">
        <f>O168*H168</f>
        <v>0</v>
      </c>
      <c r="Q168" s="270">
        <v>0</v>
      </c>
      <c r="R168" s="270">
        <f>Q168*H168</f>
        <v>0</v>
      </c>
      <c r="S168" s="270">
        <v>0</v>
      </c>
      <c r="T168" s="27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1" t="s">
        <v>266</v>
      </c>
      <c r="AT168" s="231" t="s">
        <v>132</v>
      </c>
      <c r="AU168" s="231" t="s">
        <v>81</v>
      </c>
      <c r="AY168" s="16" t="s">
        <v>130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6" t="s">
        <v>81</v>
      </c>
      <c r="BK168" s="232">
        <f>ROUND(I168*H168,2)</f>
        <v>0</v>
      </c>
      <c r="BL168" s="16" t="s">
        <v>266</v>
      </c>
      <c r="BM168" s="231" t="s">
        <v>300</v>
      </c>
    </row>
    <row r="169" spans="1:31" s="2" customFormat="1" ht="6.95" customHeight="1">
      <c r="A169" s="37"/>
      <c r="B169" s="65"/>
      <c r="C169" s="66"/>
      <c r="D169" s="66"/>
      <c r="E169" s="66"/>
      <c r="F169" s="66"/>
      <c r="G169" s="66"/>
      <c r="H169" s="66"/>
      <c r="I169" s="66"/>
      <c r="J169" s="66"/>
      <c r="K169" s="66"/>
      <c r="L169" s="43"/>
      <c r="M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</sheetData>
  <sheetProtection password="CC35" sheet="1" objects="1" scenarios="1" formatColumns="0" formatRows="0" autoFilter="0"/>
  <autoFilter ref="C121:K16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301</v>
      </c>
      <c r="H4" s="19"/>
    </row>
    <row r="5" spans="2:8" s="1" customFormat="1" ht="12" customHeight="1">
      <c r="B5" s="19"/>
      <c r="C5" s="272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73" t="s">
        <v>16</v>
      </c>
      <c r="D6" s="274" t="s">
        <v>17</v>
      </c>
      <c r="E6" s="1"/>
      <c r="F6" s="1"/>
      <c r="H6" s="19"/>
    </row>
    <row r="7" spans="2:8" s="1" customFormat="1" ht="16.5" customHeight="1">
      <c r="B7" s="19"/>
      <c r="C7" s="140" t="s">
        <v>22</v>
      </c>
      <c r="D7" s="144" t="str">
        <f>'Rekapitulace stavby'!AN8</f>
        <v>29. 1. 2024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1"/>
      <c r="B9" s="275"/>
      <c r="C9" s="276" t="s">
        <v>54</v>
      </c>
      <c r="D9" s="277" t="s">
        <v>55</v>
      </c>
      <c r="E9" s="277" t="s">
        <v>117</v>
      </c>
      <c r="F9" s="278" t="s">
        <v>302</v>
      </c>
      <c r="G9" s="191"/>
      <c r="H9" s="275"/>
    </row>
    <row r="10" spans="1:8" s="2" customFormat="1" ht="26.4" customHeight="1">
      <c r="A10" s="37"/>
      <c r="B10" s="43"/>
      <c r="C10" s="279" t="s">
        <v>303</v>
      </c>
      <c r="D10" s="279" t="s">
        <v>79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80" t="s">
        <v>87</v>
      </c>
      <c r="D11" s="281" t="s">
        <v>88</v>
      </c>
      <c r="E11" s="282" t="s">
        <v>1</v>
      </c>
      <c r="F11" s="283">
        <v>31.5</v>
      </c>
      <c r="G11" s="37"/>
      <c r="H11" s="43"/>
    </row>
    <row r="12" spans="1:8" s="2" customFormat="1" ht="16.8" customHeight="1">
      <c r="A12" s="37"/>
      <c r="B12" s="43"/>
      <c r="C12" s="284" t="s">
        <v>1</v>
      </c>
      <c r="D12" s="284" t="s">
        <v>189</v>
      </c>
      <c r="E12" s="16" t="s">
        <v>1</v>
      </c>
      <c r="F12" s="285">
        <v>27</v>
      </c>
      <c r="G12" s="37"/>
      <c r="H12" s="43"/>
    </row>
    <row r="13" spans="1:8" s="2" customFormat="1" ht="16.8" customHeight="1">
      <c r="A13" s="37"/>
      <c r="B13" s="43"/>
      <c r="C13" s="284" t="s">
        <v>1</v>
      </c>
      <c r="D13" s="284" t="s">
        <v>190</v>
      </c>
      <c r="E13" s="16" t="s">
        <v>1</v>
      </c>
      <c r="F13" s="285">
        <v>4.5</v>
      </c>
      <c r="G13" s="37"/>
      <c r="H13" s="43"/>
    </row>
    <row r="14" spans="1:8" s="2" customFormat="1" ht="16.8" customHeight="1">
      <c r="A14" s="37"/>
      <c r="B14" s="43"/>
      <c r="C14" s="284" t="s">
        <v>87</v>
      </c>
      <c r="D14" s="284" t="s">
        <v>191</v>
      </c>
      <c r="E14" s="16" t="s">
        <v>1</v>
      </c>
      <c r="F14" s="285">
        <v>31.5</v>
      </c>
      <c r="G14" s="37"/>
      <c r="H14" s="43"/>
    </row>
    <row r="15" spans="1:8" s="2" customFormat="1" ht="16.8" customHeight="1">
      <c r="A15" s="37"/>
      <c r="B15" s="43"/>
      <c r="C15" s="286" t="s">
        <v>304</v>
      </c>
      <c r="D15" s="37"/>
      <c r="E15" s="37"/>
      <c r="F15" s="37"/>
      <c r="G15" s="37"/>
      <c r="H15" s="43"/>
    </row>
    <row r="16" spans="1:8" s="2" customFormat="1" ht="12">
      <c r="A16" s="37"/>
      <c r="B16" s="43"/>
      <c r="C16" s="284" t="s">
        <v>186</v>
      </c>
      <c r="D16" s="284" t="s">
        <v>187</v>
      </c>
      <c r="E16" s="16" t="s">
        <v>154</v>
      </c>
      <c r="F16" s="285">
        <v>31.5</v>
      </c>
      <c r="G16" s="37"/>
      <c r="H16" s="43"/>
    </row>
    <row r="17" spans="1:8" s="2" customFormat="1" ht="12">
      <c r="A17" s="37"/>
      <c r="B17" s="43"/>
      <c r="C17" s="284" t="s">
        <v>182</v>
      </c>
      <c r="D17" s="284" t="s">
        <v>183</v>
      </c>
      <c r="E17" s="16" t="s">
        <v>154</v>
      </c>
      <c r="F17" s="285">
        <v>15.75</v>
      </c>
      <c r="G17" s="37"/>
      <c r="H17" s="43"/>
    </row>
    <row r="18" spans="1:8" s="2" customFormat="1" ht="16.8" customHeight="1">
      <c r="A18" s="37"/>
      <c r="B18" s="43"/>
      <c r="C18" s="284" t="s">
        <v>208</v>
      </c>
      <c r="D18" s="284" t="s">
        <v>209</v>
      </c>
      <c r="E18" s="16" t="s">
        <v>154</v>
      </c>
      <c r="F18" s="285">
        <v>31.5</v>
      </c>
      <c r="G18" s="37"/>
      <c r="H18" s="43"/>
    </row>
    <row r="19" spans="1:8" s="2" customFormat="1" ht="12">
      <c r="A19" s="37"/>
      <c r="B19" s="43"/>
      <c r="C19" s="284" t="s">
        <v>212</v>
      </c>
      <c r="D19" s="284" t="s">
        <v>213</v>
      </c>
      <c r="E19" s="16" t="s">
        <v>154</v>
      </c>
      <c r="F19" s="285">
        <v>31.5</v>
      </c>
      <c r="G19" s="37"/>
      <c r="H19" s="43"/>
    </row>
    <row r="20" spans="1:8" s="2" customFormat="1" ht="12">
      <c r="A20" s="37"/>
      <c r="B20" s="43"/>
      <c r="C20" s="284" t="s">
        <v>216</v>
      </c>
      <c r="D20" s="284" t="s">
        <v>217</v>
      </c>
      <c r="E20" s="16" t="s">
        <v>154</v>
      </c>
      <c r="F20" s="285">
        <v>157.5</v>
      </c>
      <c r="G20" s="37"/>
      <c r="H20" s="43"/>
    </row>
    <row r="21" spans="1:8" s="2" customFormat="1" ht="16.8" customHeight="1">
      <c r="A21" s="37"/>
      <c r="B21" s="43"/>
      <c r="C21" s="284" t="s">
        <v>220</v>
      </c>
      <c r="D21" s="284" t="s">
        <v>221</v>
      </c>
      <c r="E21" s="16" t="s">
        <v>143</v>
      </c>
      <c r="F21" s="285">
        <v>63</v>
      </c>
      <c r="G21" s="37"/>
      <c r="H21" s="43"/>
    </row>
    <row r="22" spans="1:8" s="2" customFormat="1" ht="16.8" customHeight="1">
      <c r="A22" s="37"/>
      <c r="B22" s="43"/>
      <c r="C22" s="284" t="s">
        <v>225</v>
      </c>
      <c r="D22" s="284" t="s">
        <v>226</v>
      </c>
      <c r="E22" s="16" t="s">
        <v>154</v>
      </c>
      <c r="F22" s="285">
        <v>22.405</v>
      </c>
      <c r="G22" s="37"/>
      <c r="H22" s="43"/>
    </row>
    <row r="23" spans="1:8" s="2" customFormat="1" ht="16.8" customHeight="1">
      <c r="A23" s="37"/>
      <c r="B23" s="43"/>
      <c r="C23" s="280" t="s">
        <v>146</v>
      </c>
      <c r="D23" s="281" t="s">
        <v>146</v>
      </c>
      <c r="E23" s="282" t="s">
        <v>1</v>
      </c>
      <c r="F23" s="283">
        <v>1.98</v>
      </c>
      <c r="G23" s="37"/>
      <c r="H23" s="43"/>
    </row>
    <row r="24" spans="1:8" s="2" customFormat="1" ht="16.8" customHeight="1">
      <c r="A24" s="37"/>
      <c r="B24" s="43"/>
      <c r="C24" s="284" t="s">
        <v>146</v>
      </c>
      <c r="D24" s="284" t="s">
        <v>147</v>
      </c>
      <c r="E24" s="16" t="s">
        <v>1</v>
      </c>
      <c r="F24" s="285">
        <v>1.98</v>
      </c>
      <c r="G24" s="37"/>
      <c r="H24" s="43"/>
    </row>
    <row r="25" spans="1:8" s="2" customFormat="1" ht="16.8" customHeight="1">
      <c r="A25" s="37"/>
      <c r="B25" s="43"/>
      <c r="C25" s="286" t="s">
        <v>304</v>
      </c>
      <c r="D25" s="37"/>
      <c r="E25" s="37"/>
      <c r="F25" s="37"/>
      <c r="G25" s="37"/>
      <c r="H25" s="43"/>
    </row>
    <row r="26" spans="1:8" s="2" customFormat="1" ht="16.8" customHeight="1">
      <c r="A26" s="37"/>
      <c r="B26" s="43"/>
      <c r="C26" s="284" t="s">
        <v>141</v>
      </c>
      <c r="D26" s="284" t="s">
        <v>142</v>
      </c>
      <c r="E26" s="16" t="s">
        <v>143</v>
      </c>
      <c r="F26" s="285">
        <v>1.98</v>
      </c>
      <c r="G26" s="37"/>
      <c r="H26" s="43"/>
    </row>
    <row r="27" spans="1:8" s="2" customFormat="1" ht="16.8" customHeight="1">
      <c r="A27" s="37"/>
      <c r="B27" s="43"/>
      <c r="C27" s="284" t="s">
        <v>149</v>
      </c>
      <c r="D27" s="284" t="s">
        <v>150</v>
      </c>
      <c r="E27" s="16" t="s">
        <v>143</v>
      </c>
      <c r="F27" s="285">
        <v>1.98</v>
      </c>
      <c r="G27" s="37"/>
      <c r="H27" s="43"/>
    </row>
    <row r="28" spans="1:8" s="2" customFormat="1" ht="16.8" customHeight="1">
      <c r="A28" s="37"/>
      <c r="B28" s="43"/>
      <c r="C28" s="280" t="s">
        <v>90</v>
      </c>
      <c r="D28" s="281" t="s">
        <v>90</v>
      </c>
      <c r="E28" s="282" t="s">
        <v>1</v>
      </c>
      <c r="F28" s="283">
        <v>7.295</v>
      </c>
      <c r="G28" s="37"/>
      <c r="H28" s="43"/>
    </row>
    <row r="29" spans="1:8" s="2" customFormat="1" ht="16.8" customHeight="1">
      <c r="A29" s="37"/>
      <c r="B29" s="43"/>
      <c r="C29" s="284" t="s">
        <v>90</v>
      </c>
      <c r="D29" s="284" t="s">
        <v>233</v>
      </c>
      <c r="E29" s="16" t="s">
        <v>1</v>
      </c>
      <c r="F29" s="285">
        <v>7.295</v>
      </c>
      <c r="G29" s="37"/>
      <c r="H29" s="43"/>
    </row>
    <row r="30" spans="1:8" s="2" customFormat="1" ht="16.8" customHeight="1">
      <c r="A30" s="37"/>
      <c r="B30" s="43"/>
      <c r="C30" s="286" t="s">
        <v>304</v>
      </c>
      <c r="D30" s="37"/>
      <c r="E30" s="37"/>
      <c r="F30" s="37"/>
      <c r="G30" s="37"/>
      <c r="H30" s="43"/>
    </row>
    <row r="31" spans="1:8" s="2" customFormat="1" ht="16.8" customHeight="1">
      <c r="A31" s="37"/>
      <c r="B31" s="43"/>
      <c r="C31" s="284" t="s">
        <v>230</v>
      </c>
      <c r="D31" s="284" t="s">
        <v>231</v>
      </c>
      <c r="E31" s="16" t="s">
        <v>154</v>
      </c>
      <c r="F31" s="285">
        <v>7.295</v>
      </c>
      <c r="G31" s="37"/>
      <c r="H31" s="43"/>
    </row>
    <row r="32" spans="1:8" s="2" customFormat="1" ht="16.8" customHeight="1">
      <c r="A32" s="37"/>
      <c r="B32" s="43"/>
      <c r="C32" s="284" t="s">
        <v>225</v>
      </c>
      <c r="D32" s="284" t="s">
        <v>226</v>
      </c>
      <c r="E32" s="16" t="s">
        <v>154</v>
      </c>
      <c r="F32" s="285">
        <v>22.405</v>
      </c>
      <c r="G32" s="37"/>
      <c r="H32" s="43"/>
    </row>
    <row r="33" spans="1:8" s="2" customFormat="1" ht="16.8" customHeight="1">
      <c r="A33" s="37"/>
      <c r="B33" s="43"/>
      <c r="C33" s="284" t="s">
        <v>243</v>
      </c>
      <c r="D33" s="284" t="s">
        <v>244</v>
      </c>
      <c r="E33" s="16" t="s">
        <v>143</v>
      </c>
      <c r="F33" s="285">
        <v>18.19</v>
      </c>
      <c r="G33" s="37"/>
      <c r="H33" s="43"/>
    </row>
    <row r="34" spans="1:8" s="2" customFormat="1" ht="16.8" customHeight="1">
      <c r="A34" s="37"/>
      <c r="B34" s="43"/>
      <c r="C34" s="280" t="s">
        <v>97</v>
      </c>
      <c r="D34" s="281" t="s">
        <v>97</v>
      </c>
      <c r="E34" s="282" t="s">
        <v>1</v>
      </c>
      <c r="F34" s="283">
        <v>36</v>
      </c>
      <c r="G34" s="37"/>
      <c r="H34" s="43"/>
    </row>
    <row r="35" spans="1:8" s="2" customFormat="1" ht="16.8" customHeight="1">
      <c r="A35" s="37"/>
      <c r="B35" s="43"/>
      <c r="C35" s="284" t="s">
        <v>97</v>
      </c>
      <c r="D35" s="284" t="s">
        <v>166</v>
      </c>
      <c r="E35" s="16" t="s">
        <v>1</v>
      </c>
      <c r="F35" s="285">
        <v>36</v>
      </c>
      <c r="G35" s="37"/>
      <c r="H35" s="43"/>
    </row>
    <row r="36" spans="1:8" s="2" customFormat="1" ht="16.8" customHeight="1">
      <c r="A36" s="37"/>
      <c r="B36" s="43"/>
      <c r="C36" s="286" t="s">
        <v>304</v>
      </c>
      <c r="D36" s="37"/>
      <c r="E36" s="37"/>
      <c r="F36" s="37"/>
      <c r="G36" s="37"/>
      <c r="H36" s="43"/>
    </row>
    <row r="37" spans="1:8" s="2" customFormat="1" ht="16.8" customHeight="1">
      <c r="A37" s="37"/>
      <c r="B37" s="43"/>
      <c r="C37" s="284" t="s">
        <v>163</v>
      </c>
      <c r="D37" s="284" t="s">
        <v>164</v>
      </c>
      <c r="E37" s="16" t="s">
        <v>135</v>
      </c>
      <c r="F37" s="285">
        <v>36</v>
      </c>
      <c r="G37" s="37"/>
      <c r="H37" s="43"/>
    </row>
    <row r="38" spans="1:8" s="2" customFormat="1" ht="12">
      <c r="A38" s="37"/>
      <c r="B38" s="43"/>
      <c r="C38" s="284" t="s">
        <v>248</v>
      </c>
      <c r="D38" s="284" t="s">
        <v>249</v>
      </c>
      <c r="E38" s="16" t="s">
        <v>143</v>
      </c>
      <c r="F38" s="285">
        <v>28.08</v>
      </c>
      <c r="G38" s="37"/>
      <c r="H38" s="43"/>
    </row>
    <row r="39" spans="1:8" s="2" customFormat="1" ht="16.8" customHeight="1">
      <c r="A39" s="37"/>
      <c r="B39" s="43"/>
      <c r="C39" s="280" t="s">
        <v>93</v>
      </c>
      <c r="D39" s="281" t="s">
        <v>93</v>
      </c>
      <c r="E39" s="282" t="s">
        <v>1</v>
      </c>
      <c r="F39" s="283">
        <v>27</v>
      </c>
      <c r="G39" s="37"/>
      <c r="H39" s="43"/>
    </row>
    <row r="40" spans="1:8" s="2" customFormat="1" ht="16.8" customHeight="1">
      <c r="A40" s="37"/>
      <c r="B40" s="43"/>
      <c r="C40" s="284" t="s">
        <v>93</v>
      </c>
      <c r="D40" s="284" t="s">
        <v>202</v>
      </c>
      <c r="E40" s="16" t="s">
        <v>1</v>
      </c>
      <c r="F40" s="285">
        <v>27</v>
      </c>
      <c r="G40" s="37"/>
      <c r="H40" s="43"/>
    </row>
    <row r="41" spans="1:8" s="2" customFormat="1" ht="16.8" customHeight="1">
      <c r="A41" s="37"/>
      <c r="B41" s="43"/>
      <c r="C41" s="286" t="s">
        <v>304</v>
      </c>
      <c r="D41" s="37"/>
      <c r="E41" s="37"/>
      <c r="F41" s="37"/>
      <c r="G41" s="37"/>
      <c r="H41" s="43"/>
    </row>
    <row r="42" spans="1:8" s="2" customFormat="1" ht="16.8" customHeight="1">
      <c r="A42" s="37"/>
      <c r="B42" s="43"/>
      <c r="C42" s="284" t="s">
        <v>199</v>
      </c>
      <c r="D42" s="284" t="s">
        <v>200</v>
      </c>
      <c r="E42" s="16" t="s">
        <v>135</v>
      </c>
      <c r="F42" s="285">
        <v>27</v>
      </c>
      <c r="G42" s="37"/>
      <c r="H42" s="43"/>
    </row>
    <row r="43" spans="1:8" s="2" customFormat="1" ht="16.8" customHeight="1">
      <c r="A43" s="37"/>
      <c r="B43" s="43"/>
      <c r="C43" s="284" t="s">
        <v>204</v>
      </c>
      <c r="D43" s="284" t="s">
        <v>205</v>
      </c>
      <c r="E43" s="16" t="s">
        <v>135</v>
      </c>
      <c r="F43" s="285">
        <v>27</v>
      </c>
      <c r="G43" s="37"/>
      <c r="H43" s="43"/>
    </row>
    <row r="44" spans="1:8" s="2" customFormat="1" ht="16.8" customHeight="1">
      <c r="A44" s="37"/>
      <c r="B44" s="43"/>
      <c r="C44" s="280" t="s">
        <v>95</v>
      </c>
      <c r="D44" s="281" t="s">
        <v>95</v>
      </c>
      <c r="E44" s="282" t="s">
        <v>1</v>
      </c>
      <c r="F44" s="283">
        <v>1.8</v>
      </c>
      <c r="G44" s="37"/>
      <c r="H44" s="43"/>
    </row>
    <row r="45" spans="1:8" s="2" customFormat="1" ht="16.8" customHeight="1">
      <c r="A45" s="37"/>
      <c r="B45" s="43"/>
      <c r="C45" s="284" t="s">
        <v>95</v>
      </c>
      <c r="D45" s="284" t="s">
        <v>239</v>
      </c>
      <c r="E45" s="16" t="s">
        <v>1</v>
      </c>
      <c r="F45" s="285">
        <v>1.8</v>
      </c>
      <c r="G45" s="37"/>
      <c r="H45" s="43"/>
    </row>
    <row r="46" spans="1:8" s="2" customFormat="1" ht="16.8" customHeight="1">
      <c r="A46" s="37"/>
      <c r="B46" s="43"/>
      <c r="C46" s="286" t="s">
        <v>304</v>
      </c>
      <c r="D46" s="37"/>
      <c r="E46" s="37"/>
      <c r="F46" s="37"/>
      <c r="G46" s="37"/>
      <c r="H46" s="43"/>
    </row>
    <row r="47" spans="1:8" s="2" customFormat="1" ht="16.8" customHeight="1">
      <c r="A47" s="37"/>
      <c r="B47" s="43"/>
      <c r="C47" s="284" t="s">
        <v>236</v>
      </c>
      <c r="D47" s="284" t="s">
        <v>237</v>
      </c>
      <c r="E47" s="16" t="s">
        <v>154</v>
      </c>
      <c r="F47" s="285">
        <v>1.8</v>
      </c>
      <c r="G47" s="37"/>
      <c r="H47" s="43"/>
    </row>
    <row r="48" spans="1:8" s="2" customFormat="1" ht="16.8" customHeight="1">
      <c r="A48" s="37"/>
      <c r="B48" s="43"/>
      <c r="C48" s="284" t="s">
        <v>225</v>
      </c>
      <c r="D48" s="284" t="s">
        <v>226</v>
      </c>
      <c r="E48" s="16" t="s">
        <v>154</v>
      </c>
      <c r="F48" s="285">
        <v>22.405</v>
      </c>
      <c r="G48" s="37"/>
      <c r="H48" s="43"/>
    </row>
    <row r="49" spans="1:8" s="2" customFormat="1" ht="16.8" customHeight="1">
      <c r="A49" s="37"/>
      <c r="B49" s="43"/>
      <c r="C49" s="284" t="s">
        <v>243</v>
      </c>
      <c r="D49" s="284" t="s">
        <v>244</v>
      </c>
      <c r="E49" s="16" t="s">
        <v>143</v>
      </c>
      <c r="F49" s="285">
        <v>18.19</v>
      </c>
      <c r="G49" s="37"/>
      <c r="H49" s="43"/>
    </row>
    <row r="50" spans="1:8" s="2" customFormat="1" ht="26.4" customHeight="1">
      <c r="A50" s="37"/>
      <c r="B50" s="43"/>
      <c r="C50" s="279" t="s">
        <v>305</v>
      </c>
      <c r="D50" s="279" t="s">
        <v>85</v>
      </c>
      <c r="E50" s="37"/>
      <c r="F50" s="37"/>
      <c r="G50" s="37"/>
      <c r="H50" s="43"/>
    </row>
    <row r="51" spans="1:8" s="2" customFormat="1" ht="16.8" customHeight="1">
      <c r="A51" s="37"/>
      <c r="B51" s="43"/>
      <c r="C51" s="280" t="s">
        <v>87</v>
      </c>
      <c r="D51" s="281" t="s">
        <v>88</v>
      </c>
      <c r="E51" s="282" t="s">
        <v>1</v>
      </c>
      <c r="F51" s="283">
        <v>20.25</v>
      </c>
      <c r="G51" s="37"/>
      <c r="H51" s="43"/>
    </row>
    <row r="52" spans="1:8" s="2" customFormat="1" ht="16.8" customHeight="1">
      <c r="A52" s="37"/>
      <c r="B52" s="43"/>
      <c r="C52" s="284" t="s">
        <v>1</v>
      </c>
      <c r="D52" s="284" t="s">
        <v>293</v>
      </c>
      <c r="E52" s="16" t="s">
        <v>1</v>
      </c>
      <c r="F52" s="285">
        <v>20.25</v>
      </c>
      <c r="G52" s="37"/>
      <c r="H52" s="43"/>
    </row>
    <row r="53" spans="1:8" s="2" customFormat="1" ht="16.8" customHeight="1">
      <c r="A53" s="37"/>
      <c r="B53" s="43"/>
      <c r="C53" s="284" t="s">
        <v>87</v>
      </c>
      <c r="D53" s="284" t="s">
        <v>191</v>
      </c>
      <c r="E53" s="16" t="s">
        <v>1</v>
      </c>
      <c r="F53" s="285">
        <v>20.25</v>
      </c>
      <c r="G53" s="37"/>
      <c r="H53" s="43"/>
    </row>
    <row r="54" spans="1:8" s="2" customFormat="1" ht="16.8" customHeight="1">
      <c r="A54" s="37"/>
      <c r="B54" s="43"/>
      <c r="C54" s="286" t="s">
        <v>304</v>
      </c>
      <c r="D54" s="37"/>
      <c r="E54" s="37"/>
      <c r="F54" s="37"/>
      <c r="G54" s="37"/>
      <c r="H54" s="43"/>
    </row>
    <row r="55" spans="1:8" s="2" customFormat="1" ht="12">
      <c r="A55" s="37"/>
      <c r="B55" s="43"/>
      <c r="C55" s="284" t="s">
        <v>186</v>
      </c>
      <c r="D55" s="284" t="s">
        <v>187</v>
      </c>
      <c r="E55" s="16" t="s">
        <v>154</v>
      </c>
      <c r="F55" s="285">
        <v>20.25</v>
      </c>
      <c r="G55" s="37"/>
      <c r="H55" s="43"/>
    </row>
    <row r="56" spans="1:8" s="2" customFormat="1" ht="12">
      <c r="A56" s="37"/>
      <c r="B56" s="43"/>
      <c r="C56" s="284" t="s">
        <v>182</v>
      </c>
      <c r="D56" s="284" t="s">
        <v>183</v>
      </c>
      <c r="E56" s="16" t="s">
        <v>154</v>
      </c>
      <c r="F56" s="285">
        <v>10.125</v>
      </c>
      <c r="G56" s="37"/>
      <c r="H56" s="43"/>
    </row>
    <row r="57" spans="1:8" s="2" customFormat="1" ht="16.8" customHeight="1">
      <c r="A57" s="37"/>
      <c r="B57" s="43"/>
      <c r="C57" s="284" t="s">
        <v>208</v>
      </c>
      <c r="D57" s="284" t="s">
        <v>209</v>
      </c>
      <c r="E57" s="16" t="s">
        <v>154</v>
      </c>
      <c r="F57" s="285">
        <v>20.25</v>
      </c>
      <c r="G57" s="37"/>
      <c r="H57" s="43"/>
    </row>
    <row r="58" spans="1:8" s="2" customFormat="1" ht="12">
      <c r="A58" s="37"/>
      <c r="B58" s="43"/>
      <c r="C58" s="284" t="s">
        <v>212</v>
      </c>
      <c r="D58" s="284" t="s">
        <v>213</v>
      </c>
      <c r="E58" s="16" t="s">
        <v>154</v>
      </c>
      <c r="F58" s="285">
        <v>20.25</v>
      </c>
      <c r="G58" s="37"/>
      <c r="H58" s="43"/>
    </row>
    <row r="59" spans="1:8" s="2" customFormat="1" ht="12">
      <c r="A59" s="37"/>
      <c r="B59" s="43"/>
      <c r="C59" s="284" t="s">
        <v>216</v>
      </c>
      <c r="D59" s="284" t="s">
        <v>217</v>
      </c>
      <c r="E59" s="16" t="s">
        <v>154</v>
      </c>
      <c r="F59" s="285">
        <v>101.25</v>
      </c>
      <c r="G59" s="37"/>
      <c r="H59" s="43"/>
    </row>
    <row r="60" spans="1:8" s="2" customFormat="1" ht="16.8" customHeight="1">
      <c r="A60" s="37"/>
      <c r="B60" s="43"/>
      <c r="C60" s="284" t="s">
        <v>220</v>
      </c>
      <c r="D60" s="284" t="s">
        <v>221</v>
      </c>
      <c r="E60" s="16" t="s">
        <v>143</v>
      </c>
      <c r="F60" s="285">
        <v>40.5</v>
      </c>
      <c r="G60" s="37"/>
      <c r="H60" s="43"/>
    </row>
    <row r="61" spans="1:8" s="2" customFormat="1" ht="16.8" customHeight="1">
      <c r="A61" s="37"/>
      <c r="B61" s="43"/>
      <c r="C61" s="284" t="s">
        <v>225</v>
      </c>
      <c r="D61" s="284" t="s">
        <v>226</v>
      </c>
      <c r="E61" s="16" t="s">
        <v>154</v>
      </c>
      <c r="F61" s="285">
        <v>14.85</v>
      </c>
      <c r="G61" s="37"/>
      <c r="H61" s="43"/>
    </row>
    <row r="62" spans="1:8" s="2" customFormat="1" ht="16.8" customHeight="1">
      <c r="A62" s="37"/>
      <c r="B62" s="43"/>
      <c r="C62" s="280" t="s">
        <v>146</v>
      </c>
      <c r="D62" s="281" t="s">
        <v>146</v>
      </c>
      <c r="E62" s="282" t="s">
        <v>1</v>
      </c>
      <c r="F62" s="283">
        <v>1.485</v>
      </c>
      <c r="G62" s="37"/>
      <c r="H62" s="43"/>
    </row>
    <row r="63" spans="1:8" s="2" customFormat="1" ht="16.8" customHeight="1">
      <c r="A63" s="37"/>
      <c r="B63" s="43"/>
      <c r="C63" s="284" t="s">
        <v>146</v>
      </c>
      <c r="D63" s="284" t="s">
        <v>288</v>
      </c>
      <c r="E63" s="16" t="s">
        <v>1</v>
      </c>
      <c r="F63" s="285">
        <v>1.485</v>
      </c>
      <c r="G63" s="37"/>
      <c r="H63" s="43"/>
    </row>
    <row r="64" spans="1:8" s="2" customFormat="1" ht="16.8" customHeight="1">
      <c r="A64" s="37"/>
      <c r="B64" s="43"/>
      <c r="C64" s="286" t="s">
        <v>304</v>
      </c>
      <c r="D64" s="37"/>
      <c r="E64" s="37"/>
      <c r="F64" s="37"/>
      <c r="G64" s="37"/>
      <c r="H64" s="43"/>
    </row>
    <row r="65" spans="1:8" s="2" customFormat="1" ht="16.8" customHeight="1">
      <c r="A65" s="37"/>
      <c r="B65" s="43"/>
      <c r="C65" s="284" t="s">
        <v>141</v>
      </c>
      <c r="D65" s="284" t="s">
        <v>142</v>
      </c>
      <c r="E65" s="16" t="s">
        <v>143</v>
      </c>
      <c r="F65" s="285">
        <v>1.485</v>
      </c>
      <c r="G65" s="37"/>
      <c r="H65" s="43"/>
    </row>
    <row r="66" spans="1:8" s="2" customFormat="1" ht="16.8" customHeight="1">
      <c r="A66" s="37"/>
      <c r="B66" s="43"/>
      <c r="C66" s="284" t="s">
        <v>149</v>
      </c>
      <c r="D66" s="284" t="s">
        <v>150</v>
      </c>
      <c r="E66" s="16" t="s">
        <v>143</v>
      </c>
      <c r="F66" s="285">
        <v>1.485</v>
      </c>
      <c r="G66" s="37"/>
      <c r="H66" s="43"/>
    </row>
    <row r="67" spans="1:8" s="2" customFormat="1" ht="16.8" customHeight="1">
      <c r="A67" s="37"/>
      <c r="B67" s="43"/>
      <c r="C67" s="280" t="s">
        <v>90</v>
      </c>
      <c r="D67" s="281" t="s">
        <v>90</v>
      </c>
      <c r="E67" s="282" t="s">
        <v>1</v>
      </c>
      <c r="F67" s="283">
        <v>4.05</v>
      </c>
      <c r="G67" s="37"/>
      <c r="H67" s="43"/>
    </row>
    <row r="68" spans="1:8" s="2" customFormat="1" ht="16.8" customHeight="1">
      <c r="A68" s="37"/>
      <c r="B68" s="43"/>
      <c r="C68" s="284" t="s">
        <v>90</v>
      </c>
      <c r="D68" s="284" t="s">
        <v>298</v>
      </c>
      <c r="E68" s="16" t="s">
        <v>1</v>
      </c>
      <c r="F68" s="285">
        <v>4.05</v>
      </c>
      <c r="G68" s="37"/>
      <c r="H68" s="43"/>
    </row>
    <row r="69" spans="1:8" s="2" customFormat="1" ht="16.8" customHeight="1">
      <c r="A69" s="37"/>
      <c r="B69" s="43"/>
      <c r="C69" s="286" t="s">
        <v>304</v>
      </c>
      <c r="D69" s="37"/>
      <c r="E69" s="37"/>
      <c r="F69" s="37"/>
      <c r="G69" s="37"/>
      <c r="H69" s="43"/>
    </row>
    <row r="70" spans="1:8" s="2" customFormat="1" ht="16.8" customHeight="1">
      <c r="A70" s="37"/>
      <c r="B70" s="43"/>
      <c r="C70" s="284" t="s">
        <v>230</v>
      </c>
      <c r="D70" s="284" t="s">
        <v>231</v>
      </c>
      <c r="E70" s="16" t="s">
        <v>154</v>
      </c>
      <c r="F70" s="285">
        <v>4.05</v>
      </c>
      <c r="G70" s="37"/>
      <c r="H70" s="43"/>
    </row>
    <row r="71" spans="1:8" s="2" customFormat="1" ht="16.8" customHeight="1">
      <c r="A71" s="37"/>
      <c r="B71" s="43"/>
      <c r="C71" s="284" t="s">
        <v>225</v>
      </c>
      <c r="D71" s="284" t="s">
        <v>226</v>
      </c>
      <c r="E71" s="16" t="s">
        <v>154</v>
      </c>
      <c r="F71" s="285">
        <v>14.85</v>
      </c>
      <c r="G71" s="37"/>
      <c r="H71" s="43"/>
    </row>
    <row r="72" spans="1:8" s="2" customFormat="1" ht="16.8" customHeight="1">
      <c r="A72" s="37"/>
      <c r="B72" s="43"/>
      <c r="C72" s="284" t="s">
        <v>243</v>
      </c>
      <c r="D72" s="284" t="s">
        <v>244</v>
      </c>
      <c r="E72" s="16" t="s">
        <v>143</v>
      </c>
      <c r="F72" s="285">
        <v>10.8</v>
      </c>
      <c r="G72" s="37"/>
      <c r="H72" s="43"/>
    </row>
    <row r="73" spans="1:8" s="2" customFormat="1" ht="16.8" customHeight="1">
      <c r="A73" s="37"/>
      <c r="B73" s="43"/>
      <c r="C73" s="280" t="s">
        <v>93</v>
      </c>
      <c r="D73" s="281" t="s">
        <v>93</v>
      </c>
      <c r="E73" s="282" t="s">
        <v>1</v>
      </c>
      <c r="F73" s="283">
        <v>45</v>
      </c>
      <c r="G73" s="37"/>
      <c r="H73" s="43"/>
    </row>
    <row r="74" spans="1:8" s="2" customFormat="1" ht="16.8" customHeight="1">
      <c r="A74" s="37"/>
      <c r="B74" s="43"/>
      <c r="C74" s="284" t="s">
        <v>93</v>
      </c>
      <c r="D74" s="284" t="s">
        <v>297</v>
      </c>
      <c r="E74" s="16" t="s">
        <v>1</v>
      </c>
      <c r="F74" s="285">
        <v>45</v>
      </c>
      <c r="G74" s="37"/>
      <c r="H74" s="43"/>
    </row>
    <row r="75" spans="1:8" s="2" customFormat="1" ht="16.8" customHeight="1">
      <c r="A75" s="37"/>
      <c r="B75" s="43"/>
      <c r="C75" s="286" t="s">
        <v>304</v>
      </c>
      <c r="D75" s="37"/>
      <c r="E75" s="37"/>
      <c r="F75" s="37"/>
      <c r="G75" s="37"/>
      <c r="H75" s="43"/>
    </row>
    <row r="76" spans="1:8" s="2" customFormat="1" ht="16.8" customHeight="1">
      <c r="A76" s="37"/>
      <c r="B76" s="43"/>
      <c r="C76" s="284" t="s">
        <v>199</v>
      </c>
      <c r="D76" s="284" t="s">
        <v>200</v>
      </c>
      <c r="E76" s="16" t="s">
        <v>135</v>
      </c>
      <c r="F76" s="285">
        <v>45</v>
      </c>
      <c r="G76" s="37"/>
      <c r="H76" s="43"/>
    </row>
    <row r="77" spans="1:8" s="2" customFormat="1" ht="16.8" customHeight="1">
      <c r="A77" s="37"/>
      <c r="B77" s="43"/>
      <c r="C77" s="284" t="s">
        <v>204</v>
      </c>
      <c r="D77" s="284" t="s">
        <v>205</v>
      </c>
      <c r="E77" s="16" t="s">
        <v>135</v>
      </c>
      <c r="F77" s="285">
        <v>45</v>
      </c>
      <c r="G77" s="37"/>
      <c r="H77" s="43"/>
    </row>
    <row r="78" spans="1:8" s="2" customFormat="1" ht="16.8" customHeight="1">
      <c r="A78" s="37"/>
      <c r="B78" s="43"/>
      <c r="C78" s="280" t="s">
        <v>95</v>
      </c>
      <c r="D78" s="281" t="s">
        <v>95</v>
      </c>
      <c r="E78" s="282" t="s">
        <v>1</v>
      </c>
      <c r="F78" s="283">
        <v>1.35</v>
      </c>
      <c r="G78" s="37"/>
      <c r="H78" s="43"/>
    </row>
    <row r="79" spans="1:8" s="2" customFormat="1" ht="16.8" customHeight="1">
      <c r="A79" s="37"/>
      <c r="B79" s="43"/>
      <c r="C79" s="284" t="s">
        <v>95</v>
      </c>
      <c r="D79" s="284" t="s">
        <v>299</v>
      </c>
      <c r="E79" s="16" t="s">
        <v>1</v>
      </c>
      <c r="F79" s="285">
        <v>1.35</v>
      </c>
      <c r="G79" s="37"/>
      <c r="H79" s="43"/>
    </row>
    <row r="80" spans="1:8" s="2" customFormat="1" ht="16.8" customHeight="1">
      <c r="A80" s="37"/>
      <c r="B80" s="43"/>
      <c r="C80" s="286" t="s">
        <v>304</v>
      </c>
      <c r="D80" s="37"/>
      <c r="E80" s="37"/>
      <c r="F80" s="37"/>
      <c r="G80" s="37"/>
      <c r="H80" s="43"/>
    </row>
    <row r="81" spans="1:8" s="2" customFormat="1" ht="16.8" customHeight="1">
      <c r="A81" s="37"/>
      <c r="B81" s="43"/>
      <c r="C81" s="284" t="s">
        <v>236</v>
      </c>
      <c r="D81" s="284" t="s">
        <v>237</v>
      </c>
      <c r="E81" s="16" t="s">
        <v>154</v>
      </c>
      <c r="F81" s="285">
        <v>1.35</v>
      </c>
      <c r="G81" s="37"/>
      <c r="H81" s="43"/>
    </row>
    <row r="82" spans="1:8" s="2" customFormat="1" ht="16.8" customHeight="1">
      <c r="A82" s="37"/>
      <c r="B82" s="43"/>
      <c r="C82" s="284" t="s">
        <v>225</v>
      </c>
      <c r="D82" s="284" t="s">
        <v>226</v>
      </c>
      <c r="E82" s="16" t="s">
        <v>154</v>
      </c>
      <c r="F82" s="285">
        <v>14.85</v>
      </c>
      <c r="G82" s="37"/>
      <c r="H82" s="43"/>
    </row>
    <row r="83" spans="1:8" s="2" customFormat="1" ht="16.8" customHeight="1">
      <c r="A83" s="37"/>
      <c r="B83" s="43"/>
      <c r="C83" s="284" t="s">
        <v>243</v>
      </c>
      <c r="D83" s="284" t="s">
        <v>244</v>
      </c>
      <c r="E83" s="16" t="s">
        <v>143</v>
      </c>
      <c r="F83" s="285">
        <v>10.8</v>
      </c>
      <c r="G83" s="37"/>
      <c r="H83" s="43"/>
    </row>
    <row r="84" spans="1:8" s="2" customFormat="1" ht="7.4" customHeight="1">
      <c r="A84" s="37"/>
      <c r="B84" s="170"/>
      <c r="C84" s="171"/>
      <c r="D84" s="171"/>
      <c r="E84" s="171"/>
      <c r="F84" s="171"/>
      <c r="G84" s="171"/>
      <c r="H84" s="43"/>
    </row>
    <row r="85" spans="1:8" s="2" customFormat="1" ht="12">
      <c r="A85" s="37"/>
      <c r="B85" s="37"/>
      <c r="C85" s="37"/>
      <c r="D85" s="37"/>
      <c r="E85" s="37"/>
      <c r="F85" s="37"/>
      <c r="G85" s="37"/>
      <c r="H85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Veronika Běhunčíková</dc:creator>
  <cp:keywords/>
  <dc:description/>
  <cp:lastModifiedBy>Ing. Veronika Běhunčíková</cp:lastModifiedBy>
  <dcterms:created xsi:type="dcterms:W3CDTF">2024-02-08T11:13:20Z</dcterms:created>
  <dcterms:modified xsi:type="dcterms:W3CDTF">2024-02-08T11:13:24Z</dcterms:modified>
  <cp:category/>
  <cp:version/>
  <cp:contentType/>
  <cp:contentStatus/>
</cp:coreProperties>
</file>