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dokumenty\Dokumenty Behuncikova\1 Investice\2023\IVAŇ-POUZDŘANY\"/>
    </mc:Choice>
  </mc:AlternateContent>
  <xr:revisionPtr revIDLastSave="0" documentId="13_ncr:1_{4E9A018A-17DF-47BB-B9E6-65EC3EB67660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ekapitulace stavby" sheetId="1" r:id="rId1"/>
    <sheet name="01 - vodovod" sheetId="2" r:id="rId2"/>
    <sheet name="Seznam figur" sheetId="3" r:id="rId3"/>
  </sheets>
  <definedNames>
    <definedName name="_xlnm._FilterDatabase" localSheetId="1" hidden="1">'01 - vodovod'!$C$121:$K$160</definedName>
    <definedName name="_xlnm.Print_Titles" localSheetId="1">'01 - vodovod'!$121:$121</definedName>
    <definedName name="_xlnm.Print_Titles" localSheetId="0">'Rekapitulace stavby'!$92:$92</definedName>
    <definedName name="_xlnm.Print_Titles" localSheetId="2">'Seznam figur'!$9:$9</definedName>
    <definedName name="_xlnm.Print_Area" localSheetId="1">'01 - vodovod'!$C$4:$J$76,'01 - vodovod'!$C$82:$J$103,'01 - vodovod'!$C$109:$J$160</definedName>
    <definedName name="_xlnm.Print_Area" localSheetId="0">'Rekapitulace stavby'!$D$4:$AO$76,'Rekapitulace stavby'!$C$82:$AQ$96</definedName>
    <definedName name="_xlnm.Print_Area" localSheetId="2">'Seznam figur'!$C$4:$G$43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J37" i="2"/>
  <c r="J36" i="2"/>
  <c r="AY95" i="1" s="1"/>
  <c r="J35" i="2"/>
  <c r="AX95" i="1" s="1"/>
  <c r="BI160" i="2"/>
  <c r="BH160" i="2"/>
  <c r="BG160" i="2"/>
  <c r="BF160" i="2"/>
  <c r="T160" i="2"/>
  <c r="T159" i="2" s="1"/>
  <c r="R160" i="2"/>
  <c r="R159" i="2" s="1"/>
  <c r="P160" i="2"/>
  <c r="P159" i="2" s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T152" i="2" s="1"/>
  <c r="R153" i="2"/>
  <c r="R152" i="2" s="1"/>
  <c r="P153" i="2"/>
  <c r="P152" i="2" s="1"/>
  <c r="BI150" i="2"/>
  <c r="BH150" i="2"/>
  <c r="BG150" i="2"/>
  <c r="BF150" i="2"/>
  <c r="T150" i="2"/>
  <c r="T149" i="2" s="1"/>
  <c r="R150" i="2"/>
  <c r="R149" i="2" s="1"/>
  <c r="P150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/>
  <c r="E7" i="2"/>
  <c r="E112" i="2" s="1"/>
  <c r="L90" i="1"/>
  <c r="AM90" i="1"/>
  <c r="AM89" i="1"/>
  <c r="L89" i="1"/>
  <c r="AM87" i="1"/>
  <c r="L87" i="1"/>
  <c r="L85" i="1"/>
  <c r="L84" i="1"/>
  <c r="BK160" i="2"/>
  <c r="J153" i="2"/>
  <c r="BK139" i="2"/>
  <c r="BK143" i="2"/>
  <c r="J127" i="2"/>
  <c r="J143" i="2"/>
  <c r="J156" i="2"/>
  <c r="BK145" i="2"/>
  <c r="J125" i="2"/>
  <c r="J133" i="2"/>
  <c r="BK125" i="2"/>
  <c r="BK156" i="2"/>
  <c r="J147" i="2"/>
  <c r="BK133" i="2"/>
  <c r="AS94" i="1"/>
  <c r="BK135" i="2"/>
  <c r="BK153" i="2"/>
  <c r="J145" i="2"/>
  <c r="BK129" i="2"/>
  <c r="J137" i="2"/>
  <c r="BK127" i="2"/>
  <c r="J157" i="2"/>
  <c r="BK147" i="2"/>
  <c r="J135" i="2"/>
  <c r="J139" i="2"/>
  <c r="J160" i="2"/>
  <c r="J150" i="2"/>
  <c r="J141" i="2"/>
  <c r="BK157" i="2"/>
  <c r="BK150" i="2"/>
  <c r="J129" i="2"/>
  <c r="BK137" i="2"/>
  <c r="BK141" i="2"/>
  <c r="P124" i="2" l="1"/>
  <c r="R124" i="2"/>
  <c r="BK155" i="2"/>
  <c r="J155" i="2" s="1"/>
  <c r="J101" i="2" s="1"/>
  <c r="BK124" i="2"/>
  <c r="J124" i="2" s="1"/>
  <c r="J98" i="2" s="1"/>
  <c r="P155" i="2"/>
  <c r="T124" i="2"/>
  <c r="T123" i="2"/>
  <c r="T122" i="2" s="1"/>
  <c r="T155" i="2"/>
  <c r="R155" i="2"/>
  <c r="BK152" i="2"/>
  <c r="J152" i="2"/>
  <c r="J100" i="2" s="1"/>
  <c r="BK149" i="2"/>
  <c r="J149" i="2"/>
  <c r="J99" i="2" s="1"/>
  <c r="BK159" i="2"/>
  <c r="J159" i="2"/>
  <c r="J102" i="2" s="1"/>
  <c r="BE133" i="2"/>
  <c r="BE141" i="2"/>
  <c r="J89" i="2"/>
  <c r="BE135" i="2"/>
  <c r="BE139" i="2"/>
  <c r="E85" i="2"/>
  <c r="BE137" i="2"/>
  <c r="BE145" i="2"/>
  <c r="BE147" i="2"/>
  <c r="BE150" i="2"/>
  <c r="BE153" i="2"/>
  <c r="BE156" i="2"/>
  <c r="BE157" i="2"/>
  <c r="BE160" i="2"/>
  <c r="F92" i="2"/>
  <c r="BE125" i="2"/>
  <c r="BE127" i="2"/>
  <c r="BE129" i="2"/>
  <c r="BE143" i="2"/>
  <c r="F37" i="2"/>
  <c r="BD95" i="1" s="1"/>
  <c r="BD94" i="1" s="1"/>
  <c r="W33" i="1" s="1"/>
  <c r="F35" i="2"/>
  <c r="BB95" i="1"/>
  <c r="BB94" i="1" s="1"/>
  <c r="AX94" i="1" s="1"/>
  <c r="J34" i="2"/>
  <c r="AW95" i="1" s="1"/>
  <c r="F36" i="2"/>
  <c r="BC95" i="1"/>
  <c r="BC94" i="1" s="1"/>
  <c r="W32" i="1" s="1"/>
  <c r="F34" i="2"/>
  <c r="BA95" i="1" s="1"/>
  <c r="BA94" i="1" s="1"/>
  <c r="W30" i="1" s="1"/>
  <c r="R123" i="2" l="1"/>
  <c r="R122" i="2"/>
  <c r="P123" i="2"/>
  <c r="P122" i="2" s="1"/>
  <c r="AU95" i="1" s="1"/>
  <c r="AU94" i="1" s="1"/>
  <c r="BK123" i="2"/>
  <c r="BK122" i="2" s="1"/>
  <c r="J122" i="2" s="1"/>
  <c r="J96" i="2" s="1"/>
  <c r="W31" i="1"/>
  <c r="F33" i="2"/>
  <c r="AZ95" i="1" s="1"/>
  <c r="AZ94" i="1" s="1"/>
  <c r="W29" i="1" s="1"/>
  <c r="AY94" i="1"/>
  <c r="J33" i="2"/>
  <c r="AV95" i="1" s="1"/>
  <c r="AT95" i="1" s="1"/>
  <c r="AW94" i="1"/>
  <c r="AK30" i="1" s="1"/>
  <c r="J123" i="2" l="1"/>
  <c r="J97" i="2"/>
  <c r="J30" i="2"/>
  <c r="AG95" i="1" s="1"/>
  <c r="AG94" i="1" s="1"/>
  <c r="AK26" i="1" s="1"/>
  <c r="AK35" i="1" s="1"/>
  <c r="AV94" i="1"/>
  <c r="AK29" i="1" s="1"/>
  <c r="J39" i="2" l="1"/>
  <c r="AN95" i="1"/>
  <c r="AT94" i="1"/>
  <c r="AN94" i="1" s="1"/>
</calcChain>
</file>

<file path=xl/sharedStrings.xml><?xml version="1.0" encoding="utf-8"?>
<sst xmlns="http://schemas.openxmlformats.org/spreadsheetml/2006/main" count="787" uniqueCount="215">
  <si>
    <t>Export Komplet</t>
  </si>
  <si>
    <t/>
  </si>
  <si>
    <t>2.0</t>
  </si>
  <si>
    <t>ZAMOK</t>
  </si>
  <si>
    <t>False</t>
  </si>
  <si>
    <t>{9aa75fb1-f73e-498d-819e-2c47a4f8e377}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</si>
  <si>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</si>
  <si>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</si>
  <si>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</si>
  <si>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</si>
  <si>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</si>
  <si>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</si>
  <si>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</si>
  <si>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</si>
  <si>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11/20/2023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</si>
  <si>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</si>
  <si>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</si>
  <si>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IVAŇ, POUZDŘANY - PŘIVÁDĚCÍ ŘAD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</si>
  <si>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</si>
  <si>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</si>
  <si>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</si>
  <si>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</si>
  <si>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</si>
  <si>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</si>
  <si>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</si>
  <si>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</si>
  <si>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</si>
  <si>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</si>
  <si>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</si>
  <si>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</si>
  <si>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</si>
  <si>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</si>
  <si>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</si>
  <si>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</si>
  <si>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</si>
  <si>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</si>
  <si>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</si>
  <si>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</si>
  <si>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</si>
  <si>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</si>
  <si>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</si>
  <si>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</si>
  <si>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</si>
  <si>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</si>
  <si>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</si>
  <si>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</si>
  <si>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</si>
  <si>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</si>
  <si>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</si>
  <si>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</si>
  <si>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</si>
  <si>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</si>
  <si>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</si>
  <si>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</si>
  <si>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</si>
  <si>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</si>
  <si>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</si>
  <si>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</si>
  <si>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</si>
  <si>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</si>
  <si>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</si>
  <si>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</si>
  <si>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</si>
  <si>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</si>
  <si>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</si>
  <si>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</si>
  <si>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</si>
  <si>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</si>
  <si>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</si>
  <si>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</si>
  <si>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</si>
  <si>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</si>
  <si>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</si>
  <si>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</si>
  <si>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</si>
  <si>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</si>
  <si>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</si>
  <si>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</si>
  <si>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vodovod</t>
  </si>
  <si>
    <t>STA</t>
  </si>
  <si>
    <t>1</t>
  </si>
  <si>
    <t>{47ffeac6-6255-49d2-8a70-d23d0623d425}</t>
  </si>
  <si>
    <t>2</t>
  </si>
  <si>
    <t>hloubení</t>
  </si>
  <si>
    <t>hloubení1</t>
  </si>
  <si>
    <t>1730,4</t>
  </si>
  <si>
    <t>obsyp</t>
  </si>
  <si>
    <t>586,792</t>
  </si>
  <si>
    <t>KRYCÍ LIST SOUPISU PRACÍ</t>
  </si>
  <si>
    <t>pažení</t>
  </si>
  <si>
    <t>2267,2</t>
  </si>
  <si>
    <t>podsyp</t>
  </si>
  <si>
    <t>113,36</t>
  </si>
  <si>
    <t>zaliti</t>
  </si>
  <si>
    <t>zaliti potrubí</t>
  </si>
  <si>
    <t>74,042</t>
  </si>
  <si>
    <t>Objekt:</t>
  </si>
  <si>
    <t>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</si>
  <si>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</si>
  <si>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</si>
  <si>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</si>
  <si>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</si>
  <si>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</si>
  <si>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</si>
  <si>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</si>
  <si>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</si>
  <si>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</si>
  <si>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</si>
  <si>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</si>
  <si>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</si>
  <si>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</si>
  <si>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</si>
  <si>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</si>
  <si>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</si>
  <si>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</si>
  <si>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</si>
  <si>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</si>
  <si>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</si>
  <si>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</si>
  <si>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</si>
  <si>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</si>
  <si>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</si>
  <si>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</si>
  <si>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</si>
  <si>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</si>
  <si>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</si>
  <si>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</si>
  <si>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121151107</t>
  </si>
  <si>
    <t>Sejmutí ornice plochy do 100 m2 tl vrstvy přes 400 do 500 mm strojně</t>
  </si>
  <si>
    <t>m2</t>
  </si>
  <si>
    <t>4</t>
  </si>
  <si>
    <t>312406336</t>
  </si>
  <si>
    <t>VV</t>
  </si>
  <si>
    <t>0,8*1417</t>
  </si>
  <si>
    <t>122702119</t>
  </si>
  <si>
    <t>Příplatek za lepivost k odkopávkám a prokopávkám výsypek rozpojitelných bez předchozího rozrušení</t>
  </si>
  <si>
    <t>m3</t>
  </si>
  <si>
    <t>1920835891</t>
  </si>
  <si>
    <t>hloubení*0,5</t>
  </si>
  <si>
    <t>3</t>
  </si>
  <si>
    <t>132251104</t>
  </si>
  <si>
    <t>Hloubení rýh nezapažených š do 800 mm v hornině třídy těžitelnosti I skupiny 3 objem přes 100 m3 strojně</t>
  </si>
  <si>
    <t>-346952200</t>
  </si>
  <si>
    <t>"trasa vodovodu"0,8*1,5*1417</t>
  </si>
  <si>
    <t>"rozšíření-napojení, hydranty,arm.šachty" 2*2*1,5*5</t>
  </si>
  <si>
    <t>Součet</t>
  </si>
  <si>
    <t>151101101</t>
  </si>
  <si>
    <t>Zřízení příložného pažení a rozepření stěn rýh hl do 2 m</t>
  </si>
  <si>
    <t>-2081061608</t>
  </si>
  <si>
    <t>(0,8*1417)*2</t>
  </si>
  <si>
    <t>5</t>
  </si>
  <si>
    <t>151101111</t>
  </si>
  <si>
    <t>Odstranění příložného pažení a rozepření stěn rýh hl do 2 m</t>
  </si>
  <si>
    <t>101111338</t>
  </si>
  <si>
    <t>6</t>
  </si>
  <si>
    <t>161151103</t>
  </si>
  <si>
    <t>Svislé přemístění výkopku z horniny třídy těžitelnosti I, skupiny 1 až 3 hl výkopu přes 4 do 8 m</t>
  </si>
  <si>
    <t>-1304298898</t>
  </si>
  <si>
    <t>7</t>
  </si>
  <si>
    <t>162751117</t>
  </si>
  <si>
    <t>Vodorovné přemístění do 10000 m výkopku/sypaniny z horniny třídy těžitelnosti I, skupiny 1 až 3</t>
  </si>
  <si>
    <t>1567073867</t>
  </si>
  <si>
    <t>8</t>
  </si>
  <si>
    <t>162751119</t>
  </si>
  <si>
    <t>Příplatek k vodorovnému přemístění výkopku/sypaniny z horniny třídy těžitelnosti I, skupiny 1 až 3 ZKD 1000 m přes 10000 m</t>
  </si>
  <si>
    <t>-1331151352</t>
  </si>
  <si>
    <t>hloubení*12</t>
  </si>
  <si>
    <t>9</t>
  </si>
  <si>
    <t>171201221</t>
  </si>
  <si>
    <t>Poplatek za uložení na skládce (skládkovné) zeminy a kamení kód odpadu 17 05 04</t>
  </si>
  <si>
    <t>t</t>
  </si>
  <si>
    <t>-530596480</t>
  </si>
  <si>
    <t>hloubení*2</t>
  </si>
  <si>
    <t>10</t>
  </si>
  <si>
    <t>174151101</t>
  </si>
  <si>
    <t>Zásyp jam, šachet rýh nebo kolem objektů sypaninou se zhutněním</t>
  </si>
  <si>
    <t>-864907317</t>
  </si>
  <si>
    <t>hloubení-podsyp-obsyp</t>
  </si>
  <si>
    <t>11</t>
  </si>
  <si>
    <t>175151101</t>
  </si>
  <si>
    <t>Obsypání potrubí strojně sypaninou bez prohození, uloženou do 3 m</t>
  </si>
  <si>
    <t>-757409112</t>
  </si>
  <si>
    <t>(0,8*0,615*1417)-(3,14*0,1575*0,1575*1417)</t>
  </si>
  <si>
    <t>Vodorovné konstrukce</t>
  </si>
  <si>
    <t>12</t>
  </si>
  <si>
    <t>451573111</t>
  </si>
  <si>
    <t>Lože pod potrubí otevřený výkop ze štěrkopísku</t>
  </si>
  <si>
    <t>-1914746713</t>
  </si>
  <si>
    <t>0,1*0,8*1417</t>
  </si>
  <si>
    <t>Trubní vedení</t>
  </si>
  <si>
    <t>13</t>
  </si>
  <si>
    <t>899910202VAK</t>
  </si>
  <si>
    <t>Zalití potrubí spádem cementopopílkovou suspenzí</t>
  </si>
  <si>
    <t>-1790577651</t>
  </si>
  <si>
    <t>3,14*0,129*0,129*1417</t>
  </si>
  <si>
    <t>997</t>
  </si>
  <si>
    <t>Přesun sutě</t>
  </si>
  <si>
    <t>14</t>
  </si>
  <si>
    <t>M</t>
  </si>
  <si>
    <t>58337331</t>
  </si>
  <si>
    <t>štěrkopísek frakce 0/22</t>
  </si>
  <si>
    <t>-1720016276</t>
  </si>
  <si>
    <t>58937912</t>
  </si>
  <si>
    <t>suspenze cementopopílková stavební CPS III (Kaps III)</t>
  </si>
  <si>
    <t>980498246</t>
  </si>
  <si>
    <t>998</t>
  </si>
  <si>
    <t>Přesun hmot</t>
  </si>
  <si>
    <t>16</t>
  </si>
  <si>
    <t>998276101</t>
  </si>
  <si>
    <t>Přesun hmot pro trubní vedení z trub z plastických hmot otevřený výkop</t>
  </si>
  <si>
    <t>-1856671529</t>
  </si>
  <si>
    <t>SEZNAM FIGUR</t>
  </si>
  <si>
    <t>Výměra</t>
  </si>
  <si>
    <t xml:space="preserve"> 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</si>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</sst>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8" workbookViewId="0">
      <selection activeCell="AN17" sqref="AN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4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8"/>
      <c r="BE5" s="181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6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8"/>
      <c r="BE6" s="18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2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182"/>
      <c r="BS8" s="15" t="s">
        <v>6</v>
      </c>
    </row>
    <row r="9" spans="1:74" ht="14.45" customHeight="1">
      <c r="B9" s="18"/>
      <c r="AR9" s="18"/>
      <c r="BE9" s="182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82"/>
      <c r="BS10" s="15" t="s">
        <v>6</v>
      </c>
    </row>
    <row r="11" spans="1:74" ht="18.399999999999999" customHeight="1">
      <c r="B11" s="18"/>
      <c r="E11" s="23" t="s">
        <v>21</v>
      </c>
      <c r="AK11" s="25" t="s">
        <v>25</v>
      </c>
      <c r="AN11" s="23" t="s">
        <v>1</v>
      </c>
      <c r="AR11" s="18"/>
      <c r="BE11" s="182"/>
      <c r="BS11" s="15" t="s">
        <v>6</v>
      </c>
    </row>
    <row r="12" spans="1:74" ht="6.95" customHeight="1">
      <c r="B12" s="18"/>
      <c r="AR12" s="18"/>
      <c r="BE12" s="182"/>
      <c r="BS12" s="15" t="s">
        <v>6</v>
      </c>
    </row>
    <row r="13" spans="1:74" ht="12" customHeight="1">
      <c r="B13" s="18"/>
      <c r="D13" s="25" t="s">
        <v>26</v>
      </c>
      <c r="AK13" s="25" t="s">
        <v>24</v>
      </c>
      <c r="AN13" s="27" t="s">
        <v>27</v>
      </c>
      <c r="AR13" s="18"/>
      <c r="BE13" s="182"/>
      <c r="BS13" s="15" t="s">
        <v>6</v>
      </c>
    </row>
    <row r="14" spans="1:74" ht="12.75">
      <c r="B14" s="18"/>
      <c r="E14" s="187" t="s">
        <v>27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25" t="s">
        <v>25</v>
      </c>
      <c r="AN14" s="27" t="s">
        <v>27</v>
      </c>
      <c r="AR14" s="18"/>
      <c r="BE14" s="182"/>
      <c r="BS14" s="15" t="s">
        <v>6</v>
      </c>
    </row>
    <row r="15" spans="1:74" ht="6.95" customHeight="1">
      <c r="B15" s="18"/>
      <c r="AR15" s="18"/>
      <c r="BE15" s="182"/>
      <c r="BS15" s="15" t="s">
        <v>4</v>
      </c>
    </row>
    <row r="16" spans="1:74" ht="12" customHeight="1">
      <c r="B16" s="18"/>
      <c r="D16" s="25" t="s">
        <v>28</v>
      </c>
      <c r="AK16" s="25" t="s">
        <v>24</v>
      </c>
      <c r="AN16" s="23" t="s">
        <v>1</v>
      </c>
      <c r="AR16" s="18"/>
      <c r="BE16" s="182"/>
      <c r="BS16" s="15" t="s">
        <v>4</v>
      </c>
    </row>
    <row r="17" spans="2:71" ht="18.399999999999999" customHeight="1">
      <c r="B17" s="18"/>
      <c r="E17" s="23" t="s">
        <v>21</v>
      </c>
      <c r="AK17" s="25" t="s">
        <v>25</v>
      </c>
      <c r="AN17" s="23" t="s">
        <v>1</v>
      </c>
      <c r="AR17" s="18"/>
      <c r="BE17" s="182"/>
      <c r="BS17" s="15" t="s">
        <v>29</v>
      </c>
    </row>
    <row r="18" spans="2:71" ht="6.95" customHeight="1">
      <c r="B18" s="18"/>
      <c r="AR18" s="18"/>
      <c r="BE18" s="182"/>
      <c r="BS18" s="15" t="s">
        <v>6</v>
      </c>
    </row>
    <row r="19" spans="2:71" ht="12" customHeight="1">
      <c r="B19" s="18"/>
      <c r="D19" s="25" t="s">
        <v>30</v>
      </c>
      <c r="AK19" s="25" t="s">
        <v>24</v>
      </c>
      <c r="AN19" s="23" t="s">
        <v>1</v>
      </c>
      <c r="AR19" s="18"/>
      <c r="BE19" s="182"/>
      <c r="BS19" s="15" t="s">
        <v>6</v>
      </c>
    </row>
    <row r="20" spans="2:71" ht="18.399999999999999" customHeight="1">
      <c r="B20" s="18"/>
      <c r="E20" s="23" t="s">
        <v>21</v>
      </c>
      <c r="AK20" s="25" t="s">
        <v>25</v>
      </c>
      <c r="AN20" s="23" t="s">
        <v>1</v>
      </c>
      <c r="AR20" s="18"/>
      <c r="BE20" s="182"/>
      <c r="BS20" s="15" t="s">
        <v>29</v>
      </c>
    </row>
    <row r="21" spans="2:71" ht="6.95" customHeight="1">
      <c r="B21" s="18"/>
      <c r="AR21" s="18"/>
      <c r="BE21" s="182"/>
    </row>
    <row r="22" spans="2:71" ht="12" customHeight="1">
      <c r="B22" s="18"/>
      <c r="D22" s="25" t="s">
        <v>31</v>
      </c>
      <c r="AR22" s="18"/>
      <c r="BE22" s="182"/>
    </row>
    <row r="23" spans="2:71" ht="16.5" customHeight="1">
      <c r="B23" s="18"/>
      <c r="E23" s="189" t="s">
        <v>1</v>
      </c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R23" s="18"/>
      <c r="BE23" s="182"/>
    </row>
    <row r="24" spans="2:71" ht="6.95" customHeight="1">
      <c r="B24" s="18"/>
      <c r="AR24" s="18"/>
      <c r="BE24" s="182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2"/>
    </row>
    <row r="26" spans="2:71" s="1" customFormat="1" ht="25.9" customHeight="1">
      <c r="B26" s="30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0">
        <f>ROUND(AG94,2)</f>
        <v>0</v>
      </c>
      <c r="AL26" s="191"/>
      <c r="AM26" s="191"/>
      <c r="AN26" s="191"/>
      <c r="AO26" s="191"/>
      <c r="AR26" s="30"/>
      <c r="BE26" s="182"/>
    </row>
    <row r="27" spans="2:71" s="1" customFormat="1" ht="6.95" customHeight="1">
      <c r="B27" s="30"/>
      <c r="AR27" s="30"/>
      <c r="BE27" s="182"/>
    </row>
    <row r="28" spans="2:71" s="1" customFormat="1" ht="12.75">
      <c r="B28" s="30"/>
      <c r="L28" s="192" t="s">
        <v>33</v>
      </c>
      <c r="M28" s="192"/>
      <c r="N28" s="192"/>
      <c r="O28" s="192"/>
      <c r="P28" s="192"/>
      <c r="W28" s="192" t="s">
        <v>34</v>
      </c>
      <c r="X28" s="192"/>
      <c r="Y28" s="192"/>
      <c r="Z28" s="192"/>
      <c r="AA28" s="192"/>
      <c r="AB28" s="192"/>
      <c r="AC28" s="192"/>
      <c r="AD28" s="192"/>
      <c r="AE28" s="192"/>
      <c r="AK28" s="192" t="s">
        <v>35</v>
      </c>
      <c r="AL28" s="192"/>
      <c r="AM28" s="192"/>
      <c r="AN28" s="192"/>
      <c r="AO28" s="192"/>
      <c r="AR28" s="30"/>
      <c r="BE28" s="182"/>
    </row>
    <row r="29" spans="2:71" s="2" customFormat="1" ht="14.45" customHeight="1">
      <c r="B29" s="34"/>
      <c r="D29" s="25" t="s">
        <v>36</v>
      </c>
      <c r="F29" s="25" t="s">
        <v>37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4"/>
      <c r="BE29" s="183"/>
    </row>
    <row r="30" spans="2:71" s="2" customFormat="1" ht="14.45" customHeight="1">
      <c r="B30" s="34"/>
      <c r="F30" s="25" t="s">
        <v>38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4"/>
      <c r="BE30" s="183"/>
    </row>
    <row r="31" spans="2:71" s="2" customFormat="1" ht="14.45" hidden="1" customHeight="1">
      <c r="B31" s="34"/>
      <c r="F31" s="25" t="s">
        <v>39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4"/>
      <c r="BE31" s="183"/>
    </row>
    <row r="32" spans="2:71" s="2" customFormat="1" ht="14.45" hidden="1" customHeight="1">
      <c r="B32" s="34"/>
      <c r="F32" s="25" t="s">
        <v>40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4"/>
      <c r="BE32" s="183"/>
    </row>
    <row r="33" spans="2:57" s="2" customFormat="1" ht="14.45" hidden="1" customHeight="1">
      <c r="B33" s="34"/>
      <c r="F33" s="25" t="s">
        <v>41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4"/>
      <c r="BE33" s="183"/>
    </row>
    <row r="34" spans="2:57" s="1" customFormat="1" ht="6.95" customHeight="1">
      <c r="B34" s="30"/>
      <c r="AR34" s="30"/>
      <c r="BE34" s="182"/>
    </row>
    <row r="35" spans="2:57" s="1" customFormat="1" ht="25.9" customHeight="1">
      <c r="B35" s="30"/>
      <c r="C35" s="35"/>
      <c r="D35" s="36" t="s">
        <v>42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43</v>
      </c>
      <c r="U35" s="37"/>
      <c r="V35" s="37"/>
      <c r="W35" s="37"/>
      <c r="X35" s="196" t="s">
        <v>44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8">
        <f>SUM(AK26:AK33)</f>
        <v>0</v>
      </c>
      <c r="AL35" s="197"/>
      <c r="AM35" s="197"/>
      <c r="AN35" s="197"/>
      <c r="AO35" s="19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47</v>
      </c>
      <c r="AI60" s="32"/>
      <c r="AJ60" s="32"/>
      <c r="AK60" s="32"/>
      <c r="AL60" s="32"/>
      <c r="AM60" s="41" t="s">
        <v>48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50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47</v>
      </c>
      <c r="AI75" s="32"/>
      <c r="AJ75" s="32"/>
      <c r="AK75" s="32"/>
      <c r="AL75" s="32"/>
      <c r="AM75" s="41" t="s">
        <v>48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51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11/20/2023</v>
      </c>
      <c r="AR84" s="46"/>
    </row>
    <row r="85" spans="1:91" s="4" customFormat="1" ht="36.950000000000003" customHeight="1">
      <c r="B85" s="47"/>
      <c r="C85" s="48" t="s">
        <v>16</v>
      </c>
      <c r="L85" s="200" t="str">
        <f>K6</f>
        <v>IVAŇ, POUZDŘANY - PŘIVÁDĚCÍ ŘAD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 </v>
      </c>
      <c r="AI87" s="25" t="s">
        <v>22</v>
      </c>
      <c r="AM87" s="202" t="str">
        <f>IF(AN8= "","",AN8)</f>
        <v/>
      </c>
      <c r="AN87" s="202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 xml:space="preserve"> </v>
      </c>
      <c r="AI89" s="25" t="s">
        <v>28</v>
      </c>
      <c r="AM89" s="203" t="str">
        <f>IF(E17="","",E17)</f>
        <v xml:space="preserve"> </v>
      </c>
      <c r="AN89" s="204"/>
      <c r="AO89" s="204"/>
      <c r="AP89" s="204"/>
      <c r="AR89" s="30"/>
      <c r="AS89" s="205" t="s">
        <v>52</v>
      </c>
      <c r="AT89" s="20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26</v>
      </c>
      <c r="L90" s="3" t="str">
        <f>IF(E14= "Vyplň údaj","",E14)</f>
        <v/>
      </c>
      <c r="AI90" s="25" t="s">
        <v>30</v>
      </c>
      <c r="AM90" s="203" t="str">
        <f>IF(E20="","",E20)</f>
        <v xml:space="preserve"> </v>
      </c>
      <c r="AN90" s="204"/>
      <c r="AO90" s="204"/>
      <c r="AP90" s="204"/>
      <c r="AR90" s="30"/>
      <c r="AS90" s="207"/>
      <c r="AT90" s="208"/>
      <c r="BD90" s="54"/>
    </row>
    <row r="91" spans="1:91" s="1" customFormat="1" ht="10.9" customHeight="1">
      <c r="B91" s="30"/>
      <c r="AR91" s="30"/>
      <c r="AS91" s="207"/>
      <c r="AT91" s="208"/>
      <c r="BD91" s="54"/>
    </row>
    <row r="92" spans="1:91" s="1" customFormat="1" ht="29.25" customHeight="1">
      <c r="B92" s="30"/>
      <c r="C92" s="209" t="s">
        <v>53</v>
      </c>
      <c r="D92" s="210"/>
      <c r="E92" s="210"/>
      <c r="F92" s="210"/>
      <c r="G92" s="210"/>
      <c r="H92" s="55"/>
      <c r="I92" s="211" t="s">
        <v>54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55</v>
      </c>
      <c r="AH92" s="210"/>
      <c r="AI92" s="210"/>
      <c r="AJ92" s="210"/>
      <c r="AK92" s="210"/>
      <c r="AL92" s="210"/>
      <c r="AM92" s="210"/>
      <c r="AN92" s="211" t="s">
        <v>56</v>
      </c>
      <c r="AO92" s="210"/>
      <c r="AP92" s="213"/>
      <c r="AQ92" s="56" t="s">
        <v>57</v>
      </c>
      <c r="AR92" s="30"/>
      <c r="AS92" s="57" t="s">
        <v>58</v>
      </c>
      <c r="AT92" s="58" t="s">
        <v>59</v>
      </c>
      <c r="AU92" s="58" t="s">
        <v>60</v>
      </c>
      <c r="AV92" s="58" t="s">
        <v>61</v>
      </c>
      <c r="AW92" s="58" t="s">
        <v>62</v>
      </c>
      <c r="AX92" s="58" t="s">
        <v>63</v>
      </c>
      <c r="AY92" s="58" t="s">
        <v>64</v>
      </c>
      <c r="AZ92" s="58" t="s">
        <v>65</v>
      </c>
      <c r="BA92" s="58" t="s">
        <v>66</v>
      </c>
      <c r="BB92" s="58" t="s">
        <v>67</v>
      </c>
      <c r="BC92" s="58" t="s">
        <v>68</v>
      </c>
      <c r="BD92" s="59" t="s">
        <v>69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70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7">
        <f>ROUND(AG95,2)</f>
        <v>0</v>
      </c>
      <c r="AH94" s="217"/>
      <c r="AI94" s="217"/>
      <c r="AJ94" s="217"/>
      <c r="AK94" s="217"/>
      <c r="AL94" s="217"/>
      <c r="AM94" s="217"/>
      <c r="AN94" s="218">
        <f>SUM(AG94,AT94)</f>
        <v>0</v>
      </c>
      <c r="AO94" s="218"/>
      <c r="AP94" s="21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71</v>
      </c>
      <c r="BT94" s="70" t="s">
        <v>72</v>
      </c>
      <c r="BU94" s="71" t="s">
        <v>73</v>
      </c>
      <c r="BV94" s="70" t="s">
        <v>74</v>
      </c>
      <c r="BW94" s="70" t="s">
        <v>5</v>
      </c>
      <c r="BX94" s="70" t="s">
        <v>75</v>
      </c>
      <c r="CL94" s="70" t="s">
        <v>1</v>
      </c>
    </row>
    <row r="95" spans="1:91" s="6" customFormat="1" ht="16.5" customHeight="1">
      <c r="A95" s="72" t="s">
        <v>76</v>
      </c>
      <c r="B95" s="73"/>
      <c r="C95" s="74"/>
      <c r="D95" s="216" t="s">
        <v>77</v>
      </c>
      <c r="E95" s="216"/>
      <c r="F95" s="216"/>
      <c r="G95" s="216"/>
      <c r="H95" s="216"/>
      <c r="I95" s="75"/>
      <c r="J95" s="216" t="s">
        <v>78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4">
        <f>'01 - vodovod'!J30</f>
        <v>0</v>
      </c>
      <c r="AH95" s="215"/>
      <c r="AI95" s="215"/>
      <c r="AJ95" s="215"/>
      <c r="AK95" s="215"/>
      <c r="AL95" s="215"/>
      <c r="AM95" s="215"/>
      <c r="AN95" s="214">
        <f>SUM(AG95,AT95)</f>
        <v>0</v>
      </c>
      <c r="AO95" s="215"/>
      <c r="AP95" s="215"/>
      <c r="AQ95" s="76" t="s">
        <v>79</v>
      </c>
      <c r="AR95" s="73"/>
      <c r="AS95" s="77">
        <v>0</v>
      </c>
      <c r="AT95" s="78">
        <f>ROUND(SUM(AV95:AW95),2)</f>
        <v>0</v>
      </c>
      <c r="AU95" s="79">
        <f>'01 - vodovod'!P122</f>
        <v>0</v>
      </c>
      <c r="AV95" s="78">
        <f>'01 - vodovod'!J33</f>
        <v>0</v>
      </c>
      <c r="AW95" s="78">
        <f>'01 - vodovod'!J34</f>
        <v>0</v>
      </c>
      <c r="AX95" s="78">
        <f>'01 - vodovod'!J35</f>
        <v>0</v>
      </c>
      <c r="AY95" s="78">
        <f>'01 - vodovod'!J36</f>
        <v>0</v>
      </c>
      <c r="AZ95" s="78">
        <f>'01 - vodovod'!F33</f>
        <v>0</v>
      </c>
      <c r="BA95" s="78">
        <f>'01 - vodovod'!F34</f>
        <v>0</v>
      </c>
      <c r="BB95" s="78">
        <f>'01 - vodovod'!F35</f>
        <v>0</v>
      </c>
      <c r="BC95" s="78">
        <f>'01 - vodovod'!F36</f>
        <v>0</v>
      </c>
      <c r="BD95" s="80">
        <f>'01 - vodovod'!F37</f>
        <v>0</v>
      </c>
      <c r="BT95" s="81" t="s">
        <v>80</v>
      </c>
      <c r="BV95" s="81" t="s">
        <v>74</v>
      </c>
      <c r="BW95" s="81" t="s">
        <v>81</v>
      </c>
      <c r="BX95" s="81" t="s">
        <v>5</v>
      </c>
      <c r="CL95" s="81" t="s">
        <v>1</v>
      </c>
      <c r="CM95" s="81" t="s">
        <v>82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8KlcU7GyR1+NW7uzrDLrtRrzRHhIYZEzASQDjxg/J8HPVZ0OHXDoc6WHPAAD8tRuO98+qh52lT+rNMB69nk45g==" saltValue="/gmikyxAn6SbLOwJebLM33XBTDCaN82ke/rqKiETuuMsDuaiilvhTK4ikGnx1/DBYLl+G4g9uYG4yGS9js/UH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odovo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1"/>
  <sheetViews>
    <sheetView showGridLines="0" tabSelected="1" workbookViewId="0">
      <selection activeCell="X20" sqref="X2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5" t="s">
        <v>81</v>
      </c>
      <c r="AZ2" s="82" t="s">
        <v>83</v>
      </c>
      <c r="BA2" s="82" t="s">
        <v>84</v>
      </c>
      <c r="BB2" s="82" t="s">
        <v>1</v>
      </c>
      <c r="BC2" s="82" t="s">
        <v>85</v>
      </c>
      <c r="BD2" s="82" t="s">
        <v>82</v>
      </c>
    </row>
    <row r="3" spans="2:5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  <c r="AZ3" s="82" t="s">
        <v>86</v>
      </c>
      <c r="BA3" s="82" t="s">
        <v>86</v>
      </c>
      <c r="BB3" s="82" t="s">
        <v>1</v>
      </c>
      <c r="BC3" s="82" t="s">
        <v>87</v>
      </c>
      <c r="BD3" s="82" t="s">
        <v>82</v>
      </c>
    </row>
    <row r="4" spans="2:56" ht="24.95" customHeight="1">
      <c r="B4" s="18"/>
      <c r="D4" s="19" t="s">
        <v>88</v>
      </c>
      <c r="L4" s="18"/>
      <c r="M4" s="83" t="s">
        <v>10</v>
      </c>
      <c r="AT4" s="15" t="s">
        <v>4</v>
      </c>
      <c r="AZ4" s="82" t="s">
        <v>89</v>
      </c>
      <c r="BA4" s="82" t="s">
        <v>89</v>
      </c>
      <c r="BB4" s="82" t="s">
        <v>1</v>
      </c>
      <c r="BC4" s="82" t="s">
        <v>90</v>
      </c>
      <c r="BD4" s="82" t="s">
        <v>82</v>
      </c>
    </row>
    <row r="5" spans="2:56" ht="6.95" customHeight="1">
      <c r="B5" s="18"/>
      <c r="L5" s="18"/>
      <c r="AZ5" s="82" t="s">
        <v>91</v>
      </c>
      <c r="BA5" s="82" t="s">
        <v>91</v>
      </c>
      <c r="BB5" s="82" t="s">
        <v>1</v>
      </c>
      <c r="BC5" s="82" t="s">
        <v>92</v>
      </c>
      <c r="BD5" s="82" t="s">
        <v>82</v>
      </c>
    </row>
    <row r="6" spans="2:56" ht="12" customHeight="1">
      <c r="B6" s="18"/>
      <c r="D6" s="25" t="s">
        <v>16</v>
      </c>
      <c r="L6" s="18"/>
      <c r="AZ6" s="82" t="s">
        <v>93</v>
      </c>
      <c r="BA6" s="82" t="s">
        <v>94</v>
      </c>
      <c r="BB6" s="82" t="s">
        <v>1</v>
      </c>
      <c r="BC6" s="82" t="s">
        <v>95</v>
      </c>
      <c r="BD6" s="82" t="s">
        <v>82</v>
      </c>
    </row>
    <row r="7" spans="2:56" ht="16.5" customHeight="1">
      <c r="B7" s="18"/>
      <c r="E7" s="219" t="str">
        <f>'Rekapitulace stavby'!K6</f>
        <v>IVAŇ, POUZDŘANY - PŘIVÁDĚCÍ ŘAD</v>
      </c>
      <c r="F7" s="220"/>
      <c r="G7" s="220"/>
      <c r="H7" s="220"/>
      <c r="L7" s="18"/>
    </row>
    <row r="8" spans="2:56" s="1" customFormat="1" ht="12" customHeight="1">
      <c r="B8" s="30"/>
      <c r="D8" s="25" t="s">
        <v>96</v>
      </c>
      <c r="L8" s="30"/>
    </row>
    <row r="9" spans="2:56" s="1" customFormat="1" ht="16.5" customHeight="1">
      <c r="B9" s="30"/>
      <c r="E9" s="200" t="s">
        <v>97</v>
      </c>
      <c r="F9" s="221"/>
      <c r="G9" s="221"/>
      <c r="H9" s="221"/>
      <c r="L9" s="30"/>
    </row>
    <row r="10" spans="2:56" s="1" customFormat="1" ht="11.25">
      <c r="B10" s="30"/>
      <c r="L10" s="30"/>
    </row>
    <row r="11" spans="2:5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5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>
        <f>'Rekapitulace stavby'!AN8</f>
        <v>0</v>
      </c>
      <c r="L12" s="30"/>
    </row>
    <row r="13" spans="2:56" s="1" customFormat="1" ht="10.9" customHeight="1">
      <c r="B13" s="30"/>
      <c r="L13" s="30"/>
    </row>
    <row r="14" spans="2:5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56" s="1" customFormat="1" ht="18" customHeight="1">
      <c r="B15" s="30"/>
      <c r="E15" s="23" t="s">
        <v>21</v>
      </c>
      <c r="I15" s="25" t="s">
        <v>25</v>
      </c>
      <c r="J15" s="23" t="s">
        <v>1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184"/>
      <c r="G18" s="184"/>
      <c r="H18" s="184"/>
      <c r="I18" s="25" t="s">
        <v>25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28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21</v>
      </c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30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21</v>
      </c>
      <c r="I24" s="25" t="s">
        <v>25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31</v>
      </c>
      <c r="L26" s="30"/>
    </row>
    <row r="27" spans="2:12" s="7" customFormat="1" ht="16.5" customHeight="1">
      <c r="B27" s="84"/>
      <c r="E27" s="189" t="s">
        <v>1</v>
      </c>
      <c r="F27" s="189"/>
      <c r="G27" s="189"/>
      <c r="H27" s="189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5" t="s">
        <v>32</v>
      </c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34</v>
      </c>
      <c r="I32" s="33" t="s">
        <v>33</v>
      </c>
      <c r="J32" s="33" t="s">
        <v>35</v>
      </c>
      <c r="L32" s="30"/>
    </row>
    <row r="33" spans="2:12" s="1" customFormat="1" ht="14.45" customHeight="1">
      <c r="B33" s="30"/>
      <c r="D33" s="53" t="s">
        <v>36</v>
      </c>
      <c r="E33" s="25" t="s">
        <v>37</v>
      </c>
      <c r="F33" s="86">
        <f>ROUND((SUM(BE122:BE160)),  2)</f>
        <v>0</v>
      </c>
      <c r="I33" s="87">
        <v>0.21</v>
      </c>
      <c r="J33" s="86">
        <f>ROUND(((SUM(BE122:BE160))*I33),  2)</f>
        <v>0</v>
      </c>
      <c r="L33" s="30"/>
    </row>
    <row r="34" spans="2:12" s="1" customFormat="1" ht="14.45" customHeight="1">
      <c r="B34" s="30"/>
      <c r="E34" s="25" t="s">
        <v>38</v>
      </c>
      <c r="F34" s="86">
        <f>ROUND((SUM(BF122:BF160)),  2)</f>
        <v>0</v>
      </c>
      <c r="I34" s="87">
        <v>0.15</v>
      </c>
      <c r="J34" s="86">
        <f>ROUND(((SUM(BF122:BF160))*I34),  2)</f>
        <v>0</v>
      </c>
      <c r="L34" s="30"/>
    </row>
    <row r="35" spans="2:12" s="1" customFormat="1" ht="14.45" hidden="1" customHeight="1">
      <c r="B35" s="30"/>
      <c r="E35" s="25" t="s">
        <v>39</v>
      </c>
      <c r="F35" s="86">
        <f>ROUND((SUM(BG122:BG160)),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5" t="s">
        <v>40</v>
      </c>
      <c r="F36" s="86">
        <f>ROUND((SUM(BH122:BH160)),  2)</f>
        <v>0</v>
      </c>
      <c r="I36" s="87">
        <v>0.15</v>
      </c>
      <c r="J36" s="86">
        <f>0</f>
        <v>0</v>
      </c>
      <c r="L36" s="30"/>
    </row>
    <row r="37" spans="2:12" s="1" customFormat="1" ht="14.45" hidden="1" customHeight="1">
      <c r="B37" s="30"/>
      <c r="E37" s="25" t="s">
        <v>41</v>
      </c>
      <c r="F37" s="86">
        <f>ROUND((SUM(BI122:BI160)),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42</v>
      </c>
      <c r="E39" s="55"/>
      <c r="F39" s="55"/>
      <c r="G39" s="90" t="s">
        <v>43</v>
      </c>
      <c r="H39" s="91" t="s">
        <v>44</v>
      </c>
      <c r="I39" s="55"/>
      <c r="J39" s="92">
        <f>SUM(J30:J37)</f>
        <v>0</v>
      </c>
      <c r="K39" s="93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47</v>
      </c>
      <c r="E61" s="32"/>
      <c r="F61" s="94" t="s">
        <v>48</v>
      </c>
      <c r="G61" s="41" t="s">
        <v>47</v>
      </c>
      <c r="H61" s="32"/>
      <c r="I61" s="32"/>
      <c r="J61" s="95" t="s">
        <v>48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49</v>
      </c>
      <c r="E65" s="40"/>
      <c r="F65" s="40"/>
      <c r="G65" s="39" t="s">
        <v>50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47</v>
      </c>
      <c r="E76" s="32"/>
      <c r="F76" s="94" t="s">
        <v>48</v>
      </c>
      <c r="G76" s="41" t="s">
        <v>47</v>
      </c>
      <c r="H76" s="32"/>
      <c r="I76" s="32"/>
      <c r="J76" s="95" t="s">
        <v>48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IVAŇ, POUZDŘANY - PŘIVÁDĚCÍ ŘAD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96</v>
      </c>
      <c r="L86" s="30"/>
    </row>
    <row r="87" spans="2:47" s="1" customFormat="1" ht="16.5" customHeight="1">
      <c r="B87" s="30"/>
      <c r="E87" s="200" t="str">
        <f>E9</f>
        <v>01 - vodovod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 </v>
      </c>
      <c r="I89" s="25" t="s">
        <v>22</v>
      </c>
      <c r="J89" s="50">
        <f>IF(J12="","",J12)</f>
        <v>0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 xml:space="preserve"> </v>
      </c>
      <c r="I91" s="25" t="s">
        <v>28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26</v>
      </c>
      <c r="F92" s="23" t="str">
        <f>IF(E18="","",E18)</f>
        <v>Vyplň údaj</v>
      </c>
      <c r="I92" s="25" t="s">
        <v>30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6" t="s">
        <v>99</v>
      </c>
      <c r="D94" s="88"/>
      <c r="E94" s="88"/>
      <c r="F94" s="88"/>
      <c r="G94" s="88"/>
      <c r="H94" s="88"/>
      <c r="I94" s="88"/>
      <c r="J94" s="97" t="s">
        <v>100</v>
      </c>
      <c r="K94" s="88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98" t="s">
        <v>101</v>
      </c>
      <c r="J96" s="64">
        <f>J122</f>
        <v>0</v>
      </c>
      <c r="L96" s="30"/>
      <c r="AU96" s="15" t="s">
        <v>102</v>
      </c>
    </row>
    <row r="97" spans="2:12" s="8" customFormat="1" ht="24.95" customHeight="1">
      <c r="B97" s="99"/>
      <c r="D97" s="100" t="s">
        <v>103</v>
      </c>
      <c r="E97" s="101"/>
      <c r="F97" s="101"/>
      <c r="G97" s="101"/>
      <c r="H97" s="101"/>
      <c r="I97" s="101"/>
      <c r="J97" s="102">
        <f>J123</f>
        <v>0</v>
      </c>
      <c r="L97" s="99"/>
    </row>
    <row r="98" spans="2:12" s="9" customFormat="1" ht="19.899999999999999" customHeight="1">
      <c r="B98" s="103"/>
      <c r="D98" s="104" t="s">
        <v>104</v>
      </c>
      <c r="E98" s="105"/>
      <c r="F98" s="105"/>
      <c r="G98" s="105"/>
      <c r="H98" s="105"/>
      <c r="I98" s="105"/>
      <c r="J98" s="106">
        <f>J124</f>
        <v>0</v>
      </c>
      <c r="L98" s="103"/>
    </row>
    <row r="99" spans="2:12" s="9" customFormat="1" ht="19.899999999999999" customHeight="1">
      <c r="B99" s="103"/>
      <c r="D99" s="104" t="s">
        <v>105</v>
      </c>
      <c r="E99" s="105"/>
      <c r="F99" s="105"/>
      <c r="G99" s="105"/>
      <c r="H99" s="105"/>
      <c r="I99" s="105"/>
      <c r="J99" s="106">
        <f>J149</f>
        <v>0</v>
      </c>
      <c r="L99" s="103"/>
    </row>
    <row r="100" spans="2:12" s="9" customFormat="1" ht="19.899999999999999" customHeight="1">
      <c r="B100" s="103"/>
      <c r="D100" s="104" t="s">
        <v>106</v>
      </c>
      <c r="E100" s="105"/>
      <c r="F100" s="105"/>
      <c r="G100" s="105"/>
      <c r="H100" s="105"/>
      <c r="I100" s="105"/>
      <c r="J100" s="106">
        <f>J152</f>
        <v>0</v>
      </c>
      <c r="L100" s="103"/>
    </row>
    <row r="101" spans="2:12" s="9" customFormat="1" ht="19.899999999999999" customHeight="1">
      <c r="B101" s="103"/>
      <c r="D101" s="104" t="s">
        <v>107</v>
      </c>
      <c r="E101" s="105"/>
      <c r="F101" s="105"/>
      <c r="G101" s="105"/>
      <c r="H101" s="105"/>
      <c r="I101" s="105"/>
      <c r="J101" s="106">
        <f>J155</f>
        <v>0</v>
      </c>
      <c r="L101" s="103"/>
    </row>
    <row r="102" spans="2:12" s="9" customFormat="1" ht="19.899999999999999" customHeight="1">
      <c r="B102" s="103"/>
      <c r="D102" s="104" t="s">
        <v>108</v>
      </c>
      <c r="E102" s="105"/>
      <c r="F102" s="105"/>
      <c r="G102" s="105"/>
      <c r="H102" s="105"/>
      <c r="I102" s="105"/>
      <c r="J102" s="106">
        <f>J159</f>
        <v>0</v>
      </c>
      <c r="L102" s="103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109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9" t="str">
        <f>E7</f>
        <v>IVAŇ, POUZDŘANY - PŘIVÁDĚCÍ ŘAD</v>
      </c>
      <c r="F112" s="220"/>
      <c r="G112" s="220"/>
      <c r="H112" s="220"/>
      <c r="L112" s="30"/>
    </row>
    <row r="113" spans="2:65" s="1" customFormat="1" ht="12" customHeight="1">
      <c r="B113" s="30"/>
      <c r="C113" s="25" t="s">
        <v>96</v>
      </c>
      <c r="L113" s="30"/>
    </row>
    <row r="114" spans="2:65" s="1" customFormat="1" ht="16.5" customHeight="1">
      <c r="B114" s="30"/>
      <c r="E114" s="200" t="str">
        <f>E9</f>
        <v>01 - vodovod</v>
      </c>
      <c r="F114" s="221"/>
      <c r="G114" s="221"/>
      <c r="H114" s="221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 xml:space="preserve"> </v>
      </c>
      <c r="I116" s="25" t="s">
        <v>22</v>
      </c>
      <c r="J116" s="50">
        <f>IF(J12="","",J12)</f>
        <v>0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23</v>
      </c>
      <c r="F118" s="23" t="str">
        <f>E15</f>
        <v xml:space="preserve"> </v>
      </c>
      <c r="I118" s="25" t="s">
        <v>28</v>
      </c>
      <c r="J118" s="28" t="str">
        <f>E21</f>
        <v xml:space="preserve"> </v>
      </c>
      <c r="L118" s="30"/>
    </row>
    <row r="119" spans="2:65" s="1" customFormat="1" ht="15.2" customHeight="1">
      <c r="B119" s="30"/>
      <c r="C119" s="25" t="s">
        <v>26</v>
      </c>
      <c r="F119" s="23" t="str">
        <f>IF(E18="","",E18)</f>
        <v>Vyplň údaj</v>
      </c>
      <c r="I119" s="25" t="s">
        <v>30</v>
      </c>
      <c r="J119" s="28" t="str">
        <f>E24</f>
        <v xml:space="preserve">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07"/>
      <c r="C121" s="108" t="s">
        <v>110</v>
      </c>
      <c r="D121" s="109" t="s">
        <v>57</v>
      </c>
      <c r="E121" s="109" t="s">
        <v>53</v>
      </c>
      <c r="F121" s="109" t="s">
        <v>54</v>
      </c>
      <c r="G121" s="109" t="s">
        <v>111</v>
      </c>
      <c r="H121" s="109" t="s">
        <v>112</v>
      </c>
      <c r="I121" s="109" t="s">
        <v>113</v>
      </c>
      <c r="J121" s="110" t="s">
        <v>100</v>
      </c>
      <c r="K121" s="111" t="s">
        <v>114</v>
      </c>
      <c r="L121" s="107"/>
      <c r="M121" s="57" t="s">
        <v>1</v>
      </c>
      <c r="N121" s="58" t="s">
        <v>36</v>
      </c>
      <c r="O121" s="58" t="s">
        <v>115</v>
      </c>
      <c r="P121" s="58" t="s">
        <v>116</v>
      </c>
      <c r="Q121" s="58" t="s">
        <v>117</v>
      </c>
      <c r="R121" s="58" t="s">
        <v>118</v>
      </c>
      <c r="S121" s="58" t="s">
        <v>119</v>
      </c>
      <c r="T121" s="59" t="s">
        <v>120</v>
      </c>
    </row>
    <row r="122" spans="2:65" s="1" customFormat="1" ht="22.9" customHeight="1">
      <c r="B122" s="30"/>
      <c r="C122" s="62" t="s">
        <v>121</v>
      </c>
      <c r="J122" s="112">
        <f>BK122</f>
        <v>0</v>
      </c>
      <c r="L122" s="30"/>
      <c r="M122" s="60"/>
      <c r="N122" s="51"/>
      <c r="O122" s="51"/>
      <c r="P122" s="113">
        <f>P123</f>
        <v>0</v>
      </c>
      <c r="Q122" s="51"/>
      <c r="R122" s="113">
        <f>R123</f>
        <v>297.09879569999998</v>
      </c>
      <c r="S122" s="51"/>
      <c r="T122" s="114">
        <f>T123</f>
        <v>0</v>
      </c>
      <c r="AT122" s="15" t="s">
        <v>71</v>
      </c>
      <c r="AU122" s="15" t="s">
        <v>102</v>
      </c>
      <c r="BK122" s="115">
        <f>BK123</f>
        <v>0</v>
      </c>
    </row>
    <row r="123" spans="2:65" s="11" customFormat="1" ht="25.9" customHeight="1">
      <c r="B123" s="116"/>
      <c r="D123" s="117" t="s">
        <v>71</v>
      </c>
      <c r="E123" s="118" t="s">
        <v>122</v>
      </c>
      <c r="F123" s="118" t="s">
        <v>123</v>
      </c>
      <c r="I123" s="119"/>
      <c r="J123" s="120">
        <f>BK123</f>
        <v>0</v>
      </c>
      <c r="L123" s="116"/>
      <c r="M123" s="121"/>
      <c r="P123" s="122">
        <f>P124+P149+P152+P155+P159</f>
        <v>0</v>
      </c>
      <c r="R123" s="122">
        <f>R124+R149+R152+R155+R159</f>
        <v>297.09879569999998</v>
      </c>
      <c r="T123" s="123">
        <f>T124+T149+T152+T155+T159</f>
        <v>0</v>
      </c>
      <c r="AR123" s="117" t="s">
        <v>80</v>
      </c>
      <c r="AT123" s="124" t="s">
        <v>71</v>
      </c>
      <c r="AU123" s="124" t="s">
        <v>72</v>
      </c>
      <c r="AY123" s="117" t="s">
        <v>124</v>
      </c>
      <c r="BK123" s="125">
        <f>BK124+BK149+BK152+BK155+BK159</f>
        <v>0</v>
      </c>
    </row>
    <row r="124" spans="2:65" s="11" customFormat="1" ht="22.9" customHeight="1">
      <c r="B124" s="116"/>
      <c r="D124" s="117" t="s">
        <v>71</v>
      </c>
      <c r="E124" s="126" t="s">
        <v>80</v>
      </c>
      <c r="F124" s="126" t="s">
        <v>125</v>
      </c>
      <c r="I124" s="119"/>
      <c r="J124" s="127">
        <f>BK124</f>
        <v>0</v>
      </c>
      <c r="L124" s="116"/>
      <c r="M124" s="121"/>
      <c r="P124" s="122">
        <f>SUM(P125:P148)</f>
        <v>0</v>
      </c>
      <c r="R124" s="122">
        <f>SUM(R125:R148)</f>
        <v>1.9044479999999999</v>
      </c>
      <c r="T124" s="123">
        <f>SUM(T125:T148)</f>
        <v>0</v>
      </c>
      <c r="AR124" s="117" t="s">
        <v>80</v>
      </c>
      <c r="AT124" s="124" t="s">
        <v>71</v>
      </c>
      <c r="AU124" s="124" t="s">
        <v>80</v>
      </c>
      <c r="AY124" s="117" t="s">
        <v>124</v>
      </c>
      <c r="BK124" s="125">
        <f>SUM(BK125:BK148)</f>
        <v>0</v>
      </c>
    </row>
    <row r="125" spans="2:65" s="1" customFormat="1" ht="24.2" customHeight="1">
      <c r="B125" s="30"/>
      <c r="C125" s="128" t="s">
        <v>80</v>
      </c>
      <c r="D125" s="128" t="s">
        <v>126</v>
      </c>
      <c r="E125" s="129" t="s">
        <v>127</v>
      </c>
      <c r="F125" s="130" t="s">
        <v>128</v>
      </c>
      <c r="G125" s="131" t="s">
        <v>129</v>
      </c>
      <c r="H125" s="132">
        <v>1133.5999999999999</v>
      </c>
      <c r="I125" s="133"/>
      <c r="J125" s="134">
        <f>ROUND(I125*H125,2)</f>
        <v>0</v>
      </c>
      <c r="K125" s="135"/>
      <c r="L125" s="30"/>
      <c r="M125" s="136" t="s">
        <v>1</v>
      </c>
      <c r="N125" s="137" t="s">
        <v>37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130</v>
      </c>
      <c r="AT125" s="140" t="s">
        <v>126</v>
      </c>
      <c r="AU125" s="140" t="s">
        <v>82</v>
      </c>
      <c r="AY125" s="15" t="s">
        <v>124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5" t="s">
        <v>80</v>
      </c>
      <c r="BK125" s="141">
        <f>ROUND(I125*H125,2)</f>
        <v>0</v>
      </c>
      <c r="BL125" s="15" t="s">
        <v>130</v>
      </c>
      <c r="BM125" s="140" t="s">
        <v>131</v>
      </c>
    </row>
    <row r="126" spans="2:65" s="12" customFormat="1" ht="11.25">
      <c r="B126" s="142"/>
      <c r="D126" s="143" t="s">
        <v>132</v>
      </c>
      <c r="E126" s="144" t="s">
        <v>1</v>
      </c>
      <c r="F126" s="145" t="s">
        <v>133</v>
      </c>
      <c r="H126" s="146">
        <v>1133.5999999999999</v>
      </c>
      <c r="I126" s="147"/>
      <c r="L126" s="142"/>
      <c r="M126" s="148"/>
      <c r="T126" s="149"/>
      <c r="AT126" s="144" t="s">
        <v>132</v>
      </c>
      <c r="AU126" s="144" t="s">
        <v>82</v>
      </c>
      <c r="AV126" s="12" t="s">
        <v>82</v>
      </c>
      <c r="AW126" s="12" t="s">
        <v>29</v>
      </c>
      <c r="AX126" s="12" t="s">
        <v>80</v>
      </c>
      <c r="AY126" s="144" t="s">
        <v>124</v>
      </c>
    </row>
    <row r="127" spans="2:65" s="1" customFormat="1" ht="33" customHeight="1">
      <c r="B127" s="30"/>
      <c r="C127" s="128" t="s">
        <v>82</v>
      </c>
      <c r="D127" s="128" t="s">
        <v>126</v>
      </c>
      <c r="E127" s="129" t="s">
        <v>134</v>
      </c>
      <c r="F127" s="130" t="s">
        <v>135</v>
      </c>
      <c r="G127" s="131" t="s">
        <v>136</v>
      </c>
      <c r="H127" s="132">
        <v>865.2</v>
      </c>
      <c r="I127" s="133"/>
      <c r="J127" s="134">
        <f>ROUND(I127*H127,2)</f>
        <v>0</v>
      </c>
      <c r="K127" s="135"/>
      <c r="L127" s="30"/>
      <c r="M127" s="136" t="s">
        <v>1</v>
      </c>
      <c r="N127" s="137" t="s">
        <v>37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130</v>
      </c>
      <c r="AT127" s="140" t="s">
        <v>126</v>
      </c>
      <c r="AU127" s="140" t="s">
        <v>82</v>
      </c>
      <c r="AY127" s="15" t="s">
        <v>124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5" t="s">
        <v>80</v>
      </c>
      <c r="BK127" s="141">
        <f>ROUND(I127*H127,2)</f>
        <v>0</v>
      </c>
      <c r="BL127" s="15" t="s">
        <v>130</v>
      </c>
      <c r="BM127" s="140" t="s">
        <v>137</v>
      </c>
    </row>
    <row r="128" spans="2:65" s="12" customFormat="1" ht="11.25">
      <c r="B128" s="142"/>
      <c r="D128" s="143" t="s">
        <v>132</v>
      </c>
      <c r="E128" s="144" t="s">
        <v>1</v>
      </c>
      <c r="F128" s="145" t="s">
        <v>138</v>
      </c>
      <c r="H128" s="146">
        <v>865.2</v>
      </c>
      <c r="I128" s="147"/>
      <c r="L128" s="142"/>
      <c r="M128" s="148"/>
      <c r="T128" s="149"/>
      <c r="AT128" s="144" t="s">
        <v>132</v>
      </c>
      <c r="AU128" s="144" t="s">
        <v>82</v>
      </c>
      <c r="AV128" s="12" t="s">
        <v>82</v>
      </c>
      <c r="AW128" s="12" t="s">
        <v>29</v>
      </c>
      <c r="AX128" s="12" t="s">
        <v>80</v>
      </c>
      <c r="AY128" s="144" t="s">
        <v>124</v>
      </c>
    </row>
    <row r="129" spans="2:65" s="1" customFormat="1" ht="33" customHeight="1">
      <c r="B129" s="30"/>
      <c r="C129" s="128" t="s">
        <v>139</v>
      </c>
      <c r="D129" s="128" t="s">
        <v>126</v>
      </c>
      <c r="E129" s="129" t="s">
        <v>140</v>
      </c>
      <c r="F129" s="130" t="s">
        <v>141</v>
      </c>
      <c r="G129" s="131" t="s">
        <v>136</v>
      </c>
      <c r="H129" s="132">
        <v>1730.4</v>
      </c>
      <c r="I129" s="133"/>
      <c r="J129" s="134">
        <f>ROUND(I129*H129,2)</f>
        <v>0</v>
      </c>
      <c r="K129" s="135"/>
      <c r="L129" s="30"/>
      <c r="M129" s="136" t="s">
        <v>1</v>
      </c>
      <c r="N129" s="137" t="s">
        <v>37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130</v>
      </c>
      <c r="AT129" s="140" t="s">
        <v>126</v>
      </c>
      <c r="AU129" s="140" t="s">
        <v>82</v>
      </c>
      <c r="AY129" s="15" t="s">
        <v>124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5" t="s">
        <v>80</v>
      </c>
      <c r="BK129" s="141">
        <f>ROUND(I129*H129,2)</f>
        <v>0</v>
      </c>
      <c r="BL129" s="15" t="s">
        <v>130</v>
      </c>
      <c r="BM129" s="140" t="s">
        <v>142</v>
      </c>
    </row>
    <row r="130" spans="2:65" s="12" customFormat="1" ht="11.25">
      <c r="B130" s="142"/>
      <c r="D130" s="143" t="s">
        <v>132</v>
      </c>
      <c r="E130" s="144" t="s">
        <v>1</v>
      </c>
      <c r="F130" s="145" t="s">
        <v>143</v>
      </c>
      <c r="H130" s="146">
        <v>1700.4</v>
      </c>
      <c r="I130" s="147"/>
      <c r="L130" s="142"/>
      <c r="M130" s="148"/>
      <c r="T130" s="149"/>
      <c r="AT130" s="144" t="s">
        <v>132</v>
      </c>
      <c r="AU130" s="144" t="s">
        <v>82</v>
      </c>
      <c r="AV130" s="12" t="s">
        <v>82</v>
      </c>
      <c r="AW130" s="12" t="s">
        <v>29</v>
      </c>
      <c r="AX130" s="12" t="s">
        <v>72</v>
      </c>
      <c r="AY130" s="144" t="s">
        <v>124</v>
      </c>
    </row>
    <row r="131" spans="2:65" s="12" customFormat="1" ht="11.25">
      <c r="B131" s="142"/>
      <c r="D131" s="143" t="s">
        <v>132</v>
      </c>
      <c r="E131" s="144" t="s">
        <v>1</v>
      </c>
      <c r="F131" s="145" t="s">
        <v>144</v>
      </c>
      <c r="H131" s="146">
        <v>30</v>
      </c>
      <c r="I131" s="147"/>
      <c r="L131" s="142"/>
      <c r="M131" s="148"/>
      <c r="T131" s="149"/>
      <c r="AT131" s="144" t="s">
        <v>132</v>
      </c>
      <c r="AU131" s="144" t="s">
        <v>82</v>
      </c>
      <c r="AV131" s="12" t="s">
        <v>82</v>
      </c>
      <c r="AW131" s="12" t="s">
        <v>29</v>
      </c>
      <c r="AX131" s="12" t="s">
        <v>72</v>
      </c>
      <c r="AY131" s="144" t="s">
        <v>124</v>
      </c>
    </row>
    <row r="132" spans="2:65" s="13" customFormat="1" ht="11.25">
      <c r="B132" s="150"/>
      <c r="D132" s="143" t="s">
        <v>132</v>
      </c>
      <c r="E132" s="151" t="s">
        <v>1</v>
      </c>
      <c r="F132" s="152" t="s">
        <v>145</v>
      </c>
      <c r="H132" s="153">
        <v>1730.4</v>
      </c>
      <c r="I132" s="154"/>
      <c r="L132" s="150"/>
      <c r="M132" s="155"/>
      <c r="T132" s="156"/>
      <c r="AT132" s="151" t="s">
        <v>132</v>
      </c>
      <c r="AU132" s="151" t="s">
        <v>82</v>
      </c>
      <c r="AV132" s="13" t="s">
        <v>130</v>
      </c>
      <c r="AW132" s="13" t="s">
        <v>29</v>
      </c>
      <c r="AX132" s="13" t="s">
        <v>80</v>
      </c>
      <c r="AY132" s="151" t="s">
        <v>124</v>
      </c>
    </row>
    <row r="133" spans="2:65" s="1" customFormat="1" ht="21.75" customHeight="1">
      <c r="B133" s="30"/>
      <c r="C133" s="128" t="s">
        <v>130</v>
      </c>
      <c r="D133" s="128" t="s">
        <v>126</v>
      </c>
      <c r="E133" s="129" t="s">
        <v>146</v>
      </c>
      <c r="F133" s="130" t="s">
        <v>147</v>
      </c>
      <c r="G133" s="131" t="s">
        <v>129</v>
      </c>
      <c r="H133" s="132">
        <v>2267.1999999999998</v>
      </c>
      <c r="I133" s="133"/>
      <c r="J133" s="134">
        <f>ROUND(I133*H133,2)</f>
        <v>0</v>
      </c>
      <c r="K133" s="135"/>
      <c r="L133" s="30"/>
      <c r="M133" s="136" t="s">
        <v>1</v>
      </c>
      <c r="N133" s="137" t="s">
        <v>37</v>
      </c>
      <c r="P133" s="138">
        <f>O133*H133</f>
        <v>0</v>
      </c>
      <c r="Q133" s="138">
        <v>8.4000000000000003E-4</v>
      </c>
      <c r="R133" s="138">
        <f>Q133*H133</f>
        <v>1.9044479999999999</v>
      </c>
      <c r="S133" s="138">
        <v>0</v>
      </c>
      <c r="T133" s="139">
        <f>S133*H133</f>
        <v>0</v>
      </c>
      <c r="AR133" s="140" t="s">
        <v>130</v>
      </c>
      <c r="AT133" s="140" t="s">
        <v>126</v>
      </c>
      <c r="AU133" s="140" t="s">
        <v>82</v>
      </c>
      <c r="AY133" s="15" t="s">
        <v>124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5" t="s">
        <v>80</v>
      </c>
      <c r="BK133" s="141">
        <f>ROUND(I133*H133,2)</f>
        <v>0</v>
      </c>
      <c r="BL133" s="15" t="s">
        <v>130</v>
      </c>
      <c r="BM133" s="140" t="s">
        <v>148</v>
      </c>
    </row>
    <row r="134" spans="2:65" s="12" customFormat="1" ht="11.25">
      <c r="B134" s="142"/>
      <c r="D134" s="143" t="s">
        <v>132</v>
      </c>
      <c r="E134" s="144" t="s">
        <v>89</v>
      </c>
      <c r="F134" s="145" t="s">
        <v>149</v>
      </c>
      <c r="H134" s="146">
        <v>2267.1999999999998</v>
      </c>
      <c r="I134" s="147"/>
      <c r="L134" s="142"/>
      <c r="M134" s="148"/>
      <c r="T134" s="149"/>
      <c r="AT134" s="144" t="s">
        <v>132</v>
      </c>
      <c r="AU134" s="144" t="s">
        <v>82</v>
      </c>
      <c r="AV134" s="12" t="s">
        <v>82</v>
      </c>
      <c r="AW134" s="12" t="s">
        <v>29</v>
      </c>
      <c r="AX134" s="12" t="s">
        <v>80</v>
      </c>
      <c r="AY134" s="144" t="s">
        <v>124</v>
      </c>
    </row>
    <row r="135" spans="2:65" s="1" customFormat="1" ht="24.2" customHeight="1">
      <c r="B135" s="30"/>
      <c r="C135" s="128" t="s">
        <v>150</v>
      </c>
      <c r="D135" s="128" t="s">
        <v>126</v>
      </c>
      <c r="E135" s="129" t="s">
        <v>151</v>
      </c>
      <c r="F135" s="130" t="s">
        <v>152</v>
      </c>
      <c r="G135" s="131" t="s">
        <v>129</v>
      </c>
      <c r="H135" s="132">
        <v>2267.1999999999998</v>
      </c>
      <c r="I135" s="133"/>
      <c r="J135" s="134">
        <f>ROUND(I135*H135,2)</f>
        <v>0</v>
      </c>
      <c r="K135" s="135"/>
      <c r="L135" s="30"/>
      <c r="M135" s="136" t="s">
        <v>1</v>
      </c>
      <c r="N135" s="137" t="s">
        <v>37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130</v>
      </c>
      <c r="AT135" s="140" t="s">
        <v>126</v>
      </c>
      <c r="AU135" s="140" t="s">
        <v>82</v>
      </c>
      <c r="AY135" s="15" t="s">
        <v>124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5" t="s">
        <v>80</v>
      </c>
      <c r="BK135" s="141">
        <f>ROUND(I135*H135,2)</f>
        <v>0</v>
      </c>
      <c r="BL135" s="15" t="s">
        <v>130</v>
      </c>
      <c r="BM135" s="140" t="s">
        <v>153</v>
      </c>
    </row>
    <row r="136" spans="2:65" s="12" customFormat="1" ht="11.25">
      <c r="B136" s="142"/>
      <c r="D136" s="143" t="s">
        <v>132</v>
      </c>
      <c r="E136" s="144" t="s">
        <v>1</v>
      </c>
      <c r="F136" s="145" t="s">
        <v>89</v>
      </c>
      <c r="H136" s="146">
        <v>2267.1999999999998</v>
      </c>
      <c r="I136" s="147"/>
      <c r="L136" s="142"/>
      <c r="M136" s="148"/>
      <c r="T136" s="149"/>
      <c r="AT136" s="144" t="s">
        <v>132</v>
      </c>
      <c r="AU136" s="144" t="s">
        <v>82</v>
      </c>
      <c r="AV136" s="12" t="s">
        <v>82</v>
      </c>
      <c r="AW136" s="12" t="s">
        <v>29</v>
      </c>
      <c r="AX136" s="12" t="s">
        <v>80</v>
      </c>
      <c r="AY136" s="144" t="s">
        <v>124</v>
      </c>
    </row>
    <row r="137" spans="2:65" s="1" customFormat="1" ht="33" customHeight="1">
      <c r="B137" s="30"/>
      <c r="C137" s="128" t="s">
        <v>154</v>
      </c>
      <c r="D137" s="128" t="s">
        <v>126</v>
      </c>
      <c r="E137" s="129" t="s">
        <v>155</v>
      </c>
      <c r="F137" s="130" t="s">
        <v>156</v>
      </c>
      <c r="G137" s="131" t="s">
        <v>136</v>
      </c>
      <c r="H137" s="132">
        <v>1730.4</v>
      </c>
      <c r="I137" s="133"/>
      <c r="J137" s="134">
        <f>ROUND(I137*H137,2)</f>
        <v>0</v>
      </c>
      <c r="K137" s="135"/>
      <c r="L137" s="30"/>
      <c r="M137" s="136" t="s">
        <v>1</v>
      </c>
      <c r="N137" s="137" t="s">
        <v>37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130</v>
      </c>
      <c r="AT137" s="140" t="s">
        <v>126</v>
      </c>
      <c r="AU137" s="140" t="s">
        <v>82</v>
      </c>
      <c r="AY137" s="15" t="s">
        <v>124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5" t="s">
        <v>80</v>
      </c>
      <c r="BK137" s="141">
        <f>ROUND(I137*H137,2)</f>
        <v>0</v>
      </c>
      <c r="BL137" s="15" t="s">
        <v>130</v>
      </c>
      <c r="BM137" s="140" t="s">
        <v>157</v>
      </c>
    </row>
    <row r="138" spans="2:65" s="12" customFormat="1" ht="11.25">
      <c r="B138" s="142"/>
      <c r="D138" s="143" t="s">
        <v>132</v>
      </c>
      <c r="E138" s="144" t="s">
        <v>1</v>
      </c>
      <c r="F138" s="145" t="s">
        <v>83</v>
      </c>
      <c r="H138" s="146">
        <v>1730.4</v>
      </c>
      <c r="I138" s="147"/>
      <c r="L138" s="142"/>
      <c r="M138" s="148"/>
      <c r="T138" s="149"/>
      <c r="AT138" s="144" t="s">
        <v>132</v>
      </c>
      <c r="AU138" s="144" t="s">
        <v>82</v>
      </c>
      <c r="AV138" s="12" t="s">
        <v>82</v>
      </c>
      <c r="AW138" s="12" t="s">
        <v>29</v>
      </c>
      <c r="AX138" s="12" t="s">
        <v>80</v>
      </c>
      <c r="AY138" s="144" t="s">
        <v>124</v>
      </c>
    </row>
    <row r="139" spans="2:65" s="1" customFormat="1" ht="33" customHeight="1">
      <c r="B139" s="30"/>
      <c r="C139" s="128" t="s">
        <v>158</v>
      </c>
      <c r="D139" s="128" t="s">
        <v>126</v>
      </c>
      <c r="E139" s="129" t="s">
        <v>159</v>
      </c>
      <c r="F139" s="130" t="s">
        <v>160</v>
      </c>
      <c r="G139" s="131" t="s">
        <v>136</v>
      </c>
      <c r="H139" s="132">
        <v>1730.4</v>
      </c>
      <c r="I139" s="133"/>
      <c r="J139" s="134">
        <f>ROUND(I139*H139,2)</f>
        <v>0</v>
      </c>
      <c r="K139" s="135"/>
      <c r="L139" s="30"/>
      <c r="M139" s="136" t="s">
        <v>1</v>
      </c>
      <c r="N139" s="137" t="s">
        <v>37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130</v>
      </c>
      <c r="AT139" s="140" t="s">
        <v>126</v>
      </c>
      <c r="AU139" s="140" t="s">
        <v>82</v>
      </c>
      <c r="AY139" s="15" t="s">
        <v>124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5" t="s">
        <v>80</v>
      </c>
      <c r="BK139" s="141">
        <f>ROUND(I139*H139,2)</f>
        <v>0</v>
      </c>
      <c r="BL139" s="15" t="s">
        <v>130</v>
      </c>
      <c r="BM139" s="140" t="s">
        <v>161</v>
      </c>
    </row>
    <row r="140" spans="2:65" s="12" customFormat="1" ht="11.25">
      <c r="B140" s="142"/>
      <c r="D140" s="143" t="s">
        <v>132</v>
      </c>
      <c r="E140" s="144" t="s">
        <v>1</v>
      </c>
      <c r="F140" s="145" t="s">
        <v>83</v>
      </c>
      <c r="H140" s="146">
        <v>1730.4</v>
      </c>
      <c r="I140" s="147"/>
      <c r="L140" s="142"/>
      <c r="M140" s="148"/>
      <c r="T140" s="149"/>
      <c r="AT140" s="144" t="s">
        <v>132</v>
      </c>
      <c r="AU140" s="144" t="s">
        <v>82</v>
      </c>
      <c r="AV140" s="12" t="s">
        <v>82</v>
      </c>
      <c r="AW140" s="12" t="s">
        <v>29</v>
      </c>
      <c r="AX140" s="12" t="s">
        <v>80</v>
      </c>
      <c r="AY140" s="144" t="s">
        <v>124</v>
      </c>
    </row>
    <row r="141" spans="2:65" s="1" customFormat="1" ht="37.9" customHeight="1">
      <c r="B141" s="30"/>
      <c r="C141" s="128" t="s">
        <v>162</v>
      </c>
      <c r="D141" s="128" t="s">
        <v>126</v>
      </c>
      <c r="E141" s="129" t="s">
        <v>163</v>
      </c>
      <c r="F141" s="130" t="s">
        <v>164</v>
      </c>
      <c r="G141" s="131" t="s">
        <v>136</v>
      </c>
      <c r="H141" s="132">
        <v>20764.8</v>
      </c>
      <c r="I141" s="133"/>
      <c r="J141" s="134">
        <f>ROUND(I141*H141,2)</f>
        <v>0</v>
      </c>
      <c r="K141" s="135"/>
      <c r="L141" s="30"/>
      <c r="M141" s="136" t="s">
        <v>1</v>
      </c>
      <c r="N141" s="137" t="s">
        <v>37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130</v>
      </c>
      <c r="AT141" s="140" t="s">
        <v>126</v>
      </c>
      <c r="AU141" s="140" t="s">
        <v>82</v>
      </c>
      <c r="AY141" s="15" t="s">
        <v>124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5" t="s">
        <v>80</v>
      </c>
      <c r="BK141" s="141">
        <f>ROUND(I141*H141,2)</f>
        <v>0</v>
      </c>
      <c r="BL141" s="15" t="s">
        <v>130</v>
      </c>
      <c r="BM141" s="140" t="s">
        <v>165</v>
      </c>
    </row>
    <row r="142" spans="2:65" s="12" customFormat="1" ht="11.25">
      <c r="B142" s="142"/>
      <c r="D142" s="143" t="s">
        <v>132</v>
      </c>
      <c r="E142" s="144" t="s">
        <v>1</v>
      </c>
      <c r="F142" s="145" t="s">
        <v>166</v>
      </c>
      <c r="H142" s="146">
        <v>20764.8</v>
      </c>
      <c r="I142" s="147"/>
      <c r="L142" s="142"/>
      <c r="M142" s="148"/>
      <c r="T142" s="149"/>
      <c r="AT142" s="144" t="s">
        <v>132</v>
      </c>
      <c r="AU142" s="144" t="s">
        <v>82</v>
      </c>
      <c r="AV142" s="12" t="s">
        <v>82</v>
      </c>
      <c r="AW142" s="12" t="s">
        <v>29</v>
      </c>
      <c r="AX142" s="12" t="s">
        <v>80</v>
      </c>
      <c r="AY142" s="144" t="s">
        <v>124</v>
      </c>
    </row>
    <row r="143" spans="2:65" s="1" customFormat="1" ht="24.2" customHeight="1">
      <c r="B143" s="30"/>
      <c r="C143" s="128" t="s">
        <v>167</v>
      </c>
      <c r="D143" s="128" t="s">
        <v>126</v>
      </c>
      <c r="E143" s="129" t="s">
        <v>168</v>
      </c>
      <c r="F143" s="130" t="s">
        <v>169</v>
      </c>
      <c r="G143" s="131" t="s">
        <v>170</v>
      </c>
      <c r="H143" s="132">
        <v>3460.8</v>
      </c>
      <c r="I143" s="133"/>
      <c r="J143" s="134">
        <f>ROUND(I143*H143,2)</f>
        <v>0</v>
      </c>
      <c r="K143" s="135"/>
      <c r="L143" s="30"/>
      <c r="M143" s="136" t="s">
        <v>1</v>
      </c>
      <c r="N143" s="137" t="s">
        <v>37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130</v>
      </c>
      <c r="AT143" s="140" t="s">
        <v>126</v>
      </c>
      <c r="AU143" s="140" t="s">
        <v>82</v>
      </c>
      <c r="AY143" s="15" t="s">
        <v>124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5" t="s">
        <v>80</v>
      </c>
      <c r="BK143" s="141">
        <f>ROUND(I143*H143,2)</f>
        <v>0</v>
      </c>
      <c r="BL143" s="15" t="s">
        <v>130</v>
      </c>
      <c r="BM143" s="140" t="s">
        <v>171</v>
      </c>
    </row>
    <row r="144" spans="2:65" s="12" customFormat="1" ht="11.25">
      <c r="B144" s="142"/>
      <c r="D144" s="143" t="s">
        <v>132</v>
      </c>
      <c r="E144" s="144" t="s">
        <v>1</v>
      </c>
      <c r="F144" s="145" t="s">
        <v>172</v>
      </c>
      <c r="H144" s="146">
        <v>3460.8</v>
      </c>
      <c r="I144" s="147"/>
      <c r="L144" s="142"/>
      <c r="M144" s="148"/>
      <c r="T144" s="149"/>
      <c r="AT144" s="144" t="s">
        <v>132</v>
      </c>
      <c r="AU144" s="144" t="s">
        <v>82</v>
      </c>
      <c r="AV144" s="12" t="s">
        <v>82</v>
      </c>
      <c r="AW144" s="12" t="s">
        <v>29</v>
      </c>
      <c r="AX144" s="12" t="s">
        <v>80</v>
      </c>
      <c r="AY144" s="144" t="s">
        <v>124</v>
      </c>
    </row>
    <row r="145" spans="2:65" s="1" customFormat="1" ht="24.2" customHeight="1">
      <c r="B145" s="30"/>
      <c r="C145" s="128" t="s">
        <v>173</v>
      </c>
      <c r="D145" s="128" t="s">
        <v>126</v>
      </c>
      <c r="E145" s="129" t="s">
        <v>174</v>
      </c>
      <c r="F145" s="130" t="s">
        <v>175</v>
      </c>
      <c r="G145" s="131" t="s">
        <v>136</v>
      </c>
      <c r="H145" s="132">
        <v>1030.248</v>
      </c>
      <c r="I145" s="133"/>
      <c r="J145" s="134">
        <f>ROUND(I145*H145,2)</f>
        <v>0</v>
      </c>
      <c r="K145" s="135"/>
      <c r="L145" s="30"/>
      <c r="M145" s="136" t="s">
        <v>1</v>
      </c>
      <c r="N145" s="137" t="s">
        <v>37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130</v>
      </c>
      <c r="AT145" s="140" t="s">
        <v>126</v>
      </c>
      <c r="AU145" s="140" t="s">
        <v>82</v>
      </c>
      <c r="AY145" s="15" t="s">
        <v>124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5" t="s">
        <v>80</v>
      </c>
      <c r="BK145" s="141">
        <f>ROUND(I145*H145,2)</f>
        <v>0</v>
      </c>
      <c r="BL145" s="15" t="s">
        <v>130</v>
      </c>
      <c r="BM145" s="140" t="s">
        <v>176</v>
      </c>
    </row>
    <row r="146" spans="2:65" s="12" customFormat="1" ht="11.25">
      <c r="B146" s="142"/>
      <c r="D146" s="143" t="s">
        <v>132</v>
      </c>
      <c r="E146" s="144" t="s">
        <v>1</v>
      </c>
      <c r="F146" s="145" t="s">
        <v>177</v>
      </c>
      <c r="H146" s="146">
        <v>1030.248</v>
      </c>
      <c r="I146" s="147"/>
      <c r="L146" s="142"/>
      <c r="M146" s="148"/>
      <c r="T146" s="149"/>
      <c r="AT146" s="144" t="s">
        <v>132</v>
      </c>
      <c r="AU146" s="144" t="s">
        <v>82</v>
      </c>
      <c r="AV146" s="12" t="s">
        <v>82</v>
      </c>
      <c r="AW146" s="12" t="s">
        <v>29</v>
      </c>
      <c r="AX146" s="12" t="s">
        <v>80</v>
      </c>
      <c r="AY146" s="144" t="s">
        <v>124</v>
      </c>
    </row>
    <row r="147" spans="2:65" s="1" customFormat="1" ht="24.2" customHeight="1">
      <c r="B147" s="30"/>
      <c r="C147" s="128" t="s">
        <v>178</v>
      </c>
      <c r="D147" s="128" t="s">
        <v>126</v>
      </c>
      <c r="E147" s="129" t="s">
        <v>179</v>
      </c>
      <c r="F147" s="130" t="s">
        <v>180</v>
      </c>
      <c r="G147" s="131" t="s">
        <v>136</v>
      </c>
      <c r="H147" s="132">
        <v>586.79200000000003</v>
      </c>
      <c r="I147" s="133"/>
      <c r="J147" s="134">
        <f>ROUND(I147*H147,2)</f>
        <v>0</v>
      </c>
      <c r="K147" s="135"/>
      <c r="L147" s="30"/>
      <c r="M147" s="136" t="s">
        <v>1</v>
      </c>
      <c r="N147" s="137" t="s">
        <v>37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130</v>
      </c>
      <c r="AT147" s="140" t="s">
        <v>126</v>
      </c>
      <c r="AU147" s="140" t="s">
        <v>82</v>
      </c>
      <c r="AY147" s="15" t="s">
        <v>124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5" t="s">
        <v>80</v>
      </c>
      <c r="BK147" s="141">
        <f>ROUND(I147*H147,2)</f>
        <v>0</v>
      </c>
      <c r="BL147" s="15" t="s">
        <v>130</v>
      </c>
      <c r="BM147" s="140" t="s">
        <v>181</v>
      </c>
    </row>
    <row r="148" spans="2:65" s="12" customFormat="1" ht="11.25">
      <c r="B148" s="142"/>
      <c r="D148" s="143" t="s">
        <v>132</v>
      </c>
      <c r="E148" s="144" t="s">
        <v>86</v>
      </c>
      <c r="F148" s="145" t="s">
        <v>182</v>
      </c>
      <c r="H148" s="146">
        <v>586.79200000000003</v>
      </c>
      <c r="I148" s="147"/>
      <c r="L148" s="142"/>
      <c r="M148" s="148"/>
      <c r="T148" s="149"/>
      <c r="AT148" s="144" t="s">
        <v>132</v>
      </c>
      <c r="AU148" s="144" t="s">
        <v>82</v>
      </c>
      <c r="AV148" s="12" t="s">
        <v>82</v>
      </c>
      <c r="AW148" s="12" t="s">
        <v>29</v>
      </c>
      <c r="AX148" s="12" t="s">
        <v>80</v>
      </c>
      <c r="AY148" s="144" t="s">
        <v>124</v>
      </c>
    </row>
    <row r="149" spans="2:65" s="11" customFormat="1" ht="22.9" customHeight="1">
      <c r="B149" s="116"/>
      <c r="D149" s="117" t="s">
        <v>71</v>
      </c>
      <c r="E149" s="126" t="s">
        <v>130</v>
      </c>
      <c r="F149" s="126" t="s">
        <v>183</v>
      </c>
      <c r="I149" s="119"/>
      <c r="J149" s="127">
        <f>BK149</f>
        <v>0</v>
      </c>
      <c r="L149" s="116"/>
      <c r="M149" s="121"/>
      <c r="P149" s="122">
        <f>SUM(P150:P151)</f>
        <v>0</v>
      </c>
      <c r="R149" s="122">
        <f>SUM(R150:R151)</f>
        <v>0</v>
      </c>
      <c r="T149" s="123">
        <f>SUM(T150:T151)</f>
        <v>0</v>
      </c>
      <c r="AR149" s="117" t="s">
        <v>80</v>
      </c>
      <c r="AT149" s="124" t="s">
        <v>71</v>
      </c>
      <c r="AU149" s="124" t="s">
        <v>80</v>
      </c>
      <c r="AY149" s="117" t="s">
        <v>124</v>
      </c>
      <c r="BK149" s="125">
        <f>SUM(BK150:BK151)</f>
        <v>0</v>
      </c>
    </row>
    <row r="150" spans="2:65" s="1" customFormat="1" ht="16.5" customHeight="1">
      <c r="B150" s="30"/>
      <c r="C150" s="128" t="s">
        <v>184</v>
      </c>
      <c r="D150" s="128" t="s">
        <v>126</v>
      </c>
      <c r="E150" s="129" t="s">
        <v>185</v>
      </c>
      <c r="F150" s="130" t="s">
        <v>186</v>
      </c>
      <c r="G150" s="131" t="s">
        <v>136</v>
      </c>
      <c r="H150" s="132">
        <v>113.36</v>
      </c>
      <c r="I150" s="133"/>
      <c r="J150" s="134">
        <f>ROUND(I150*H150,2)</f>
        <v>0</v>
      </c>
      <c r="K150" s="135"/>
      <c r="L150" s="30"/>
      <c r="M150" s="136" t="s">
        <v>1</v>
      </c>
      <c r="N150" s="137" t="s">
        <v>37</v>
      </c>
      <c r="P150" s="138">
        <f>O150*H150</f>
        <v>0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130</v>
      </c>
      <c r="AT150" s="140" t="s">
        <v>126</v>
      </c>
      <c r="AU150" s="140" t="s">
        <v>82</v>
      </c>
      <c r="AY150" s="15" t="s">
        <v>124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5" t="s">
        <v>80</v>
      </c>
      <c r="BK150" s="141">
        <f>ROUND(I150*H150,2)</f>
        <v>0</v>
      </c>
      <c r="BL150" s="15" t="s">
        <v>130</v>
      </c>
      <c r="BM150" s="140" t="s">
        <v>187</v>
      </c>
    </row>
    <row r="151" spans="2:65" s="12" customFormat="1" ht="11.25">
      <c r="B151" s="142"/>
      <c r="D151" s="143" t="s">
        <v>132</v>
      </c>
      <c r="E151" s="144" t="s">
        <v>91</v>
      </c>
      <c r="F151" s="145" t="s">
        <v>188</v>
      </c>
      <c r="H151" s="146">
        <v>113.36</v>
      </c>
      <c r="I151" s="147"/>
      <c r="L151" s="142"/>
      <c r="M151" s="148"/>
      <c r="T151" s="149"/>
      <c r="AT151" s="144" t="s">
        <v>132</v>
      </c>
      <c r="AU151" s="144" t="s">
        <v>82</v>
      </c>
      <c r="AV151" s="12" t="s">
        <v>82</v>
      </c>
      <c r="AW151" s="12" t="s">
        <v>29</v>
      </c>
      <c r="AX151" s="12" t="s">
        <v>80</v>
      </c>
      <c r="AY151" s="144" t="s">
        <v>124</v>
      </c>
    </row>
    <row r="152" spans="2:65" s="11" customFormat="1" ht="22.9" customHeight="1">
      <c r="B152" s="116"/>
      <c r="D152" s="117" t="s">
        <v>71</v>
      </c>
      <c r="E152" s="126" t="s">
        <v>162</v>
      </c>
      <c r="F152" s="126" t="s">
        <v>189</v>
      </c>
      <c r="I152" s="119"/>
      <c r="J152" s="127">
        <f>BK152</f>
        <v>0</v>
      </c>
      <c r="L152" s="116"/>
      <c r="M152" s="121"/>
      <c r="P152" s="122">
        <f>SUM(P153:P154)</f>
        <v>0</v>
      </c>
      <c r="R152" s="122">
        <f>SUM(R153:R154)</f>
        <v>113.27315369999999</v>
      </c>
      <c r="T152" s="123">
        <f>SUM(T153:T154)</f>
        <v>0</v>
      </c>
      <c r="AR152" s="117" t="s">
        <v>80</v>
      </c>
      <c r="AT152" s="124" t="s">
        <v>71</v>
      </c>
      <c r="AU152" s="124" t="s">
        <v>80</v>
      </c>
      <c r="AY152" s="117" t="s">
        <v>124</v>
      </c>
      <c r="BK152" s="125">
        <f>SUM(BK153:BK154)</f>
        <v>0</v>
      </c>
    </row>
    <row r="153" spans="2:65" s="1" customFormat="1" ht="21.75" customHeight="1">
      <c r="B153" s="30"/>
      <c r="C153" s="128" t="s">
        <v>190</v>
      </c>
      <c r="D153" s="128" t="s">
        <v>126</v>
      </c>
      <c r="E153" s="129" t="s">
        <v>191</v>
      </c>
      <c r="F153" s="130" t="s">
        <v>192</v>
      </c>
      <c r="G153" s="131" t="s">
        <v>136</v>
      </c>
      <c r="H153" s="132">
        <v>74.042000000000002</v>
      </c>
      <c r="I153" s="133"/>
      <c r="J153" s="134">
        <f>ROUND(I153*H153,2)</f>
        <v>0</v>
      </c>
      <c r="K153" s="135"/>
      <c r="L153" s="30"/>
      <c r="M153" s="136" t="s">
        <v>1</v>
      </c>
      <c r="N153" s="137" t="s">
        <v>37</v>
      </c>
      <c r="P153" s="138">
        <f>O153*H153</f>
        <v>0</v>
      </c>
      <c r="Q153" s="138">
        <v>1.5298499999999999</v>
      </c>
      <c r="R153" s="138">
        <f>Q153*H153</f>
        <v>113.27315369999999</v>
      </c>
      <c r="S153" s="138">
        <v>0</v>
      </c>
      <c r="T153" s="139">
        <f>S153*H153</f>
        <v>0</v>
      </c>
      <c r="AR153" s="140" t="s">
        <v>130</v>
      </c>
      <c r="AT153" s="140" t="s">
        <v>126</v>
      </c>
      <c r="AU153" s="140" t="s">
        <v>82</v>
      </c>
      <c r="AY153" s="15" t="s">
        <v>124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5" t="s">
        <v>80</v>
      </c>
      <c r="BK153" s="141">
        <f>ROUND(I153*H153,2)</f>
        <v>0</v>
      </c>
      <c r="BL153" s="15" t="s">
        <v>130</v>
      </c>
      <c r="BM153" s="140" t="s">
        <v>193</v>
      </c>
    </row>
    <row r="154" spans="2:65" s="12" customFormat="1" ht="11.25">
      <c r="B154" s="142"/>
      <c r="D154" s="143" t="s">
        <v>132</v>
      </c>
      <c r="E154" s="144" t="s">
        <v>93</v>
      </c>
      <c r="F154" s="145" t="s">
        <v>194</v>
      </c>
      <c r="H154" s="146">
        <v>74.042000000000002</v>
      </c>
      <c r="I154" s="147"/>
      <c r="L154" s="142"/>
      <c r="M154" s="148"/>
      <c r="T154" s="149"/>
      <c r="AT154" s="144" t="s">
        <v>132</v>
      </c>
      <c r="AU154" s="144" t="s">
        <v>82</v>
      </c>
      <c r="AV154" s="12" t="s">
        <v>82</v>
      </c>
      <c r="AW154" s="12" t="s">
        <v>29</v>
      </c>
      <c r="AX154" s="12" t="s">
        <v>80</v>
      </c>
      <c r="AY154" s="144" t="s">
        <v>124</v>
      </c>
    </row>
    <row r="155" spans="2:65" s="11" customFormat="1" ht="22.9" customHeight="1">
      <c r="B155" s="116"/>
      <c r="D155" s="117" t="s">
        <v>71</v>
      </c>
      <c r="E155" s="126" t="s">
        <v>195</v>
      </c>
      <c r="F155" s="126" t="s">
        <v>196</v>
      </c>
      <c r="I155" s="119"/>
      <c r="J155" s="127">
        <f>BK155</f>
        <v>0</v>
      </c>
      <c r="L155" s="116"/>
      <c r="M155" s="121"/>
      <c r="P155" s="122">
        <f>SUM(P156:P158)</f>
        <v>0</v>
      </c>
      <c r="R155" s="122">
        <f>SUM(R156:R158)</f>
        <v>181.92119400000001</v>
      </c>
      <c r="T155" s="123">
        <f>SUM(T156:T158)</f>
        <v>0</v>
      </c>
      <c r="AR155" s="117" t="s">
        <v>80</v>
      </c>
      <c r="AT155" s="124" t="s">
        <v>71</v>
      </c>
      <c r="AU155" s="124" t="s">
        <v>80</v>
      </c>
      <c r="AY155" s="117" t="s">
        <v>124</v>
      </c>
      <c r="BK155" s="125">
        <f>SUM(BK156:BK158)</f>
        <v>0</v>
      </c>
    </row>
    <row r="156" spans="2:65" s="1" customFormat="1" ht="16.5" customHeight="1">
      <c r="B156" s="30"/>
      <c r="C156" s="157" t="s">
        <v>197</v>
      </c>
      <c r="D156" s="157" t="s">
        <v>198</v>
      </c>
      <c r="E156" s="158" t="s">
        <v>199</v>
      </c>
      <c r="F156" s="159" t="s">
        <v>200</v>
      </c>
      <c r="G156" s="160" t="s">
        <v>170</v>
      </c>
      <c r="H156" s="161">
        <v>74.042000000000002</v>
      </c>
      <c r="I156" s="162"/>
      <c r="J156" s="163">
        <f>ROUND(I156*H156,2)</f>
        <v>0</v>
      </c>
      <c r="K156" s="164"/>
      <c r="L156" s="165"/>
      <c r="M156" s="166" t="s">
        <v>1</v>
      </c>
      <c r="N156" s="167" t="s">
        <v>37</v>
      </c>
      <c r="P156" s="138">
        <f>O156*H156</f>
        <v>0</v>
      </c>
      <c r="Q156" s="138">
        <v>1</v>
      </c>
      <c r="R156" s="138">
        <f>Q156*H156</f>
        <v>74.042000000000002</v>
      </c>
      <c r="S156" s="138">
        <v>0</v>
      </c>
      <c r="T156" s="139">
        <f>S156*H156</f>
        <v>0</v>
      </c>
      <c r="AR156" s="140" t="s">
        <v>162</v>
      </c>
      <c r="AT156" s="140" t="s">
        <v>198</v>
      </c>
      <c r="AU156" s="140" t="s">
        <v>82</v>
      </c>
      <c r="AY156" s="15" t="s">
        <v>124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5" t="s">
        <v>80</v>
      </c>
      <c r="BK156" s="141">
        <f>ROUND(I156*H156,2)</f>
        <v>0</v>
      </c>
      <c r="BL156" s="15" t="s">
        <v>130</v>
      </c>
      <c r="BM156" s="140" t="s">
        <v>201</v>
      </c>
    </row>
    <row r="157" spans="2:65" s="1" customFormat="1" ht="21.75" customHeight="1">
      <c r="B157" s="30"/>
      <c r="C157" s="157" t="s">
        <v>8</v>
      </c>
      <c r="D157" s="157" t="s">
        <v>198</v>
      </c>
      <c r="E157" s="158" t="s">
        <v>202</v>
      </c>
      <c r="F157" s="159" t="s">
        <v>203</v>
      </c>
      <c r="G157" s="160" t="s">
        <v>136</v>
      </c>
      <c r="H157" s="161">
        <v>74.042000000000002</v>
      </c>
      <c r="I157" s="162"/>
      <c r="J157" s="163">
        <f>ROUND(I157*H157,2)</f>
        <v>0</v>
      </c>
      <c r="K157" s="164"/>
      <c r="L157" s="165"/>
      <c r="M157" s="166" t="s">
        <v>1</v>
      </c>
      <c r="N157" s="167" t="s">
        <v>37</v>
      </c>
      <c r="P157" s="138">
        <f>O157*H157</f>
        <v>0</v>
      </c>
      <c r="Q157" s="138">
        <v>1.4570000000000001</v>
      </c>
      <c r="R157" s="138">
        <f>Q157*H157</f>
        <v>107.87919400000001</v>
      </c>
      <c r="S157" s="138">
        <v>0</v>
      </c>
      <c r="T157" s="139">
        <f>S157*H157</f>
        <v>0</v>
      </c>
      <c r="AR157" s="140" t="s">
        <v>162</v>
      </c>
      <c r="AT157" s="140" t="s">
        <v>198</v>
      </c>
      <c r="AU157" s="140" t="s">
        <v>82</v>
      </c>
      <c r="AY157" s="15" t="s">
        <v>124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5" t="s">
        <v>80</v>
      </c>
      <c r="BK157" s="141">
        <f>ROUND(I157*H157,2)</f>
        <v>0</v>
      </c>
      <c r="BL157" s="15" t="s">
        <v>130</v>
      </c>
      <c r="BM157" s="140" t="s">
        <v>204</v>
      </c>
    </row>
    <row r="158" spans="2:65" s="12" customFormat="1" ht="11.25">
      <c r="B158" s="142"/>
      <c r="D158" s="143" t="s">
        <v>132</v>
      </c>
      <c r="E158" s="144" t="s">
        <v>1</v>
      </c>
      <c r="F158" s="145" t="s">
        <v>93</v>
      </c>
      <c r="H158" s="146">
        <v>74.042000000000002</v>
      </c>
      <c r="I158" s="147"/>
      <c r="L158" s="142"/>
      <c r="M158" s="148"/>
      <c r="T158" s="149"/>
      <c r="AT158" s="144" t="s">
        <v>132</v>
      </c>
      <c r="AU158" s="144" t="s">
        <v>82</v>
      </c>
      <c r="AV158" s="12" t="s">
        <v>82</v>
      </c>
      <c r="AW158" s="12" t="s">
        <v>29</v>
      </c>
      <c r="AX158" s="12" t="s">
        <v>80</v>
      </c>
      <c r="AY158" s="144" t="s">
        <v>124</v>
      </c>
    </row>
    <row r="159" spans="2:65" s="11" customFormat="1" ht="22.9" customHeight="1">
      <c r="B159" s="116"/>
      <c r="D159" s="117" t="s">
        <v>71</v>
      </c>
      <c r="E159" s="126" t="s">
        <v>205</v>
      </c>
      <c r="F159" s="126" t="s">
        <v>206</v>
      </c>
      <c r="I159" s="119"/>
      <c r="J159" s="127">
        <f>BK159</f>
        <v>0</v>
      </c>
      <c r="L159" s="116"/>
      <c r="M159" s="121"/>
      <c r="P159" s="122">
        <f>P160</f>
        <v>0</v>
      </c>
      <c r="R159" s="122">
        <f>R160</f>
        <v>0</v>
      </c>
      <c r="T159" s="123">
        <f>T160</f>
        <v>0</v>
      </c>
      <c r="AR159" s="117" t="s">
        <v>80</v>
      </c>
      <c r="AT159" s="124" t="s">
        <v>71</v>
      </c>
      <c r="AU159" s="124" t="s">
        <v>80</v>
      </c>
      <c r="AY159" s="117" t="s">
        <v>124</v>
      </c>
      <c r="BK159" s="125">
        <f>BK160</f>
        <v>0</v>
      </c>
    </row>
    <row r="160" spans="2:65" s="1" customFormat="1" ht="24.2" customHeight="1">
      <c r="B160" s="30"/>
      <c r="C160" s="128" t="s">
        <v>207</v>
      </c>
      <c r="D160" s="128" t="s">
        <v>126</v>
      </c>
      <c r="E160" s="129" t="s">
        <v>208</v>
      </c>
      <c r="F160" s="130" t="s">
        <v>209</v>
      </c>
      <c r="G160" s="131" t="s">
        <v>170</v>
      </c>
      <c r="H160" s="132">
        <v>297.09899999999999</v>
      </c>
      <c r="I160" s="133"/>
      <c r="J160" s="134">
        <f>ROUND(I160*H160,2)</f>
        <v>0</v>
      </c>
      <c r="K160" s="135"/>
      <c r="L160" s="30"/>
      <c r="M160" s="168" t="s">
        <v>1</v>
      </c>
      <c r="N160" s="169" t="s">
        <v>37</v>
      </c>
      <c r="O160" s="170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AR160" s="140" t="s">
        <v>130</v>
      </c>
      <c r="AT160" s="140" t="s">
        <v>126</v>
      </c>
      <c r="AU160" s="140" t="s">
        <v>82</v>
      </c>
      <c r="AY160" s="15" t="s">
        <v>124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5" t="s">
        <v>80</v>
      </c>
      <c r="BK160" s="141">
        <f>ROUND(I160*H160,2)</f>
        <v>0</v>
      </c>
      <c r="BL160" s="15" t="s">
        <v>130</v>
      </c>
      <c r="BM160" s="140" t="s">
        <v>210</v>
      </c>
    </row>
    <row r="161" spans="2:12" s="1" customFormat="1" ht="6.95" customHeight="1"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30"/>
    </row>
  </sheetData>
  <sheetProtection algorithmName="SHA-512" hashValue="YvrubuHXl9I96ThNiVDcBwVjgLfQwd5X7/RXrdGcpy5sJhZDpfnU+qeqXv6REqIOhdq56znq8fzYz1cs2U9Y8Q==" saltValue="3d7e+9vB0bt08JO2Av2r8CP004cxQqVuh6Nj9iEkBbXvtkqCnCntMwjtGoqeMi8V4C2gIzP9clibDpAePNyIsg==" spinCount="100000" sheet="1" objects="1" scenarios="1" formatColumns="0" formatRows="0" autoFilter="0"/>
  <autoFilter ref="C121:K16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6"/>
      <c r="C3" s="17"/>
      <c r="D3" s="17"/>
      <c r="E3" s="17"/>
      <c r="F3" s="17"/>
      <c r="G3" s="17"/>
      <c r="H3" s="18"/>
    </row>
    <row r="4" spans="2:8" ht="24.95" customHeight="1">
      <c r="B4" s="18"/>
      <c r="C4" s="19" t="s">
        <v>211</v>
      </c>
      <c r="H4" s="18"/>
    </row>
    <row r="5" spans="2:8" ht="12" customHeight="1">
      <c r="B5" s="18"/>
      <c r="C5" s="22" t="s">
        <v>13</v>
      </c>
      <c r="D5" s="189" t="s">
        <v>14</v>
      </c>
      <c r="E5" s="185"/>
      <c r="F5" s="185"/>
      <c r="H5" s="18"/>
    </row>
    <row r="6" spans="2:8" ht="36.950000000000003" customHeight="1">
      <c r="B6" s="18"/>
      <c r="C6" s="24" t="s">
        <v>16</v>
      </c>
      <c r="D6" s="186" t="s">
        <v>17</v>
      </c>
      <c r="E6" s="185"/>
      <c r="F6" s="185"/>
      <c r="H6" s="18"/>
    </row>
    <row r="7" spans="2:8" ht="16.5" customHeight="1">
      <c r="B7" s="18"/>
      <c r="C7" s="25" t="s">
        <v>22</v>
      </c>
      <c r="D7" s="50">
        <f>'Rekapitulace stavby'!AN8</f>
        <v>0</v>
      </c>
      <c r="H7" s="18"/>
    </row>
    <row r="8" spans="2:8" s="1" customFormat="1" ht="10.9" customHeight="1">
      <c r="B8" s="30"/>
      <c r="H8" s="30"/>
    </row>
    <row r="9" spans="2:8" s="10" customFormat="1" ht="29.25" customHeight="1">
      <c r="B9" s="107"/>
      <c r="C9" s="108" t="s">
        <v>53</v>
      </c>
      <c r="D9" s="109" t="s">
        <v>54</v>
      </c>
      <c r="E9" s="109" t="s">
        <v>111</v>
      </c>
      <c r="F9" s="110" t="s">
        <v>212</v>
      </c>
      <c r="H9" s="107"/>
    </row>
    <row r="10" spans="2:8" s="1" customFormat="1" ht="26.45" customHeight="1">
      <c r="B10" s="30"/>
      <c r="C10" s="173" t="s">
        <v>213</v>
      </c>
      <c r="D10" s="173" t="s">
        <v>78</v>
      </c>
      <c r="H10" s="30"/>
    </row>
    <row r="11" spans="2:8" s="1" customFormat="1" ht="16.899999999999999" customHeight="1">
      <c r="B11" s="30"/>
      <c r="C11" s="174" t="s">
        <v>83</v>
      </c>
      <c r="D11" s="175" t="s">
        <v>84</v>
      </c>
      <c r="E11" s="176" t="s">
        <v>1</v>
      </c>
      <c r="F11" s="177">
        <v>1730.4</v>
      </c>
      <c r="H11" s="30"/>
    </row>
    <row r="12" spans="2:8" s="1" customFormat="1" ht="16.899999999999999" customHeight="1">
      <c r="B12" s="30"/>
      <c r="C12" s="178" t="s">
        <v>1</v>
      </c>
      <c r="D12" s="178" t="s">
        <v>144</v>
      </c>
      <c r="E12" s="15" t="s">
        <v>1</v>
      </c>
      <c r="F12" s="179">
        <v>30</v>
      </c>
      <c r="H12" s="30"/>
    </row>
    <row r="13" spans="2:8" s="1" customFormat="1" ht="16.899999999999999" customHeight="1">
      <c r="B13" s="30"/>
      <c r="C13" s="178" t="s">
        <v>1</v>
      </c>
      <c r="D13" s="178" t="s">
        <v>143</v>
      </c>
      <c r="E13" s="15" t="s">
        <v>1</v>
      </c>
      <c r="F13" s="179">
        <v>1700.4</v>
      </c>
      <c r="H13" s="30"/>
    </row>
    <row r="14" spans="2:8" s="1" customFormat="1" ht="16.899999999999999" customHeight="1">
      <c r="B14" s="30"/>
      <c r="C14" s="178" t="s">
        <v>83</v>
      </c>
      <c r="D14" s="178" t="s">
        <v>145</v>
      </c>
      <c r="E14" s="15" t="s">
        <v>1</v>
      </c>
      <c r="F14" s="179">
        <v>1730.4</v>
      </c>
      <c r="H14" s="30"/>
    </row>
    <row r="15" spans="2:8" s="1" customFormat="1" ht="16.899999999999999" customHeight="1">
      <c r="B15" s="30"/>
      <c r="C15" s="180" t="s">
        <v>214</v>
      </c>
      <c r="H15" s="30"/>
    </row>
    <row r="16" spans="2:8" s="1" customFormat="1" ht="22.5">
      <c r="B16" s="30"/>
      <c r="C16" s="178" t="s">
        <v>134</v>
      </c>
      <c r="D16" s="178" t="s">
        <v>135</v>
      </c>
      <c r="E16" s="15" t="s">
        <v>136</v>
      </c>
      <c r="F16" s="179">
        <v>865.2</v>
      </c>
      <c r="H16" s="30"/>
    </row>
    <row r="17" spans="2:8" s="1" customFormat="1" ht="16.899999999999999" customHeight="1">
      <c r="B17" s="30"/>
      <c r="C17" s="178" t="s">
        <v>155</v>
      </c>
      <c r="D17" s="178" t="s">
        <v>156</v>
      </c>
      <c r="E17" s="15" t="s">
        <v>136</v>
      </c>
      <c r="F17" s="179">
        <v>1730.4</v>
      </c>
      <c r="H17" s="30"/>
    </row>
    <row r="18" spans="2:8" s="1" customFormat="1" ht="22.5">
      <c r="B18" s="30"/>
      <c r="C18" s="178" t="s">
        <v>159</v>
      </c>
      <c r="D18" s="178" t="s">
        <v>160</v>
      </c>
      <c r="E18" s="15" t="s">
        <v>136</v>
      </c>
      <c r="F18" s="179">
        <v>1730.4</v>
      </c>
      <c r="H18" s="30"/>
    </row>
    <row r="19" spans="2:8" s="1" customFormat="1" ht="22.5">
      <c r="B19" s="30"/>
      <c r="C19" s="178" t="s">
        <v>163</v>
      </c>
      <c r="D19" s="178" t="s">
        <v>164</v>
      </c>
      <c r="E19" s="15" t="s">
        <v>136</v>
      </c>
      <c r="F19" s="179">
        <v>20764.8</v>
      </c>
      <c r="H19" s="30"/>
    </row>
    <row r="20" spans="2:8" s="1" customFormat="1" ht="16.899999999999999" customHeight="1">
      <c r="B20" s="30"/>
      <c r="C20" s="178" t="s">
        <v>168</v>
      </c>
      <c r="D20" s="178" t="s">
        <v>169</v>
      </c>
      <c r="E20" s="15" t="s">
        <v>170</v>
      </c>
      <c r="F20" s="179">
        <v>3460.8</v>
      </c>
      <c r="H20" s="30"/>
    </row>
    <row r="21" spans="2:8" s="1" customFormat="1" ht="16.899999999999999" customHeight="1">
      <c r="B21" s="30"/>
      <c r="C21" s="178" t="s">
        <v>174</v>
      </c>
      <c r="D21" s="178" t="s">
        <v>175</v>
      </c>
      <c r="E21" s="15" t="s">
        <v>136</v>
      </c>
      <c r="F21" s="179">
        <v>1030.248</v>
      </c>
      <c r="H21" s="30"/>
    </row>
    <row r="22" spans="2:8" s="1" customFormat="1" ht="16.899999999999999" customHeight="1">
      <c r="B22" s="30"/>
      <c r="C22" s="174" t="s">
        <v>86</v>
      </c>
      <c r="D22" s="175" t="s">
        <v>86</v>
      </c>
      <c r="E22" s="176" t="s">
        <v>1</v>
      </c>
      <c r="F22" s="177">
        <v>586.79200000000003</v>
      </c>
      <c r="H22" s="30"/>
    </row>
    <row r="23" spans="2:8" s="1" customFormat="1" ht="16.899999999999999" customHeight="1">
      <c r="B23" s="30"/>
      <c r="C23" s="178" t="s">
        <v>86</v>
      </c>
      <c r="D23" s="178" t="s">
        <v>182</v>
      </c>
      <c r="E23" s="15" t="s">
        <v>1</v>
      </c>
      <c r="F23" s="179">
        <v>586.79200000000003</v>
      </c>
      <c r="H23" s="30"/>
    </row>
    <row r="24" spans="2:8" s="1" customFormat="1" ht="16.899999999999999" customHeight="1">
      <c r="B24" s="30"/>
      <c r="C24" s="180" t="s">
        <v>214</v>
      </c>
      <c r="H24" s="30"/>
    </row>
    <row r="25" spans="2:8" s="1" customFormat="1" ht="16.899999999999999" customHeight="1">
      <c r="B25" s="30"/>
      <c r="C25" s="178" t="s">
        <v>179</v>
      </c>
      <c r="D25" s="178" t="s">
        <v>180</v>
      </c>
      <c r="E25" s="15" t="s">
        <v>136</v>
      </c>
      <c r="F25" s="179">
        <v>586.79200000000003</v>
      </c>
      <c r="H25" s="30"/>
    </row>
    <row r="26" spans="2:8" s="1" customFormat="1" ht="16.899999999999999" customHeight="1">
      <c r="B26" s="30"/>
      <c r="C26" s="178" t="s">
        <v>174</v>
      </c>
      <c r="D26" s="178" t="s">
        <v>175</v>
      </c>
      <c r="E26" s="15" t="s">
        <v>136</v>
      </c>
      <c r="F26" s="179">
        <v>1030.248</v>
      </c>
      <c r="H26" s="30"/>
    </row>
    <row r="27" spans="2:8" s="1" customFormat="1" ht="16.899999999999999" customHeight="1">
      <c r="B27" s="30"/>
      <c r="C27" s="178" t="s">
        <v>199</v>
      </c>
      <c r="D27" s="178" t="s">
        <v>200</v>
      </c>
      <c r="E27" s="15" t="s">
        <v>170</v>
      </c>
      <c r="F27" s="179">
        <v>74.042000000000002</v>
      </c>
      <c r="H27" s="30"/>
    </row>
    <row r="28" spans="2:8" s="1" customFormat="1" ht="16.899999999999999" customHeight="1">
      <c r="B28" s="30"/>
      <c r="C28" s="174" t="s">
        <v>89</v>
      </c>
      <c r="D28" s="175" t="s">
        <v>89</v>
      </c>
      <c r="E28" s="176" t="s">
        <v>1</v>
      </c>
      <c r="F28" s="177">
        <v>2267.1999999999998</v>
      </c>
      <c r="H28" s="30"/>
    </row>
    <row r="29" spans="2:8" s="1" customFormat="1" ht="16.899999999999999" customHeight="1">
      <c r="B29" s="30"/>
      <c r="C29" s="178" t="s">
        <v>89</v>
      </c>
      <c r="D29" s="178" t="s">
        <v>149</v>
      </c>
      <c r="E29" s="15" t="s">
        <v>1</v>
      </c>
      <c r="F29" s="179">
        <v>2267.1999999999998</v>
      </c>
      <c r="H29" s="30"/>
    </row>
    <row r="30" spans="2:8" s="1" customFormat="1" ht="16.899999999999999" customHeight="1">
      <c r="B30" s="30"/>
      <c r="C30" s="180" t="s">
        <v>214</v>
      </c>
      <c r="H30" s="30"/>
    </row>
    <row r="31" spans="2:8" s="1" customFormat="1" ht="16.899999999999999" customHeight="1">
      <c r="B31" s="30"/>
      <c r="C31" s="178" t="s">
        <v>146</v>
      </c>
      <c r="D31" s="178" t="s">
        <v>147</v>
      </c>
      <c r="E31" s="15" t="s">
        <v>129</v>
      </c>
      <c r="F31" s="179">
        <v>2267.1999999999998</v>
      </c>
      <c r="H31" s="30"/>
    </row>
    <row r="32" spans="2:8" s="1" customFormat="1" ht="16.899999999999999" customHeight="1">
      <c r="B32" s="30"/>
      <c r="C32" s="178" t="s">
        <v>151</v>
      </c>
      <c r="D32" s="178" t="s">
        <v>152</v>
      </c>
      <c r="E32" s="15" t="s">
        <v>129</v>
      </c>
      <c r="F32" s="179">
        <v>2267.1999999999998</v>
      </c>
      <c r="H32" s="30"/>
    </row>
    <row r="33" spans="2:8" s="1" customFormat="1" ht="16.899999999999999" customHeight="1">
      <c r="B33" s="30"/>
      <c r="C33" s="174" t="s">
        <v>91</v>
      </c>
      <c r="D33" s="175" t="s">
        <v>91</v>
      </c>
      <c r="E33" s="176" t="s">
        <v>1</v>
      </c>
      <c r="F33" s="177">
        <v>113.36</v>
      </c>
      <c r="H33" s="30"/>
    </row>
    <row r="34" spans="2:8" s="1" customFormat="1" ht="16.899999999999999" customHeight="1">
      <c r="B34" s="30"/>
      <c r="C34" s="178" t="s">
        <v>91</v>
      </c>
      <c r="D34" s="178" t="s">
        <v>188</v>
      </c>
      <c r="E34" s="15" t="s">
        <v>1</v>
      </c>
      <c r="F34" s="179">
        <v>113.36</v>
      </c>
      <c r="H34" s="30"/>
    </row>
    <row r="35" spans="2:8" s="1" customFormat="1" ht="16.899999999999999" customHeight="1">
      <c r="B35" s="30"/>
      <c r="C35" s="180" t="s">
        <v>214</v>
      </c>
      <c r="H35" s="30"/>
    </row>
    <row r="36" spans="2:8" s="1" customFormat="1" ht="16.899999999999999" customHeight="1">
      <c r="B36" s="30"/>
      <c r="C36" s="178" t="s">
        <v>185</v>
      </c>
      <c r="D36" s="178" t="s">
        <v>186</v>
      </c>
      <c r="E36" s="15" t="s">
        <v>136</v>
      </c>
      <c r="F36" s="179">
        <v>113.36</v>
      </c>
      <c r="H36" s="30"/>
    </row>
    <row r="37" spans="2:8" s="1" customFormat="1" ht="16.899999999999999" customHeight="1">
      <c r="B37" s="30"/>
      <c r="C37" s="178" t="s">
        <v>174</v>
      </c>
      <c r="D37" s="178" t="s">
        <v>175</v>
      </c>
      <c r="E37" s="15" t="s">
        <v>136</v>
      </c>
      <c r="F37" s="179">
        <v>1030.248</v>
      </c>
      <c r="H37" s="30"/>
    </row>
    <row r="38" spans="2:8" s="1" customFormat="1" ht="16.899999999999999" customHeight="1">
      <c r="B38" s="30"/>
      <c r="C38" s="178" t="s">
        <v>199</v>
      </c>
      <c r="D38" s="178" t="s">
        <v>200</v>
      </c>
      <c r="E38" s="15" t="s">
        <v>170</v>
      </c>
      <c r="F38" s="179">
        <v>74.042000000000002</v>
      </c>
      <c r="H38" s="30"/>
    </row>
    <row r="39" spans="2:8" s="1" customFormat="1" ht="16.899999999999999" customHeight="1">
      <c r="B39" s="30"/>
      <c r="C39" s="174" t="s">
        <v>93</v>
      </c>
      <c r="D39" s="175" t="s">
        <v>94</v>
      </c>
      <c r="E39" s="176" t="s">
        <v>1</v>
      </c>
      <c r="F39" s="177">
        <v>74.042000000000002</v>
      </c>
      <c r="H39" s="30"/>
    </row>
    <row r="40" spans="2:8" s="1" customFormat="1" ht="16.899999999999999" customHeight="1">
      <c r="B40" s="30"/>
      <c r="C40" s="178" t="s">
        <v>93</v>
      </c>
      <c r="D40" s="178" t="s">
        <v>194</v>
      </c>
      <c r="E40" s="15" t="s">
        <v>1</v>
      </c>
      <c r="F40" s="179">
        <v>74.042000000000002</v>
      </c>
      <c r="H40" s="30"/>
    </row>
    <row r="41" spans="2:8" s="1" customFormat="1" ht="16.899999999999999" customHeight="1">
      <c r="B41" s="30"/>
      <c r="C41" s="180" t="s">
        <v>214</v>
      </c>
      <c r="H41" s="30"/>
    </row>
    <row r="42" spans="2:8" s="1" customFormat="1" ht="16.899999999999999" customHeight="1">
      <c r="B42" s="30"/>
      <c r="C42" s="178" t="s">
        <v>191</v>
      </c>
      <c r="D42" s="178" t="s">
        <v>192</v>
      </c>
      <c r="E42" s="15" t="s">
        <v>136</v>
      </c>
      <c r="F42" s="179">
        <v>74.042000000000002</v>
      </c>
      <c r="H42" s="30"/>
    </row>
    <row r="43" spans="2:8" s="1" customFormat="1" ht="16.899999999999999" customHeight="1">
      <c r="B43" s="30"/>
      <c r="C43" s="178" t="s">
        <v>202</v>
      </c>
      <c r="D43" s="178" t="s">
        <v>203</v>
      </c>
      <c r="E43" s="15" t="s">
        <v>136</v>
      </c>
      <c r="F43" s="179">
        <v>74.042000000000002</v>
      </c>
      <c r="H43" s="30"/>
    </row>
    <row r="44" spans="2:8" s="1" customFormat="1" ht="7.35" customHeight="1">
      <c r="B44" s="42"/>
      <c r="C44" s="43"/>
      <c r="D44" s="43"/>
      <c r="E44" s="43"/>
      <c r="F44" s="43"/>
      <c r="G44" s="43"/>
      <c r="H44" s="30"/>
    </row>
    <row r="45" spans="2:8" s="1" customFormat="1" ht="11.25"/>
  </sheetData>
  <sheetProtection algorithmName="SHA-512" hashValue="hZ/qR3POaS6JX+nA8P6/e3fqvQnwcq3qxeArKgouZ5HSsXp0zzDAru4W088i1zb7bNgE2CqP1gEWSCBxox/H3Q==" saltValue="pRaLZzeYC7pZsx++wnoZepVCg1ZNnhesM/KdzS2mQJAQMRN0a1h87pBkgKgubsUR/cHvA7H+x6Bq+TsLvUEJo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vodovod</vt:lpstr>
      <vt:lpstr>Seznam figur</vt:lpstr>
      <vt:lpstr>'01 - vodovod'!Názvy_tisku</vt:lpstr>
      <vt:lpstr>'Rekapitulace stavby'!Názvy_tisku</vt:lpstr>
      <vt:lpstr>'Seznam figur'!Názvy_tisku</vt:lpstr>
      <vt:lpstr>'01 - vodovod'!Oblast_tisku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Běhunčíková</dc:creator>
  <cp:lastModifiedBy>Ing. Veronika Běhunčíková</cp:lastModifiedBy>
  <dcterms:created xsi:type="dcterms:W3CDTF">2023-11-29T06:53:20Z</dcterms:created>
  <dcterms:modified xsi:type="dcterms:W3CDTF">2023-11-29T06:54:58Z</dcterms:modified>
</cp:coreProperties>
</file>