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_7.0 - SOUPIS VEDLEJŠ..." sheetId="2" r:id="rId2"/>
    <sheet name="2023-7.1. - IO 01 Gravita..." sheetId="3" r:id="rId3"/>
    <sheet name="2023-7.2. - IO 02 Výtlak 1" sheetId="4" r:id="rId4"/>
    <sheet name="2023-7.3. - IO 03 výtlak 2" sheetId="5" r:id="rId5"/>
    <sheet name="2023-7.4. - IO 04 Stoka B" sheetId="6" r:id="rId6"/>
    <sheet name="2023-7.5. - IO 05 Přepoje..." sheetId="7" r:id="rId7"/>
    <sheet name="2023-7.6. - SO 01 Čerpací..." sheetId="8" r:id="rId8"/>
    <sheet name="2023-7.7. - PS 01 Strojní..." sheetId="9" r:id="rId9"/>
    <sheet name="2023-7.8. - PS 02 Strojní..." sheetId="10" r:id="rId10"/>
  </sheets>
  <definedNames>
    <definedName name="_xlnm.Print_Area" localSheetId="0">'Rekapitulace stavby'!$D$4:$AO$76,'Rekapitulace stavby'!$C$82:$AQ$104</definedName>
    <definedName name="_xlnm._FilterDatabase" localSheetId="1" hidden="1">'2023_7.0 - SOUPIS VEDLEJŠ...'!$C$120:$K$161</definedName>
    <definedName name="_xlnm.Print_Area" localSheetId="1">'2023_7.0 - SOUPIS VEDLEJŠ...'!$C$4:$J$75,'2023_7.0 - SOUPIS VEDLEJŠ...'!$C$81:$J$102,'2023_7.0 - SOUPIS VEDLEJŠ...'!$C$108:$J$161</definedName>
    <definedName name="_xlnm._FilterDatabase" localSheetId="2" hidden="1">'2023-7.1. - IO 01 Gravita...'!$C$131:$K$478</definedName>
    <definedName name="_xlnm.Print_Area" localSheetId="2">'2023-7.1. - IO 01 Gravita...'!$C$4:$J$75,'2023-7.1. - IO 01 Gravita...'!$C$81:$J$113,'2023-7.1. - IO 01 Gravita...'!$C$119:$J$478</definedName>
    <definedName name="_xlnm._FilterDatabase" localSheetId="3" hidden="1">'2023-7.2. - IO 02 Výtlak 1'!$C$129:$K$573</definedName>
    <definedName name="_xlnm.Print_Area" localSheetId="3">'2023-7.2. - IO 02 Výtlak 1'!$C$4:$J$75,'2023-7.2. - IO 02 Výtlak 1'!$C$81:$J$111,'2023-7.2. - IO 02 Výtlak 1'!$C$117:$J$573</definedName>
    <definedName name="_xlnm._FilterDatabase" localSheetId="4" hidden="1">'2023-7.3. - IO 03 výtlak 2'!$C$126:$K$456</definedName>
    <definedName name="_xlnm.Print_Area" localSheetId="4">'2023-7.3. - IO 03 výtlak 2'!$C$4:$J$75,'2023-7.3. - IO 03 výtlak 2'!$C$81:$J$108,'2023-7.3. - IO 03 výtlak 2'!$C$114:$J$456</definedName>
    <definedName name="_xlnm._FilterDatabase" localSheetId="5" hidden="1">'2023-7.4. - IO 04 Stoka B'!$C$131:$K$543</definedName>
    <definedName name="_xlnm.Print_Area" localSheetId="5">'2023-7.4. - IO 04 Stoka B'!$C$4:$J$75,'2023-7.4. - IO 04 Stoka B'!$C$81:$J$113,'2023-7.4. - IO 04 Stoka B'!$C$119:$J$543</definedName>
    <definedName name="_xlnm._FilterDatabase" localSheetId="6" hidden="1">'2023-7.5. - IO 05 Přepoje...'!$C$124:$K$351</definedName>
    <definedName name="_xlnm.Print_Area" localSheetId="6">'2023-7.5. - IO 05 Přepoje...'!$C$4:$J$75,'2023-7.5. - IO 05 Přepoje...'!$C$81:$J$106,'2023-7.5. - IO 05 Přepoje...'!$C$112:$J$351</definedName>
    <definedName name="_xlnm._FilterDatabase" localSheetId="7" hidden="1">'2023-7.6. - SO 01 Čerpací...'!$C$129:$K$330</definedName>
    <definedName name="_xlnm.Print_Area" localSheetId="7">'2023-7.6. - SO 01 Čerpací...'!$C$4:$J$75,'2023-7.6. - SO 01 Čerpací...'!$C$81:$J$111,'2023-7.6. - SO 01 Čerpací...'!$C$117:$J$330</definedName>
    <definedName name="_xlnm._FilterDatabase" localSheetId="8" hidden="1">'2023-7.7. - PS 01 Strojní...'!$C$122:$K$217</definedName>
    <definedName name="_xlnm.Print_Area" localSheetId="8">'2023-7.7. - PS 01 Strojní...'!$C$4:$J$75,'2023-7.7. - PS 01 Strojní...'!$C$81:$J$104,'2023-7.7. - PS 01 Strojní...'!$C$110:$J$217</definedName>
    <definedName name="_xlnm._FilterDatabase" localSheetId="9" hidden="1">'2023-7.8. - PS 02 Strojní...'!$C$122:$K$216</definedName>
    <definedName name="_xlnm.Print_Area" localSheetId="9">'2023-7.8. - PS 02 Strojní...'!$C$4:$J$75,'2023-7.8. - PS 02 Strojní...'!$C$81:$J$104,'2023-7.8. - PS 02 Strojní...'!$C$110:$J$216</definedName>
    <definedName name="_xlnm.Print_Titles" localSheetId="0">'Rekapitulace stavby'!$92:$92</definedName>
    <definedName name="_xlnm.Print_Titles" localSheetId="1">'2023_7.0 - SOUPIS VEDLEJŠ...'!$120:$120</definedName>
    <definedName name="_xlnm.Print_Titles" localSheetId="2">'2023-7.1. - IO 01 Gravita...'!$131:$131</definedName>
    <definedName name="_xlnm.Print_Titles" localSheetId="3">'2023-7.2. - IO 02 Výtlak 1'!$129:$129</definedName>
    <definedName name="_xlnm.Print_Titles" localSheetId="4">'2023-7.3. - IO 03 výtlak 2'!$126:$126</definedName>
    <definedName name="_xlnm.Print_Titles" localSheetId="5">'2023-7.4. - IO 04 Stoka B'!$131:$131</definedName>
    <definedName name="_xlnm.Print_Titles" localSheetId="6">'2023-7.5. - IO 05 Přepoje...'!$124:$124</definedName>
    <definedName name="_xlnm.Print_Titles" localSheetId="7">'2023-7.6. - SO 01 Čerpací...'!$129:$129</definedName>
    <definedName name="_xlnm.Print_Titles" localSheetId="8">'2023-7.7. - PS 01 Strojní...'!$122:$122</definedName>
    <definedName name="_xlnm.Print_Titles" localSheetId="9">'2023-7.8. - PS 02 Strojní...'!$122:$122</definedName>
  </definedNames>
  <calcPr fullCalcOnLoad="1"/>
</workbook>
</file>

<file path=xl/sharedStrings.xml><?xml version="1.0" encoding="utf-8"?>
<sst xmlns="http://schemas.openxmlformats.org/spreadsheetml/2006/main" count="20724" uniqueCount="1967">
  <si>
    <t>Export Komplet</t>
  </si>
  <si>
    <t/>
  </si>
  <si>
    <t>2.0</t>
  </si>
  <si>
    <t>ZAMOK</t>
  </si>
  <si>
    <t>False</t>
  </si>
  <si>
    <t>{c179f060-f93f-4770-8d02-966e6f504b87}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</si>
  <si>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</si>
  <si>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</si>
  <si>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</si>
  <si>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</si>
  <si>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</si>
  <si>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</si>
  <si>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</si>
  <si>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</si>
  <si>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</si>
  <si>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</si>
  <si>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</si>
  <si>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Pohořelice – Brněnská, zkapacitnění kanalizace</t>
  </si>
  <si>
    <t>KSO:</t>
  </si>
  <si>
    <t>827 21 1</t>
  </si>
  <si>
    <t>CC-CZ:</t>
  </si>
  <si>
    <t>22231</t>
  </si>
  <si>
    <t>Místo:</t>
  </si>
  <si>
    <t xml:space="preserve">Pohořelice </t>
  </si>
  <si>
    <t>Datum:</t>
  </si>
  <si>
    <t>18. 7. 2023</t>
  </si>
  <si>
    <t>CZ-CPV:</t>
  </si>
  <si>
    <t>45231300-8</t>
  </si>
  <si>
    <t>CZ-CPA:</t>
  </si>
  <si>
    <t>42.21.22</t>
  </si>
  <si>
    <t>Zadavatel:</t>
  </si>
  <si>
    <t>IČ:</t>
  </si>
  <si>
    <t>49455168</t>
  </si>
  <si>
    <t>VODOVODY A KANALIZACE BŘECLAV, a.s.</t>
  </si>
  <si>
    <t>DIČ:</t>
  </si>
  <si>
    <t>Uchazeč:</t>
  </si>
  <si>
    <t>Vyplň údaj</t>
  </si>
  <si>
    <t>Projektant:</t>
  </si>
  <si>
    <t>47116901</t>
  </si>
  <si>
    <t xml:space="preserve">Vodohospodářský rozvoj a výstavba a.s. </t>
  </si>
  <si>
    <t>True</t>
  </si>
  <si>
    <t>Zpracovatel:</t>
  </si>
  <si>
    <t>Dvořák</t>
  </si>
  <si>
    <t>Poznámka:</t>
  </si>
  <si>
    <t>Soupis prací je stanoven za využití položek cenové soustavy ÚRS. Cenové a technické podmínky položek cenové soustavy úrs, které nejsou uvedeny v soupisu prací (tzv. úvodní části katalogů) jsou neomezeně dálkově k dispozici na www.cs-urs.cz. Položky soupisu prací, které nemají v sloupci "Cenová soustava" uveden žádný údaj 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</si>
  <si>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</si>
  <si>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</si>
  <si>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</si>
  <si>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</si>
  <si>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</si>
  <si>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</si>
  <si>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</si>
  <si>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</si>
  <si>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</si>
  <si>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</si>
  <si>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</si>
  <si>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</si>
  <si>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</si>
  <si>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</si>
  <si>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</si>
  <si>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</si>
  <si>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</si>
  <si>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</si>
  <si>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</si>
  <si>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</si>
  <si>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</si>
  <si>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</si>
  <si>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</si>
  <si>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</si>
  <si>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</si>
  <si>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</si>
  <si>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</si>
  <si>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</si>
  <si>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</si>
  <si>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</si>
  <si>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</si>
  <si>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</si>
  <si>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</si>
  <si>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</si>
  <si>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</si>
  <si>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</si>
  <si>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</si>
  <si>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</si>
  <si>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</si>
  <si>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</si>
  <si>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</si>
  <si>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</si>
  <si>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</si>
  <si>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</si>
  <si>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</si>
  <si>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2023_7.0</t>
  </si>
  <si>
    <t>SOUPIS VEDLEJŠÍCH A OSTATNÍCH NÁKLADŮ</t>
  </si>
  <si>
    <t>VON</t>
  </si>
  <si>
    <t>1</t>
  </si>
  <si>
    <t>{25a9df66-015b-4113-8df5-0e71cd9823f2}</t>
  </si>
  <si>
    <t>2</t>
  </si>
  <si>
    <t>2023-7.1.</t>
  </si>
  <si>
    <t>IO 01 Gravitační stoka AD+A zkapacitnění</t>
  </si>
  <si>
    <t>ING</t>
  </si>
  <si>
    <t>{30289810-c2ef-4830-afc1-255117a536a7}</t>
  </si>
  <si>
    <t>2023-7.2.</t>
  </si>
  <si>
    <t>IO 02 Výtlak 1</t>
  </si>
  <si>
    <t>{718a47f6-5a89-4073-bc49-c838ce18d9b4}</t>
  </si>
  <si>
    <t>2023-7.3.</t>
  </si>
  <si>
    <t>IO 03 výtlak 2</t>
  </si>
  <si>
    <t>{039de545-0b44-4b06-9661-97e10f4ae18d}</t>
  </si>
  <si>
    <t>2023-7.4.</t>
  </si>
  <si>
    <t>IO 04 Stoka B</t>
  </si>
  <si>
    <t>{0fafc57e-de14-49db-a0ab-6d04355c84ab}</t>
  </si>
  <si>
    <t>2023-7.5.</t>
  </si>
  <si>
    <t>IO 05 Přepojení bočních stok a přípojek</t>
  </si>
  <si>
    <t>{166d8de4-08fb-4c41-bed3-c0bcda368c67}</t>
  </si>
  <si>
    <t>2023-7.6.</t>
  </si>
  <si>
    <t>SO 01 Čerpací stanice 09 Most</t>
  </si>
  <si>
    <t>STA</t>
  </si>
  <si>
    <t>{1334ec7d-d30a-4a1a-a17c-c9e4d1ceb7c5}</t>
  </si>
  <si>
    <t>2023-7.7.</t>
  </si>
  <si>
    <t xml:space="preserve">PS 01 Strojní technologie ČS 09 Most </t>
  </si>
  <si>
    <t>PRO</t>
  </si>
  <si>
    <t>{c488ba7a-d32e-427d-b34d-3680102fd129}</t>
  </si>
  <si>
    <t>2023-7.8.</t>
  </si>
  <si>
    <t>PS 02 Strojní technologie ČS 01 Brněnská</t>
  </si>
  <si>
    <t>{639c0e1c-34d2-44f1-912e-8c0ff0d28d02}</t>
  </si>
  <si>
    <t>KRYCÍ LIST SOUPISU PRACÍ</t>
  </si>
  <si>
    <t>Objekt:</t>
  </si>
  <si>
    <t>2023_7.0 - SOUPIS VEDLEJŠÍCH A OSTATNÍCH NÁKLADŮ</t>
  </si>
  <si>
    <t>2223</t>
  </si>
  <si>
    <t>Pohořelice</t>
  </si>
  <si>
    <t>Vodohospodářský rozvoj a výstavba, a.s.</t>
  </si>
  <si>
    <t>CZ47116901</t>
  </si>
  <si>
    <t>REKAPITULACE ČLENĚNÍ SOUPISU PRACÍ</t>
  </si>
  <si>
    <t>Kód dílu - Popis</t>
  </si>
  <si>
    <t>Cena celkem [CZK]</t>
  </si>
  <si>
    <t>Náklady ze soupisu prací</t>
  </si>
  <si>
    <t>-1</t>
  </si>
  <si>
    <t>VRN - Vedlejší rozpočtové náklady</t>
  </si>
  <si>
    <t xml:space="preserve">    0 -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</si>
  <si>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</si>
  <si>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</si>
  <si>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</si>
  <si>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</si>
  <si>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</si>
  <si>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</si>
  <si>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</si>
  <si>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</si>
  <si>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</si>
  <si>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</si>
  <si>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</si>
  <si>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</si>
  <si>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</si>
  <si>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</si>
  <si>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</si>
  <si>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</si>
  <si>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</si>
  <si>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VRN</t>
  </si>
  <si>
    <t>Vedlejší rozpočtové náklady</t>
  </si>
  <si>
    <t>5</t>
  </si>
  <si>
    <t>ROZPOCET</t>
  </si>
  <si>
    <t>K</t>
  </si>
  <si>
    <t>01220300_r</t>
  </si>
  <si>
    <t>Zařízení staveniště dle kapitoly 1.1.1. technická zpráva D.1.</t>
  </si>
  <si>
    <t>kpl</t>
  </si>
  <si>
    <t>1024</t>
  </si>
  <si>
    <t>-930427750</t>
  </si>
  <si>
    <t>PP</t>
  </si>
  <si>
    <t>03230300_r</t>
  </si>
  <si>
    <t>Propagace - dle kapitoly 1.1.2.technická zpráva D.1. (informační panel + pamětní deska)</t>
  </si>
  <si>
    <t>1805816642</t>
  </si>
  <si>
    <t>Propagace - dle kapitoly 1.1.2.technická zpráva D.1. (informační panel+ pamětní deska)</t>
  </si>
  <si>
    <t>3</t>
  </si>
  <si>
    <t>01220305_r</t>
  </si>
  <si>
    <t xml:space="preserve">Dokumentace skutečného provedení stavby, provozní řád kanalizace aktualizace, kanalizační řád aktualizace, dodavatelská dokumentace, zaškolení obsluhy  dle kapitoly 1.1.3. technická zpráva D.1. </t>
  </si>
  <si>
    <t>2028275161</t>
  </si>
  <si>
    <t xml:space="preserve">Dokumentace skutečného provedení stavby, provozní řád kanalizace, kanalizační řád, doplnění provozního řádu vodovodu, dodavatelské dokumentace, zaškolení obsluhy -  dle kapitoly 1.1.3. technická zpráva D.1. </t>
  </si>
  <si>
    <t>4</t>
  </si>
  <si>
    <t>01220302_r</t>
  </si>
  <si>
    <t>Vytyčení inženýrských sítí  dle kapitoly 1.1.4. technická zpráva D.1.</t>
  </si>
  <si>
    <t>-1083293213</t>
  </si>
  <si>
    <t>Vytyčení inženýrských sítí dle kapitoly 1.1.4. technická zpráva D.1.</t>
  </si>
  <si>
    <t>01220303_r</t>
  </si>
  <si>
    <t>Provizorní dopravní značení dle kapitoly 1.1.5. technická zpráva D.1.</t>
  </si>
  <si>
    <t>-1996141719</t>
  </si>
  <si>
    <t>6</t>
  </si>
  <si>
    <t>01220307_r</t>
  </si>
  <si>
    <t>Zkoušky na staveništi  - hutnící zkoušky a další zkoušky (komplexní vyzkoušení, revize elektro, atd.)  dle kapitoly 1.1.6. technická zpráva D.1.</t>
  </si>
  <si>
    <t>-118760795</t>
  </si>
  <si>
    <t>7</t>
  </si>
  <si>
    <t>01220306_r</t>
  </si>
  <si>
    <t xml:space="preserve">Průzkumné práce - viz. kapitola 1.1.7. v technické zprávě D.1. </t>
  </si>
  <si>
    <t>-1682993351</t>
  </si>
  <si>
    <t xml:space="preserve">Průzkumné práce - viz. kapitola 1.1.7. v technické zprávě D.1.
Zhotovitel provede před zahájením prací podrobnou pasportizaci a fotodokumentaci přilehlých objektů (domy, studny včetně hladiny, komunikace, ploty atd.) a přizpůsobí technologický postup, použití mechanismů, pažení a vlastní provádění daným místním podmínkám. 
V dostatečném předstihu před započetím stavebních prací provede zhotovitel v rámci staveniště pasportizaci a inventarizaci zeleně. 
Součástí položky je časosběrná fotodokumentace průběhu výstavby.
Provedení 2 ručně kopaných sond cca 2x1x1,5 </t>
  </si>
  <si>
    <t>8</t>
  </si>
  <si>
    <t>01220304_r</t>
  </si>
  <si>
    <t>Geodetické práce dle kapitoly 1.1.8. technická zpráva D.1.</t>
  </si>
  <si>
    <t>1822721703</t>
  </si>
  <si>
    <t>Geodetické práce  dle kapitoly 1.1.8. technická zpráva D.1.</t>
  </si>
  <si>
    <t>9</t>
  </si>
  <si>
    <t>01220309_r</t>
  </si>
  <si>
    <t>Poplatky za dočasný zábor komunikací a ploch - dle technické zprávy kap. 1.1.9  technická zpráva D.1.</t>
  </si>
  <si>
    <t>-1498163588</t>
  </si>
  <si>
    <t>Poplatky za dočasný zábor komunikací a ploch - dle technické zprávy kap. 1.1.9 technická zpráva D.1.</t>
  </si>
  <si>
    <t>10</t>
  </si>
  <si>
    <t>01220315_r</t>
  </si>
  <si>
    <t>Kompletační činnost  dle kapitoly 1.1.10. technická zpráva D.1.</t>
  </si>
  <si>
    <t>1930371573</t>
  </si>
  <si>
    <t>Kompletační činnost dle kapitoly 1.1.10. technická zpráva D.1.</t>
  </si>
  <si>
    <t>11</t>
  </si>
  <si>
    <t>01220318_r</t>
  </si>
  <si>
    <t>Součinnost při zabezpečení kolaudace stavby  dle kapitoly 1.1.11. technická zpráva D.1.</t>
  </si>
  <si>
    <t>887573427</t>
  </si>
  <si>
    <t>VRN1</t>
  </si>
  <si>
    <t>Průzkumné, geodetické a projektové práce</t>
  </si>
  <si>
    <t>12</t>
  </si>
  <si>
    <t>01111400r</t>
  </si>
  <si>
    <t xml:space="preserve">Činnost geologa a hydrogeologa při výkopových pracích (např. pro rozdělení vytěžené zeminy pro uložení na mezideponii pro zpětné zásypy a pro odvoz na skládku) dle technické zprávy kap. 1.1.12.technická zpráva D.1. </t>
  </si>
  <si>
    <t>soubor</t>
  </si>
  <si>
    <t>662508764</t>
  </si>
  <si>
    <t xml:space="preserve">Činnost geologa a hydrogeologa při výkopových pracích (např. pro rozdělení vytěžené zeminy pro uložení na mezideponii pro zpětné zásypy a pro odvoz na skládku)  dle technické zprávy kap. 1.1.12.technická zpráva D.1. </t>
  </si>
  <si>
    <t>VRN3</t>
  </si>
  <si>
    <t>Zařízení staveniště</t>
  </si>
  <si>
    <t>13</t>
  </si>
  <si>
    <t>03910300r</t>
  </si>
  <si>
    <t xml:space="preserve"> Uvedení vozovek a obslužných a skladových ploch dotčených výstavbou do původního stavu  dle technické zprávy kap. 1.1.13.technická zpráva D.1. </t>
  </si>
  <si>
    <t>1917953873</t>
  </si>
  <si>
    <t>VV</t>
  </si>
  <si>
    <t>VRN4</t>
  </si>
  <si>
    <t>Inženýrská činnost</t>
  </si>
  <si>
    <t>14</t>
  </si>
  <si>
    <t>043203003</t>
  </si>
  <si>
    <t xml:space="preserve">Rozbor asfaltu v komunikacích dle Vyhlášky č. 130/2019 Sb. o kritériích pro asfaltové směsi   </t>
  </si>
  <si>
    <t>-1180763399</t>
  </si>
  <si>
    <t>VRN6</t>
  </si>
  <si>
    <t>Územní vlivy</t>
  </si>
  <si>
    <t>062103r</t>
  </si>
  <si>
    <t xml:space="preserve">Zajištění přemístění nádob na odpad jednotlivých domácností a nádob na separovaný odpad ve svozové dny na určené místo svozu </t>
  </si>
  <si>
    <t>-712386996</t>
  </si>
  <si>
    <t>16</t>
  </si>
  <si>
    <t>0623030r</t>
  </si>
  <si>
    <t xml:space="preserve">Dočasné lávky, osvětlení a můstky pro pěší a vozidla přes otevřený výkop </t>
  </si>
  <si>
    <t>-1775653191</t>
  </si>
  <si>
    <t>2023-7.1. - IO 01 Gravitační stoka AD+A zkapacitnění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</si>
  <si>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</si>
  <si>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</si>
  <si>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</si>
  <si>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</si>
  <si>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</si>
  <si>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</t>
  </si>
  <si>
    <t xml:space="preserve">    6 - Úpravy povrchů, podlahy a osazování výplní</t>
  </si>
  <si>
    <t xml:space="preserve">    8 -  Trubní vedení</t>
  </si>
  <si>
    <t xml:space="preserve">    9 - Ostatní konstrukce a práce-bourání</t>
  </si>
  <si>
    <t xml:space="preserve">      99 - Přesun hmot</t>
  </si>
  <si>
    <t xml:space="preserve">    997 - Přesun sutě</t>
  </si>
  <si>
    <t>PSV - Práce a dodávky PSV</t>
  </si>
  <si>
    <t xml:space="preserve">    721 - Zdravotechnika - vnitřní kanalizace</t>
  </si>
  <si>
    <t>M - Práce a dodávky M</t>
  </si>
  <si>
    <t xml:space="preserve">    23-M - Montáže potrubí</t>
  </si>
  <si>
    <t xml:space="preserve">    43-M - Montáž ocelových konstrukcí</t>
  </si>
  <si>
    <t xml:space="preserve">    46-M - Zemní práce při extr.mont.pracích</t>
  </si>
  <si>
    <t>HSV</t>
  </si>
  <si>
    <t>Práce a dodávky HSV</t>
  </si>
  <si>
    <t>Zemní práce</t>
  </si>
  <si>
    <t>113107222</t>
  </si>
  <si>
    <t>Odstranění podkladu pl přes 200 m2 z kameniva drceného tl 200 mm</t>
  </si>
  <si>
    <t>m2</t>
  </si>
  <si>
    <t>-1342727737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</si>
  <si>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</si>
  <si>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442,3*1,2</t>
  </si>
  <si>
    <t>113107243</t>
  </si>
  <si>
    <t>Odstranění podkladu pl přes 200 m2 živičných tl 150 mm</t>
  </si>
  <si>
    <t>-960449083</t>
  </si>
  <si>
    <t>Odstranění podkladů nebo krytů s přemístěním hmot na skládku na vzdálenost do 20 m nebo s naložením na dopravní prostředek v ploše jednotlivě přes 200 m2 živičných, o tl. vrstvy přes 100 do 150 mm</t>
  </si>
  <si>
    <t>442,3*1,7</t>
  </si>
  <si>
    <t>113107341</t>
  </si>
  <si>
    <t>Odstranění podkladu živičného tl 50 mm strojně pl do 50 m2</t>
  </si>
  <si>
    <t>600410831</t>
  </si>
  <si>
    <t>Odstranění podkladů nebo krytů strojně plochy jednotlivě do 50 m2 s přemístěním hmot na skládku na vzdálenost do 3 m nebo s naložením na dopravní prostředek živičných, o tl. vrstvy do 50 mm</t>
  </si>
  <si>
    <t>115001101</t>
  </si>
  <si>
    <t>Převedení vody potrubím DN do 100</t>
  </si>
  <si>
    <t>m</t>
  </si>
  <si>
    <t>1924025189</t>
  </si>
  <si>
    <t>Převedení vody potrubím průměru DN do 100</t>
  </si>
  <si>
    <t>500</t>
  </si>
  <si>
    <t>115101202</t>
  </si>
  <si>
    <t>Čerpání vody na dopravní výšku do 10 m průměrný přítok do 1000 l/min</t>
  </si>
  <si>
    <t>hod</t>
  </si>
  <si>
    <t>-1774125952</t>
  </si>
  <si>
    <t>Čerpání vody na dopravní výšku do 10 m s uvažovaným průměrným přítokem přes 500 do 1 000 l/min</t>
  </si>
  <si>
    <t>60*16+40</t>
  </si>
  <si>
    <t>115101302</t>
  </si>
  <si>
    <t>Pohotovost čerpací soupravy pro dopravní výšku do 10 m přítok do 1000 l/min</t>
  </si>
  <si>
    <t>den</t>
  </si>
  <si>
    <t>533680159</t>
  </si>
  <si>
    <t>Pohotovost záložní čerpací soupravy pro dopravní výšku do 10 m s uvažovaným průměrným přítokem přes 500 do 1 000 l/min</t>
  </si>
  <si>
    <t>65</t>
  </si>
  <si>
    <t>119001401</t>
  </si>
  <si>
    <t>Dočasné zajištění potrubí ocelového nebo litinového DN do 200</t>
  </si>
  <si>
    <t>-804965757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</si>
  <si>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</si>
  <si>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440</t>
  </si>
  <si>
    <t>M</t>
  </si>
  <si>
    <t>58337302</t>
  </si>
  <si>
    <t>štěrkopísek frakce 0/16</t>
  </si>
  <si>
    <t>t</t>
  </si>
  <si>
    <t>-1112225561</t>
  </si>
  <si>
    <t>-((442,3)*0,25*0,25*3,14+15*1)*2</t>
  </si>
  <si>
    <t>(442,3)*1,2*0,8*2</t>
  </si>
  <si>
    <t>119001421</t>
  </si>
  <si>
    <t>Dočasné zajištění kabelů a kabelových tratí ze 3 volně ložených kabelů</t>
  </si>
  <si>
    <t>361075749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</si>
  <si>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</si>
  <si>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400</t>
  </si>
  <si>
    <t>120001101</t>
  </si>
  <si>
    <t>Příplatek za ztížení vykopávky v blízkosti podzemního vedení</t>
  </si>
  <si>
    <t>m3</t>
  </si>
  <si>
    <t>669534575</t>
  </si>
  <si>
    <t>Příplatek k cenám vykopávek za ztížení vykopávky v blízkosti podzemního vedení nebo výbušnin v horninách jakékoliv třídy</t>
  </si>
  <si>
    <t>(442,3*1,2*1)</t>
  </si>
  <si>
    <t>132212231</t>
  </si>
  <si>
    <t>Hloubení rýh š do 2000 mm v soudržných horninách třídy těžitelnosti I, skupiny 3 objemu do 10 m3 při překopech inženýrských sítí ručně</t>
  </si>
  <si>
    <t>562880808</t>
  </si>
  <si>
    <t>Hloubení rýh šířky přes 800 do 2 000 mm při překopech inženýrských sítí ručně zapažených i nezapažených, s urovnáním dna do předepsaného profilu a spádu objemu do 10 m3 v hornině třídy těžitelnosti I skupiny 3 soudržných</t>
  </si>
  <si>
    <t>10*2,6*1,2</t>
  </si>
  <si>
    <t>132254205</t>
  </si>
  <si>
    <t>Hloubení zapažených rýh š do 2000 mm v hornině třídy těžitelnosti I skupiny 3 objem do 1000 m3</t>
  </si>
  <si>
    <t>1666798729</t>
  </si>
  <si>
    <t>Hloubení zapažených rýh šířky přes 800 do 2 000 mm strojně s urovnáním dna do předepsaného profilu a spádu v hornině třídy těžitelnosti I skupiny 3 přes 500 do 1 000 m3</t>
  </si>
  <si>
    <t>((442,3)*1,2*2,6"celkový výkop - při průměrné hloubce 2,6 m")*0,5+50*0,2*2,6</t>
  </si>
  <si>
    <t>-(442,3*1,2*0,4+15*1)*0,5"komunikace asfalt"-50*0,2*0,4-442,3*0,2*0,2*3,14-31,2</t>
  </si>
  <si>
    <t>132312231</t>
  </si>
  <si>
    <t>Hloubení rýh š do 2000 mm v soudržných horninách třídy těžitelnosti II skupiny 4 objemu do 10 m3 při překopech inženýrských sítí ručně</t>
  </si>
  <si>
    <t>1889017769</t>
  </si>
  <si>
    <t>Hloubení rýh šířky přes 800 do 2 000 mm při překopech inženýrských sítí ručně zapažených i nezapažených, s urovnáním dna do předepsaného profilu a spádu objemu do 10 m3 v hornině třídy těžitelnosti II skupiny 4 soudržných</t>
  </si>
  <si>
    <t>132354205</t>
  </si>
  <si>
    <t>Hloubení zapažených rýh š do 2000 mm v hornině třídy těžitelnosti II skupiny 4 objem do 1000 m3</t>
  </si>
  <si>
    <t>951426045</t>
  </si>
  <si>
    <t>Hloubení zapažených rýh šířky přes 800 do 2 000 mm strojně s urovnáním dna do předepsaného profilu a spádu v hornině třídy těžitelnosti II skupiny 4 přes 500 do 1 000 m3</t>
  </si>
  <si>
    <t>((442,3)*1,2*2,6"celkový výkop - při průměrné hloubce 2,6 m")*0,5+50*0,2*2,6+60*0,5*0,15</t>
  </si>
  <si>
    <t>151811131</t>
  </si>
  <si>
    <t>Osazení pažicího boxu hl výkopu do 4 m š do 1,2 m</t>
  </si>
  <si>
    <t>118263773</t>
  </si>
  <si>
    <t>Zřízení pažicích boxů pro pažení a rozepření stěn rýh podzemního vedení hloubka výkopu do 4 m, šířka do 1,2 m</t>
  </si>
  <si>
    <t>(442,3)*2,6*2</t>
  </si>
  <si>
    <t>151811231</t>
  </si>
  <si>
    <t>Odstranění pažicího boxu hl výkopu do 4 m š do 1,2 m</t>
  </si>
  <si>
    <t>1871753761</t>
  </si>
  <si>
    <t>Odstranění pažicích boxů pro pažení a rozepření stěn rýh podzemního vedení hloubka výkopu do 4 m, šířka do 1,2 m</t>
  </si>
  <si>
    <t>17</t>
  </si>
  <si>
    <t>162251101</t>
  </si>
  <si>
    <t>Vodorovné přemístění do 20 m výkopku/sypaniny z horniny třídy těžitelnosti I, skupiny 1 až 3</t>
  </si>
  <si>
    <t>-296415533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</si>
  <si>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</si>
  <si>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((442,3)*1,2*2,6"celkový výkop - při průměrné hloubce 2,6 m")*0,5*2+50*0,2*2,6*2</t>
  </si>
  <si>
    <t>-(442,3*1,2*0,4+15*1)*0,5*2"komunikace asfalt"-50*0,2*0,4*2-442,3*0,2*0,2*3,14*2</t>
  </si>
  <si>
    <t>18</t>
  </si>
  <si>
    <t>162251121</t>
  </si>
  <si>
    <t>Vodorovné přemístění do 20 m výkopku/sypaniny z horniny třídy těžitelnosti II, skupiny 4 a 5</t>
  </si>
  <si>
    <t>267750646</t>
  </si>
  <si>
    <t>Vodorovné přemístění výkopku nebo sypaniny po suchu na obvyklém dopravním prostředku, bez naložení výkopku, avšak se složením bez rozhrnutí z horniny třídy těžitelnosti II skupiny 4 a 5 na vzdálenost do 20 m</t>
  </si>
  <si>
    <t>((442,3)*1,2*2,6"celkový výkop - při průměrné hloubce 2,6 m")*0,5*2+50*0,2*2,6*2+60*0,5*0,15*2</t>
  </si>
  <si>
    <t>19</t>
  </si>
  <si>
    <t>162351103</t>
  </si>
  <si>
    <t>Vodorovné přemístění do 500 m výkopku/sypaniny z horniny třídy těžitelnosti I, skupiny 1 až 3</t>
  </si>
  <si>
    <t>1389720719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</si>
  <si>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</si>
  <si>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20</t>
  </si>
  <si>
    <t>162351123</t>
  </si>
  <si>
    <t>Vodorovné přemístění do 500 m výkopku/sypaniny z hornin třídy těžitelnosti II, skupiny 4 a 5</t>
  </si>
  <si>
    <t>965646872</t>
  </si>
  <si>
    <t>Vodorovné přemístění výkopku nebo sypaniny po suchu na obvyklém dopravním prostředku, bez naložení výkopku, avšak se složením bez rozhrnutí z horniny třídy těžitelnosti II skupiny 4 a 5 na vzdálenost přes 50 do 500 m</t>
  </si>
  <si>
    <t>162651132</t>
  </si>
  <si>
    <t>Vodorovné přemístění přes 4 000 do 5000 m výkopku/sypaniny z horniny třídy těžitelnosti II skupiny 4 a 5</t>
  </si>
  <si>
    <t>2008824105</t>
  </si>
  <si>
    <t>Vodorovné přemístění výkopku nebo sypaniny po suchu na obvyklém dopravním prostředku, bez naložení výkopku, avšak se složením bez rozhrnutí z horniny třídy těžitelnosti II skupiny 4 a 5 na vzdálenost přes 4 000 do 5 000 m</t>
  </si>
  <si>
    <t>(442,3)*1,2*1+50*0,2*1+60*0,5*0,15</t>
  </si>
  <si>
    <t>-15-442,3*0,2*0,2*3,14*2</t>
  </si>
  <si>
    <t>22</t>
  </si>
  <si>
    <t>171201221</t>
  </si>
  <si>
    <t>Poplatek za uložení na skládce (skládkovné) zeminy a kamení kód odpadu 17 05 04</t>
  </si>
  <si>
    <t>791316122</t>
  </si>
  <si>
    <t>Poplatek za uložení stavebního odpadu na skládce (skládkovné) zeminy a kamení zatříděného do Katalogu odpadů pod kódem 17 05 04</t>
  </si>
  <si>
    <t>419,154*2</t>
  </si>
  <si>
    <t>23</t>
  </si>
  <si>
    <t>171251201</t>
  </si>
  <si>
    <t>Uložení sypaniny na skládky nebo meziskládky</t>
  </si>
  <si>
    <t>2124868455</t>
  </si>
  <si>
    <t>Uložení sypaniny na skládky nebo meziskládky bez hutnění s upravením uložené sypaniny do předepsaného tvaru</t>
  </si>
  <si>
    <t>((442,3)*1,2*2,6"celkový výkop - při průměrné hloubce 2,6 m")+50*0,2*2,6+60*0,5*0,15</t>
  </si>
  <si>
    <t>-(442,3*1,2*0,4+15*1)"komunikace asfalt"-50*0,2*0,4-442,3*0,2*0,2*3,14</t>
  </si>
  <si>
    <t>24</t>
  </si>
  <si>
    <t>174101101</t>
  </si>
  <si>
    <t>Zásyp jam, šachet rýh nebo kolem objektů sypaninou se zhutněním</t>
  </si>
  <si>
    <t>1919856363</t>
  </si>
  <si>
    <t>Zásyp sypaninou z jakékoliv horniny s uložením výkopku ve vrstvách se zhutněním jam, šachet, rýh nebo kolem objektů v těchto vykopávkách</t>
  </si>
  <si>
    <t>442,3*1,2*(2,6-0,1-0,8-0,5-0,3)+50*0,2*(2,6-0,1-0,8-0,5)-15</t>
  </si>
  <si>
    <t>25</t>
  </si>
  <si>
    <t>175151101</t>
  </si>
  <si>
    <t>Obsypání potrubí strojně sypaninou bez prohození, uloženou do 3 m</t>
  </si>
  <si>
    <t>1277557085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</si>
  <si>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</si>
  <si>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-(15)*1*0,5 "šachty"-((442,3)*0,25*0,25)*3,14"potrubí"</t>
  </si>
  <si>
    <t>(442,3)*1,2*0,8+50*0,2*0,8</t>
  </si>
  <si>
    <t>Zakládání</t>
  </si>
  <si>
    <t>26</t>
  </si>
  <si>
    <t>212312111</t>
  </si>
  <si>
    <t>Lože pro trativody z betonu prostého</t>
  </si>
  <si>
    <t>1894389611</t>
  </si>
  <si>
    <t>Lože pro trativody  z betonu prostého</t>
  </si>
  <si>
    <t>1,3*1,3*0,1*15</t>
  </si>
  <si>
    <t>Svislé a kompletní konstrukce</t>
  </si>
  <si>
    <t>27</t>
  </si>
  <si>
    <t>359901211</t>
  </si>
  <si>
    <t>Monitoring stoky jakékoli výšky na nové kanalizaci</t>
  </si>
  <si>
    <t>-2006819622</t>
  </si>
  <si>
    <t>Monitoring stok (kamerový systém) jakékoli výšky nová kanalizace</t>
  </si>
  <si>
    <t>442,3</t>
  </si>
  <si>
    <t>Vodorovné konstrukce</t>
  </si>
  <si>
    <t>28</t>
  </si>
  <si>
    <t>359901111</t>
  </si>
  <si>
    <t>Vyčištění stok</t>
  </si>
  <si>
    <t>1360762159</t>
  </si>
  <si>
    <t>Vyčištění stok  jakékoliv výšky</t>
  </si>
  <si>
    <t>29</t>
  </si>
  <si>
    <t>451573111</t>
  </si>
  <si>
    <t>Lože pod potrubí otevřený výkop ze štěrkopísku</t>
  </si>
  <si>
    <t>-264494031</t>
  </si>
  <si>
    <t>Lože pod potrubí, stoky a drobné objekty v otevřeném výkopu z písku a štěrkopísku do 63 mm</t>
  </si>
  <si>
    <t>1,2*(442,3)*0,1+50*0,2*0,1</t>
  </si>
  <si>
    <t>Komunikace</t>
  </si>
  <si>
    <t>30</t>
  </si>
  <si>
    <t>564861111</t>
  </si>
  <si>
    <t>Podklad ze štěrkodrtě ŠD plochy přes 100 m2 tl 200 mm</t>
  </si>
  <si>
    <t>1195037091</t>
  </si>
  <si>
    <t>Podklad ze štěrkodrti ŠD s rozprostřením a zhutněním plochy přes 100 m2, po zhutnění tl. 200 mm</t>
  </si>
  <si>
    <t>442,3*1,2+50*0,2</t>
  </si>
  <si>
    <t>31</t>
  </si>
  <si>
    <t>564871116</t>
  </si>
  <si>
    <t>Podklad ze štěrkodrtě ŠD plochy přes 100 m2 tl. 300 mm</t>
  </si>
  <si>
    <t>7984286</t>
  </si>
  <si>
    <t>Podklad ze štěrkodrti ŠD s rozprostřením a zhutněním plochy přes 100 m2, po zhutnění tl. 300 mm</t>
  </si>
  <si>
    <t>32</t>
  </si>
  <si>
    <t>567134113</t>
  </si>
  <si>
    <t>Podklad ze směsi stmelené cementem SC C 12/15 (PB III) tl 200 mm</t>
  </si>
  <si>
    <t>-534785430</t>
  </si>
  <si>
    <t>Podklad ze směsi stmelené cementem SC bez dilatačních spár, s rozprostřením a zhutněním SC C 12/15 (PB III), po zhutnění tl. 200 mm</t>
  </si>
  <si>
    <t>442,3*1,7+50*0,2</t>
  </si>
  <si>
    <t>33</t>
  </si>
  <si>
    <t>573111112</t>
  </si>
  <si>
    <t>Postřik živičný infiltrační s posypem z asfaltu množství 1 kg/m2</t>
  </si>
  <si>
    <t>-506261373</t>
  </si>
  <si>
    <t>Postřik živičný infiltrační z asfaltu silničního s posypem kamenivem, v množství 1,00 kg/m2</t>
  </si>
  <si>
    <t>34</t>
  </si>
  <si>
    <t>573231111</t>
  </si>
  <si>
    <t>Postřik živičný spojovací ze silniční emulze v množství do 0,7 kg/m2</t>
  </si>
  <si>
    <t>1188397460</t>
  </si>
  <si>
    <t>Postřik živičný spojovací bez posypu kamenivem ze silniční emulze, v množství od 0,50 do 0,80 kg/m2</t>
  </si>
  <si>
    <t>(442,3*1,7+50*0,2)*2</t>
  </si>
  <si>
    <t>35</t>
  </si>
  <si>
    <t>577144111</t>
  </si>
  <si>
    <t>Asfaltový beton vrstva obrusná ACO 11 (ABS) tř. I tl 50 mm š do 3 m z nemodifikovaného asfaltu</t>
  </si>
  <si>
    <t>1391203663</t>
  </si>
  <si>
    <t>Asfaltový beton vrstva obrusná ACO 11 (ABS)  s rozprostřením a se zhutněním z nemodifikovaného asfaltu v pruhu šířky do 3 m tř. I, po zhutnění tl. 50 mm</t>
  </si>
  <si>
    <t>36</t>
  </si>
  <si>
    <t>577145112</t>
  </si>
  <si>
    <t>Asfaltový beton vrstva ložní ACL 16 (ABH) tl 50 mm š do 3 m z nemodifikovaného asfaltu</t>
  </si>
  <si>
    <t>389981288</t>
  </si>
  <si>
    <t>Asfaltový beton vrstva ložní ACL 16 (ABH)  s rozprostřením a zhutněním z nemodifikovaného asfaltu v pruhu šířky do 3 m, po zhutnění tl. 50 mm</t>
  </si>
  <si>
    <t>(442,3*1,7+50*0,2)</t>
  </si>
  <si>
    <t>37</t>
  </si>
  <si>
    <t>919121212</t>
  </si>
  <si>
    <t>Těsnění spár zálivkou za studena pro komůrky š 10 mm hl 20 mm bez těsnicího profilu</t>
  </si>
  <si>
    <t>1036138431</t>
  </si>
  <si>
    <t>Utěsnění dilatačních spár zálivkou za studena v cementobetonovém nebo živičném krytu včetně adhezního nátěru bez těsnicího profilu pod zálivkou, pro komůrky šířky 10 mm, hloubky 20 mm</t>
  </si>
  <si>
    <t>442,3*2</t>
  </si>
  <si>
    <t>38</t>
  </si>
  <si>
    <t>919731123</t>
  </si>
  <si>
    <t>Zarovnání styčné plochy podkladu nebo krytu živičného tl do 200 mm</t>
  </si>
  <si>
    <t>-399034713</t>
  </si>
  <si>
    <t>Zarovnání styčné plochy podkladu nebo krytu podél vybourané části komunikace nebo zpevněné plochy živičné tl. přes 100 do 200 mm</t>
  </si>
  <si>
    <t>Úpravy povrchů, podlahy a osazování výplní</t>
  </si>
  <si>
    <t>39</t>
  </si>
  <si>
    <t>6186311_R</t>
  </si>
  <si>
    <t>MALTOVÉ LOŽE POD POKLOP</t>
  </si>
  <si>
    <t>KUS</t>
  </si>
  <si>
    <t>1578537263</t>
  </si>
  <si>
    <t>Vnitřní úprava povrchu betonových konstrukcí čistíren odpadních vod, nádrží, vodojemů, kanálů stěrkou z těsnící cementové malty dvouvrstvou, ploch rovinných
MALTOVÉ LOŽE POD POKLOP</t>
  </si>
  <si>
    <t xml:space="preserve"> Trubní vedení</t>
  </si>
  <si>
    <t>40</t>
  </si>
  <si>
    <t>283990001</t>
  </si>
  <si>
    <t>Fólie výstražná pro kanalizaci š. 300 mm šedá</t>
  </si>
  <si>
    <t>128</t>
  </si>
  <si>
    <t>1976226636</t>
  </si>
  <si>
    <t>41</t>
  </si>
  <si>
    <t>5524101_r</t>
  </si>
  <si>
    <t>biologiocky pachový filtr pod kanalizační poklop</t>
  </si>
  <si>
    <t>kus</t>
  </si>
  <si>
    <t>-1989927342</t>
  </si>
  <si>
    <t>42</t>
  </si>
  <si>
    <t>810391811</t>
  </si>
  <si>
    <t>Bourání stávajícího potrubí z betonu DN přes 200 do 400</t>
  </si>
  <si>
    <t>-1201761163</t>
  </si>
  <si>
    <t>Bourání stávajícího potrubí z betonu v otevřeném výkopu DN přes 200 do 400</t>
  </si>
  <si>
    <t>43</t>
  </si>
  <si>
    <t>899722114</t>
  </si>
  <si>
    <t>Krytí potrubí z plastů výstražnou fólií z PVC 40 cm</t>
  </si>
  <si>
    <t>-1850605393</t>
  </si>
  <si>
    <t>Krytí potrubí z plastů výstražnou fólií z PVC šířky 40 cm</t>
  </si>
  <si>
    <t>44</t>
  </si>
  <si>
    <t>871423121</t>
  </si>
  <si>
    <t>Montáž kanalizačního potrubí z PVC těsněné gumovým kroužkem otevřený výkop sklon do 20 % DN 500</t>
  </si>
  <si>
    <t>1052492178</t>
  </si>
  <si>
    <t>Montáž kanalizačního potrubí z plastů z tvrdého PVC těsněných gumovým kroužkem v otevřeném výkopu ve sklonu do 20 % DN 500</t>
  </si>
  <si>
    <t>45</t>
  </si>
  <si>
    <t>PPL.M5006</t>
  </si>
  <si>
    <t>PP hladká plnostěnná trubka SN12 DN500x6m odpadní plnostěné potrubí (použití UD) z PP</t>
  </si>
  <si>
    <t>-1991650279</t>
  </si>
  <si>
    <t>69</t>
  </si>
  <si>
    <t>46</t>
  </si>
  <si>
    <t>PPL.M5003</t>
  </si>
  <si>
    <t>PP hladká plnostěnná trubka SN12 DN500x3m odpadní plnostěné potrubí (použití UD) z PP</t>
  </si>
  <si>
    <t>-1362421742</t>
  </si>
  <si>
    <t>47</t>
  </si>
  <si>
    <t>PPL.M5001</t>
  </si>
  <si>
    <t>PP hladká plnostěnná trubka SN12 DN500x1m odpadní plnostěné potrubí (použití UD) z PP</t>
  </si>
  <si>
    <t>2129555934</t>
  </si>
  <si>
    <t>48</t>
  </si>
  <si>
    <t>452112111</t>
  </si>
  <si>
    <t>Osazení betonových prstenců nebo rámů v do 100 mm</t>
  </si>
  <si>
    <t>-436256042</t>
  </si>
  <si>
    <t>Osazení betonových dílců prstenců nebo rámů pod poklopy a mříže, výšky do 100 mm</t>
  </si>
  <si>
    <t>49</t>
  </si>
  <si>
    <t>PFB.1120101OZ</t>
  </si>
  <si>
    <t>Prstenec šachtový vyrovnávací (OZ) TBW-Q.1 63/6</t>
  </si>
  <si>
    <t>1570567883</t>
  </si>
  <si>
    <t>50</t>
  </si>
  <si>
    <t>PFB.1120102OZ</t>
  </si>
  <si>
    <t>Prstenec šachtový vyrovnávací (OZ) TBW-Q.1 63/8</t>
  </si>
  <si>
    <t>-1901750443</t>
  </si>
  <si>
    <t>51</t>
  </si>
  <si>
    <t>PFB.1120103OZ</t>
  </si>
  <si>
    <t>Prstenec šachtový vyrovnávací (OZ) TBW-Q.1 63/10</t>
  </si>
  <si>
    <t>1162339709</t>
  </si>
  <si>
    <t>52</t>
  </si>
  <si>
    <t>PFB.1120100OZ</t>
  </si>
  <si>
    <t>Prstenec šachtový vyrovnávací (OZ) TBW-Q.1 63/4</t>
  </si>
  <si>
    <t>656591689</t>
  </si>
  <si>
    <t>53</t>
  </si>
  <si>
    <t>PFB.1120104OZ</t>
  </si>
  <si>
    <t>Prstenec šachtový vyrovnávací (OZ) TBW-Q.1 63/12</t>
  </si>
  <si>
    <t>817837532</t>
  </si>
  <si>
    <t>54</t>
  </si>
  <si>
    <t>59224348</t>
  </si>
  <si>
    <t>těsnění elastomerové pro spojení šachetních dílů DN 1000</t>
  </si>
  <si>
    <t>884091985</t>
  </si>
  <si>
    <t>55</t>
  </si>
  <si>
    <t>59224342</t>
  </si>
  <si>
    <t>těsnění elastomerové pro spojení šachetních dílů DN 1500</t>
  </si>
  <si>
    <t>875680687</t>
  </si>
  <si>
    <t>56</t>
  </si>
  <si>
    <t>871228111</t>
  </si>
  <si>
    <t>Kladení drenážního potrubí z tvrdého PVC průměru do 150 mm</t>
  </si>
  <si>
    <t>-581310880</t>
  </si>
  <si>
    <t>Kladení drenážního potrubí z plastických hmot do připravené rýhy z tvrdého PVC, průměru přes 90 do 150 mm</t>
  </si>
  <si>
    <t>60</t>
  </si>
  <si>
    <t>57</t>
  </si>
  <si>
    <t>28611293</t>
  </si>
  <si>
    <t>trubka drenážní flexibilní neperforovaná PVC-U SN 4 DN 100 pro meliorace, dočasné nebo odlehčovací drenáže</t>
  </si>
  <si>
    <t>-1161027734</t>
  </si>
  <si>
    <t>60*1,03 'Přepočtené koeficientem množství</t>
  </si>
  <si>
    <t>58</t>
  </si>
  <si>
    <t>877310440</t>
  </si>
  <si>
    <t>Montáž šachtových vložek na kanalizačním potrubí z PP trub korugovaných DN 150</t>
  </si>
  <si>
    <t>-258745904</t>
  </si>
  <si>
    <t>Montáž tvarovek na kanalizačním plastovém potrubí z polypropylenu PP korugovaného nebo žebrovaného šachtových vložek DN 150</t>
  </si>
  <si>
    <t>59</t>
  </si>
  <si>
    <t>28617480</t>
  </si>
  <si>
    <t>vložka šachtová kanalizace PP korugované DN 160</t>
  </si>
  <si>
    <t>-341214854</t>
  </si>
  <si>
    <t>877370440</t>
  </si>
  <si>
    <t>Montáž šachtových vložek na kanalizačním potrubí z PP trub korugovaných DN 300</t>
  </si>
  <si>
    <t>-1837638494</t>
  </si>
  <si>
    <t>Montáž tvarovek na kanalizačním plastovém potrubí z polypropylenu PP korugovaného nebo žebrovaného šachtových vložek DN 300</t>
  </si>
  <si>
    <t>61</t>
  </si>
  <si>
    <t>28617483</t>
  </si>
  <si>
    <t>vložka šachtová kanalizace PP korugované DN 300</t>
  </si>
  <si>
    <t>1181113095</t>
  </si>
  <si>
    <t>62</t>
  </si>
  <si>
    <t>877390440</t>
  </si>
  <si>
    <t>Montáž šachtových vložek na kanalizačním potrubí z PP trub korugovaných DN 400</t>
  </si>
  <si>
    <t>-924115149</t>
  </si>
  <si>
    <t>Montáž tvarovek na kanalizačním plastovém potrubí z polypropylenu PP korugovaného nebo žebrovaného šachtových vložek DN 400</t>
  </si>
  <si>
    <t>63</t>
  </si>
  <si>
    <t>28617484</t>
  </si>
  <si>
    <t>vložka šachtová kanalizace PP korugované DN 400</t>
  </si>
  <si>
    <t>-559348411</t>
  </si>
  <si>
    <t>64</t>
  </si>
  <si>
    <t>877420320</t>
  </si>
  <si>
    <t>Montáž odboček na kanalizačním potrubí z PP trub hladkých plnostěnných DN 500</t>
  </si>
  <si>
    <t>-591908456</t>
  </si>
  <si>
    <t>Montáž tvarovek na kanalizačním plastovém potrubí z polypropylenu PP hladkého plnostěnného odboček DN 500</t>
  </si>
  <si>
    <t>28651090</t>
  </si>
  <si>
    <t>odbočka navrtávací PVC-U DN 150/90°</t>
  </si>
  <si>
    <t>-1346181042</t>
  </si>
  <si>
    <t>66</t>
  </si>
  <si>
    <t>877420440</t>
  </si>
  <si>
    <t>Montáž šachtových vložek na kanalizačním potrubí z PP trub korugovaných DN 500</t>
  </si>
  <si>
    <t>763489941</t>
  </si>
  <si>
    <t>Montáž tvarovek na kanalizačním plastovém potrubí z polypropylenu PP korugovaného nebo žebrovaného šachtových vložek DN 500</t>
  </si>
  <si>
    <t>15*2+3</t>
  </si>
  <si>
    <t>67</t>
  </si>
  <si>
    <t>PPL.MKGAMS500</t>
  </si>
  <si>
    <t>PP šachtová vložka GRP DN500 tvarovka k plnostěnému odpadnímu potrubí z PP</t>
  </si>
  <si>
    <t>941807263</t>
  </si>
  <si>
    <t>PP  šachtová vložka GRP DN500 tvarovka k plnostěnému odpadnímu potrubí z PP</t>
  </si>
  <si>
    <t>68</t>
  </si>
  <si>
    <t>890211811</t>
  </si>
  <si>
    <t>Bourání šachet z prostého betonu ručně obestavěného prostoru do 1,5 m3</t>
  </si>
  <si>
    <t>186852531</t>
  </si>
  <si>
    <t>Bourání šachet a jímek ručně velikosti obestavěného prostoru do 1,5 m3 z prostého betonu</t>
  </si>
  <si>
    <t>15*2</t>
  </si>
  <si>
    <t>892422121</t>
  </si>
  <si>
    <t>Tlaková zkouška vzduchem potrubí DN 500 těsnícím vakem ucpávkovým</t>
  </si>
  <si>
    <t>úsek</t>
  </si>
  <si>
    <t>-386703806</t>
  </si>
  <si>
    <t>Tlakové zkoušky vzduchem těsnícími vaky ucpávkovými DN 500</t>
  </si>
  <si>
    <t>70</t>
  </si>
  <si>
    <t>894411311</t>
  </si>
  <si>
    <t>Osazení železobetonových dílců pro šachty skruží rovných</t>
  </si>
  <si>
    <t>19052864</t>
  </si>
  <si>
    <t>71</t>
  </si>
  <si>
    <t>59224067</t>
  </si>
  <si>
    <t>skruž betonová DN 1000x500, 100x50x12 cm</t>
  </si>
  <si>
    <t>1796255814</t>
  </si>
  <si>
    <t>72</t>
  </si>
  <si>
    <t>59224069</t>
  </si>
  <si>
    <t>skruž betonová DN 1000x1000, 100x100x12cm</t>
  </si>
  <si>
    <t>112972492</t>
  </si>
  <si>
    <t>73</t>
  </si>
  <si>
    <t>59224438</t>
  </si>
  <si>
    <t>skruž betonové šachty DN 1500 kanalizační 150x100x14cm, stupadla poplastovaná</t>
  </si>
  <si>
    <t>1956395381</t>
  </si>
  <si>
    <t>74</t>
  </si>
  <si>
    <t>59224065</t>
  </si>
  <si>
    <t>skruž betonová DN 1000x250, 100x25x12 cm</t>
  </si>
  <si>
    <t>-244256320</t>
  </si>
  <si>
    <t>75</t>
  </si>
  <si>
    <t>894412411</t>
  </si>
  <si>
    <t>Osazení železobetonových dílců pro šachty skruží přechodových</t>
  </si>
  <si>
    <t>1816742220</t>
  </si>
  <si>
    <t>76</t>
  </si>
  <si>
    <t>59224056</t>
  </si>
  <si>
    <t>kónus pro kanalizační šachty s kapsovým stupadlem 100/62,5 x 67 x 12 cm</t>
  </si>
  <si>
    <t>1227449223</t>
  </si>
  <si>
    <t>77</t>
  </si>
  <si>
    <t>894414111</t>
  </si>
  <si>
    <t>Osazení železobetonových dílců pro šachty skruží základových (dno)</t>
  </si>
  <si>
    <t>-291235121</t>
  </si>
  <si>
    <t>14+1</t>
  </si>
  <si>
    <t>78</t>
  </si>
  <si>
    <t>59224058</t>
  </si>
  <si>
    <t>dno betonové šachtové - dle specifikace D.3.6.</t>
  </si>
  <si>
    <t>92581060</t>
  </si>
  <si>
    <t xml:space="preserve">dno betonové šachtové  - dle specifikace </t>
  </si>
  <si>
    <t>79</t>
  </si>
  <si>
    <t>59224058r</t>
  </si>
  <si>
    <t>dno betonové šachtové - dle specifikace D.3.6. DN 1500 - atyp</t>
  </si>
  <si>
    <t>861936113</t>
  </si>
  <si>
    <t>dno betonové šachtové - dle specifikace D.3.6. DN 1500</t>
  </si>
  <si>
    <t>80</t>
  </si>
  <si>
    <t>894414211</t>
  </si>
  <si>
    <t>Osazení betonových nebo železobetonových dílců pro šachty desek zákrytových</t>
  </si>
  <si>
    <t>-549736363</t>
  </si>
  <si>
    <t>81</t>
  </si>
  <si>
    <t>59224434</t>
  </si>
  <si>
    <t>deska betonová zákrytová šachty DN 1500 kanalizační 180/62,5x16,5cm</t>
  </si>
  <si>
    <t>-1458277842</t>
  </si>
  <si>
    <t>82</t>
  </si>
  <si>
    <t>894812r</t>
  </si>
  <si>
    <t>utěsnění DN 400 potrubí vakem</t>
  </si>
  <si>
    <t>1099431915</t>
  </si>
  <si>
    <t>Revizní a čistící šachta z polypropylenu PP vyříznutí a utěsnění otvoru ve stěně šachty DN 110</t>
  </si>
  <si>
    <t>83</t>
  </si>
  <si>
    <t>899104112</t>
  </si>
  <si>
    <t>Osazení poklopů litinových nebo ocelových včetně rámů pro třídu zatížení D400, E600</t>
  </si>
  <si>
    <t>1406350711</t>
  </si>
  <si>
    <t>Osazení poklopů litinových a ocelových včetně rámů pro třídu zatížení D400, E600</t>
  </si>
  <si>
    <t>84</t>
  </si>
  <si>
    <t>55241014</t>
  </si>
  <si>
    <t>poklop šachtový třída D 400, kruhový rám 785, vstup 600 mm, bez ventilace pachotěsný pro těžkou dopravní zátěž, rám litino-betonový, výšky 16 cm, těžké víko litinové (litino - betonové) hmotnost min. 82 kg s tlumící vložkou</t>
  </si>
  <si>
    <t>-488137795</t>
  </si>
  <si>
    <t>85</t>
  </si>
  <si>
    <t>55241031</t>
  </si>
  <si>
    <t>poklop šachtový třída D400,poklop šachtový třída D 400, kruhový rám 785, vstup 600 mm, s ventilací pro těžkou dopravní zátěž, rám litino-betonový, výšky 16 cm, těžké víko litinové (litino - betonové) hmotnost min. 82 kg s tlumící vložkou</t>
  </si>
  <si>
    <t>457694898</t>
  </si>
  <si>
    <t>86</t>
  </si>
  <si>
    <t>899331111</t>
  </si>
  <si>
    <t>Výšková úprava uličního vstupu nebo vpusti do 200 mm zvýšením poklopu</t>
  </si>
  <si>
    <t>-1329157243</t>
  </si>
  <si>
    <t>Výšková úprava uličního vstupu nebo vpusti do 200 mm  zvýšením poklopu</t>
  </si>
  <si>
    <t>Ostatní konstrukce a práce-bourání</t>
  </si>
  <si>
    <t>87</t>
  </si>
  <si>
    <t>119003217</t>
  </si>
  <si>
    <t>Mobilní plotová zábrana vyplněná dráty výšky do 1,5 m pro zabezpečení výkopu zřízení</t>
  </si>
  <si>
    <t>-1040999070</t>
  </si>
  <si>
    <t>Pomocné konstrukce při zabezpečení výkopu svislé ocelové mobilní oplocení, výšky do 1,5 m panely vyplněné dráty zřízení</t>
  </si>
  <si>
    <t>88</t>
  </si>
  <si>
    <t>119003218</t>
  </si>
  <si>
    <t>Mobilní plotová zábrana vyplněná dráty výšky do 1,5 m pro zabezpečení výkopu odstranění</t>
  </si>
  <si>
    <t>-1749033082</t>
  </si>
  <si>
    <t>Pomocné konstrukce při zabezpečení výkopu svislé ocelové mobilní oplocení, výšky do 1,5 m panely vyplněné dráty odstranění</t>
  </si>
  <si>
    <t>89</t>
  </si>
  <si>
    <t>919735111</t>
  </si>
  <si>
    <t>Řezání stávajícího živičného krytu hl do 50 mm</t>
  </si>
  <si>
    <t>-277833555</t>
  </si>
  <si>
    <t>Řezání stávajícího živičného krytu nebo podkladu hloubky do 50 mm</t>
  </si>
  <si>
    <t>90</t>
  </si>
  <si>
    <t>938908411</t>
  </si>
  <si>
    <t>Čištění vozovek splachováním vodou</t>
  </si>
  <si>
    <t>2132640000</t>
  </si>
  <si>
    <t>Čištění vozovek splachováním vodou povrchu podkladu nebo krytu živičného, betonového nebo dlážděného</t>
  </si>
  <si>
    <t>442,3*2*3</t>
  </si>
  <si>
    <t>99</t>
  </si>
  <si>
    <t>Přesun hmot</t>
  </si>
  <si>
    <t>91</t>
  </si>
  <si>
    <t>919735112</t>
  </si>
  <si>
    <t>Řezání stávajícího živičného krytu hl do 100 mm</t>
  </si>
  <si>
    <t>-571902016</t>
  </si>
  <si>
    <t>Řezání stávajícího živičného krytu nebo podkladu hloubky přes 50 do 100 mm</t>
  </si>
  <si>
    <t>92</t>
  </si>
  <si>
    <t>997013501</t>
  </si>
  <si>
    <t>Odvoz suti na skládku a vybouraných hmot nebo meziskládku do 1 km se složením</t>
  </si>
  <si>
    <t>1136525137</t>
  </si>
  <si>
    <t>Odvoz suti a vybouraných hmot na skládku nebo meziskládku se složením, na vzdálenost do 1 km</t>
  </si>
  <si>
    <t>(442,3*1,7*0,15)*2+50*0,2*0,15*2</t>
  </si>
  <si>
    <t>442,3*0,01</t>
  </si>
  <si>
    <t>15*3,5</t>
  </si>
  <si>
    <t>((442,3)*1,2*0,3)*2+50*0,2*0,3*2</t>
  </si>
  <si>
    <t>93</t>
  </si>
  <si>
    <t>997013509</t>
  </si>
  <si>
    <t>Příplatek k odvozu suti a vybouraných hmot na skládku ZKD 1 km přes 1 km</t>
  </si>
  <si>
    <t>-1986649777</t>
  </si>
  <si>
    <t>(442,3*1,7*0,15)*2*4+50*0,2*0,15*2</t>
  </si>
  <si>
    <t>442,3*0,01*4</t>
  </si>
  <si>
    <t>15*3,5*4</t>
  </si>
  <si>
    <t>((442,3)*1,2*0,3)*2*4+50*0,2*0,3*2</t>
  </si>
  <si>
    <t>94</t>
  </si>
  <si>
    <t>997221612</t>
  </si>
  <si>
    <t>Nakládání vybouraných hmot na dopravní prostředky pro vodorovnou dopravu</t>
  </si>
  <si>
    <t>-185562876</t>
  </si>
  <si>
    <t>Nakládání na dopravní prostředky pro vodorovnou dopravu vybouraných hmot</t>
  </si>
  <si>
    <t>95</t>
  </si>
  <si>
    <t>998225111</t>
  </si>
  <si>
    <t>Přesun hmot pro pozemní komunikace s krytem z kamene, monolitickým betonovým nebo živičným</t>
  </si>
  <si>
    <t>-1250411543</t>
  </si>
  <si>
    <t>Přesun hmot pro komunikace s krytem z kameniva, monolitickým betonovým nebo živičným dopravní vzdálenost do 200 m jakékoliv délky objektu</t>
  </si>
  <si>
    <t>((442,3)*1,2*0,5)*2+50*0,2*0,5*2</t>
  </si>
  <si>
    <t>96</t>
  </si>
  <si>
    <t>998274101</t>
  </si>
  <si>
    <t>Přesun hmot pro trubní vedení z trub betonových otevřený výkop</t>
  </si>
  <si>
    <t>-1880267529</t>
  </si>
  <si>
    <t>Přesun hmot pro trubní vedení hloubené z trub betonových nebo železobetonových pro vodovody nebo kanalizace v otevřeném výkopu dopravní vzdálenost do 15 m</t>
  </si>
  <si>
    <t>15*3</t>
  </si>
  <si>
    <t>97</t>
  </si>
  <si>
    <t>998276101</t>
  </si>
  <si>
    <t>Přesun hmot pro trubní vedení z trub z plastických hmot otevřený výkop</t>
  </si>
  <si>
    <t>1082067247</t>
  </si>
  <si>
    <t>Přesun hmot pro trubní vedení hloubené z trub z plastických hmot nebo sklolaminátových pro vodovody nebo kanalizace v otevřeném výkopu dopravní vzdálenost do 15 m</t>
  </si>
  <si>
    <t>997</t>
  </si>
  <si>
    <t>Přesun sutě</t>
  </si>
  <si>
    <t>98</t>
  </si>
  <si>
    <t>997013601</t>
  </si>
  <si>
    <t>Poplatek za uložení na skládce (skládkovné) stavebního odpadu betonového kód odpadu 17 01 01</t>
  </si>
  <si>
    <t>-1840649892</t>
  </si>
  <si>
    <t>Poplatek za uložení stavebního odpadu na skládce (skládkovné) z prostého betonu zatříděného do Katalogu odpadů pod kódem 17 01 01</t>
  </si>
  <si>
    <t>997013645</t>
  </si>
  <si>
    <t>Poplatek za uložení na skládce (skládkovné) odpadu asfaltového bez dehtu kód odpadu 17 03 02</t>
  </si>
  <si>
    <t>-1192794403</t>
  </si>
  <si>
    <t>Poplatek za uložení stavebního odpadu na skládce (skládkovné) asfaltového bez obsahu dehtu zatříděného do Katalogu odpadů pod kódem 17 03 02</t>
  </si>
  <si>
    <t>100</t>
  </si>
  <si>
    <t>997013655</t>
  </si>
  <si>
    <t>780412554</t>
  </si>
  <si>
    <t>101</t>
  </si>
  <si>
    <t>997013813</t>
  </si>
  <si>
    <t>Poplatek za uložení na skládce (skládkovné) stavebního odpadu z plastických hmot kód odpadu 17 02 03</t>
  </si>
  <si>
    <t>1440671464</t>
  </si>
  <si>
    <t>Poplatek za uložení stavebního odpadu na skládce (skládkovné) z plastických hmot zatříděného do Katalogu odpadů pod kódem 17 02 03</t>
  </si>
  <si>
    <t>PSV</t>
  </si>
  <si>
    <t>Práce a dodávky PSV</t>
  </si>
  <si>
    <t>721</t>
  </si>
  <si>
    <t>Zdravotechnika - vnitřní kanalizace</t>
  </si>
  <si>
    <t>102</t>
  </si>
  <si>
    <t>721290113</t>
  </si>
  <si>
    <t>Zkouška těsnosti kanalizace v objektech vodou DN 250 nebo DN 300, včetně šachet</t>
  </si>
  <si>
    <t>-485711040</t>
  </si>
  <si>
    <t>159,1</t>
  </si>
  <si>
    <t>Práce a dodávky M</t>
  </si>
  <si>
    <t>23-M</t>
  </si>
  <si>
    <t>Montáže potrubí</t>
  </si>
  <si>
    <t>103</t>
  </si>
  <si>
    <t>230170006</t>
  </si>
  <si>
    <t>Tlakové zkoušky těsnosti potrubí - příprava DN přes 350 do 500</t>
  </si>
  <si>
    <t>sada</t>
  </si>
  <si>
    <t>-986879899</t>
  </si>
  <si>
    <t>Příprava pro zkoušku těsnosti potrubí DN přes 350 do 500</t>
  </si>
  <si>
    <t>104</t>
  </si>
  <si>
    <t>230170016</t>
  </si>
  <si>
    <t>Tlakové zkoušky těsnosti potrubí - zkouška DN přes 350 do 500</t>
  </si>
  <si>
    <t>-1412025744</t>
  </si>
  <si>
    <t>Zkouška těsnosti potrubí DN přes 350 do 500</t>
  </si>
  <si>
    <t>43-M</t>
  </si>
  <si>
    <t>Montáž ocelových konstrukcí</t>
  </si>
  <si>
    <t>105</t>
  </si>
  <si>
    <t>4301503_r</t>
  </si>
  <si>
    <t>Zřízení a následné odstranění provizorního přejezdu výkopové rýhy šířky do 1,5 m pro osobní automobily</t>
  </si>
  <si>
    <t>ks</t>
  </si>
  <si>
    <t>-1067254316</t>
  </si>
  <si>
    <t>46-M</t>
  </si>
  <si>
    <t>Zemní práce při extr.mont.pracích</t>
  </si>
  <si>
    <t>106</t>
  </si>
  <si>
    <t>460371121</t>
  </si>
  <si>
    <t>Naložení výkopku při elektromontážích strojně z hornin třídy I skupiny 1 až 3</t>
  </si>
  <si>
    <t>336169674</t>
  </si>
  <si>
    <t>Naložení výkopku strojně z hornin třídy těžitelnosti I skupiny 1 až 3</t>
  </si>
  <si>
    <t>107</t>
  </si>
  <si>
    <t>460371123</t>
  </si>
  <si>
    <t>Naložení výkopku při elektromontážích strojně z hornin třídy II skupiny 4 a 5</t>
  </si>
  <si>
    <t>-1542783600</t>
  </si>
  <si>
    <t>Naložení výkopku strojně z hornin třídy těžitelnosti II skupiny 4 až 5</t>
  </si>
  <si>
    <t>((442,3)*1,2*2,6"celkový výkop - při průměrné hloubce 2,6 m")*0,5*2+50*0,2*2,6+60*0,5*0,15*2</t>
  </si>
  <si>
    <t>2023-7.2. - IO 02 Výtlak 1</t>
  </si>
  <si>
    <t xml:space="preserve">    713 - Izolace tepelné</t>
  </si>
  <si>
    <t>100*1,1+270*1</t>
  </si>
  <si>
    <t>100*1,6</t>
  </si>
  <si>
    <t>115001103</t>
  </si>
  <si>
    <t>Převedení vody potrubím DN přes 150 do 250</t>
  </si>
  <si>
    <t>-1205021497</t>
  </si>
  <si>
    <t>Převedení vody potrubím průměru DN přes 150 do 250</t>
  </si>
  <si>
    <t>16*40*2</t>
  </si>
  <si>
    <t>115201411</t>
  </si>
  <si>
    <t>Demontáž sběrného potrubí DN 150</t>
  </si>
  <si>
    <t>-1818379320</t>
  </si>
  <si>
    <t>Montáž, opotřebení a demontáž sběrného potrubí s tvarovkami a armaturami pro všechny druhy potrubí a způsob uložení, i s podpěrnými konstrukcemi, pro snižování podzemní vody soustavou čerpacích jehel demontáž potrubí jmenovité světlosti DN 150</t>
  </si>
  <si>
    <t>372,5</t>
  </si>
  <si>
    <t>300</t>
  </si>
  <si>
    <t>-((372,2-82,2)*0,13*0,13*3,14+1*1)*2</t>
  </si>
  <si>
    <t>(372,2-82,2)*0,9*0,55*2</t>
  </si>
  <si>
    <t>150</t>
  </si>
  <si>
    <t>(130*1,2*1)</t>
  </si>
  <si>
    <t>121151103</t>
  </si>
  <si>
    <t>Sejmutí ornice plochy do 100 m2 tl vrstvy do 200 mm strojně</t>
  </si>
  <si>
    <t>91685369</t>
  </si>
  <si>
    <t>Sejmutí ornice strojně při souvislé ploše do 100 m2, tl. vrstvy do 200 mm</t>
  </si>
  <si>
    <t>20*2</t>
  </si>
  <si>
    <t>20+2*1*2,2"ručně kopaná sonda"*0,5</t>
  </si>
  <si>
    <t>132254204</t>
  </si>
  <si>
    <t>Hloubení zapažených rýh š do 2000 mm v hornině třídy těžitelnosti I, skupiny 3 objem do 500 m3</t>
  </si>
  <si>
    <t>-966182128</t>
  </si>
  <si>
    <t>Hloubení zapažených rýh šířky přes 800 do 2 000 mm strojně s urovnáním dna do předepsaného profilu a spádu v hornině třídy těžitelnosti I skupiny 3 přes 100 do 500 m3</t>
  </si>
  <si>
    <t>((372,3-82,2)*0,9*1,85"celkový výkop - při průměrné hloubce 1,85 m")*0,5-22,2</t>
  </si>
  <si>
    <t>-(100*0,45*0,9+252*0,9*0,3+20*0,9*0,2)*0,5"komunikace-povrchy"</t>
  </si>
  <si>
    <t>132354204</t>
  </si>
  <si>
    <t>Hloubení zapažených rýh š do 2000 mm v hornině třídy těžitelnosti II skupiny 4 objem do 500 m3</t>
  </si>
  <si>
    <t>-513588972</t>
  </si>
  <si>
    <t>Hloubení zapažených rýh šířky přes 800 do 2 000 mm strojně s urovnáním dna do předepsaného profilu a spádu v hornině třídy těžitelnosti II skupiny 4 přes 100 do 500 m3</t>
  </si>
  <si>
    <t>((372,3-82,2)*0,9*1,85"celkový výkop - při průměrné hloubce 1,85 m")*0,5-22,2+120*0,5*0,15</t>
  </si>
  <si>
    <t>151101101</t>
  </si>
  <si>
    <t>Zřízení příložného pažení a rozepření stěn rýh hl do 2 m</t>
  </si>
  <si>
    <t>-746321401</t>
  </si>
  <si>
    <t>Zřízení pažení a rozepření stěn rýh pro podzemní vedení příložné pro jakoukoliv mezerovitost, hloubky do 2 m</t>
  </si>
  <si>
    <t>(372,2-82,2)*1,85*2</t>
  </si>
  <si>
    <t>151101111</t>
  </si>
  <si>
    <t>Odstranění příložného pažení a rozepření stěn rýh hl do 2 m</t>
  </si>
  <si>
    <t>-1210053257</t>
  </si>
  <si>
    <t>Odstranění pažení a rozepření stěn rýh pro podzemní vedení s uložením materiálu na vzdálenost do 3 m od kraje výkopu příložné, hloubky do 2 m</t>
  </si>
  <si>
    <t>((372,3-82,2)*0,9*1,85"celkový výkop - při průměrné hloubce 1,85 m")*0,5*2</t>
  </si>
  <si>
    <t>-(100*0,45*0,9+252*0,9*0,3+20*0,9*0,2)*0,5*2"komunikace-povrchy"</t>
  </si>
  <si>
    <t>((372,3-82,2)*0,9*1,85"celkový výkop - při průměrné hloubce 1,85 m")*0,5*2+120*0,5*0,15*2</t>
  </si>
  <si>
    <t>-1767884316</t>
  </si>
  <si>
    <t>(372,3-82,2)*0,65*0,9+1,8*1,8*3,14*2/4+2</t>
  </si>
  <si>
    <t>171201231</t>
  </si>
  <si>
    <t>Poplatek za uložení zeminy a kamení na recyklační skládce (skládkovné) kód odpadu 17 05 04</t>
  </si>
  <si>
    <t>-2041236460</t>
  </si>
  <si>
    <t>Poplatek za uložení stavebního odpadu na recyklační skládce (skládkovné) zeminy a kamení zatříděného do Katalogu odpadů pod kódem 17 05 04</t>
  </si>
  <si>
    <t>176,795*2</t>
  </si>
  <si>
    <t>((372,3-82,2)*0,9*1,85"celkový výkop - při průměrné hloubce 1,85 m")+120*0,5*0,15</t>
  </si>
  <si>
    <t>-(100*0,45*0,9+252*0,9*0,3+20*0,9*0,2)"komunikace-povrchy"</t>
  </si>
  <si>
    <t>((372,3-82,2)*0,9*1,85"celkový výkop - při průměrné hloubce 1,85 m")</t>
  </si>
  <si>
    <t>(-(372,3-82,2)*0,9*0,65)"obsyp"</t>
  </si>
  <si>
    <t>-(3)*1*0,5 "šachty"</t>
  </si>
  <si>
    <t>-(3)*1*0,5 "šachty"-((372,3-82,2)*0,13*0,13)*3,14"potrubí"</t>
  </si>
  <si>
    <t>(372,3-82,2)*0,55*0,9</t>
  </si>
  <si>
    <t>181006113</t>
  </si>
  <si>
    <t>Rozprostření zemin tl vrstvy do 0,2 m schopných zúrodnění v rovině a sklonu do 1:5</t>
  </si>
  <si>
    <t>419897046</t>
  </si>
  <si>
    <t>Rozprostření zemin schopných zúrodnění v rovině a ve sklonu do 1:5, tloušťka vrstvy přes 0,15 do 0,20 m</t>
  </si>
  <si>
    <t>2*20</t>
  </si>
  <si>
    <t>00572470</t>
  </si>
  <si>
    <t>osivo směs travní univerzál</t>
  </si>
  <si>
    <t>kg</t>
  </si>
  <si>
    <t>1465688350</t>
  </si>
  <si>
    <t>40*0,025 'Přepočtené koeficientem množství</t>
  </si>
  <si>
    <t>1,8*1,8*0,1+2*1,7*0,6*0,1</t>
  </si>
  <si>
    <t>0,9*(372,3-82,2)*0,1+1,8*1,8*0,1</t>
  </si>
  <si>
    <t>452313151</t>
  </si>
  <si>
    <t>Podkladní bloky z betonu prostého tř. C 20/25 otevřený výkop</t>
  </si>
  <si>
    <t>1338466663</t>
  </si>
  <si>
    <t>Podkladní a zajišťovací konstrukce z betonu prostého v otevřeném výkopu bloky pro potrubí z betonu tř. C 20/25</t>
  </si>
  <si>
    <t>0,6*0,6*0,3+0,4*0,4*0,3</t>
  </si>
  <si>
    <t>0,15*1+0,35*4+0,15*6+0,11*3+0,02*3+0,21*3</t>
  </si>
  <si>
    <t>452353101</t>
  </si>
  <si>
    <t>Bednění podkladních bloků otevřený výkop</t>
  </si>
  <si>
    <t>1830427285</t>
  </si>
  <si>
    <t>Bednění podkladních a zajišťovacích konstrukcí v otevřeném výkopu bloků pro potrubí</t>
  </si>
  <si>
    <t>20*0,8*0,3*2+0,6*4*0,3+0,4*4*0,3</t>
  </si>
  <si>
    <t>52127r</t>
  </si>
  <si>
    <t>Demontáž a opětovná montáž zastropení kolektoru  s odsunem hmot mimo objekt mostu</t>
  </si>
  <si>
    <t>790591338</t>
  </si>
  <si>
    <t>0,8*82,2</t>
  </si>
  <si>
    <t>564831111</t>
  </si>
  <si>
    <t>Podklad ze štěrkodrtě ŠD plochy přes 100 m2 tl 100 mm</t>
  </si>
  <si>
    <t>-1606491574</t>
  </si>
  <si>
    <t>Podklad ze štěrkodrti ŠD s rozprostřením a zhutněním plochy přes 100 m2, po zhutnění tl. 100 mm</t>
  </si>
  <si>
    <t>10*0,9</t>
  </si>
  <si>
    <t>564851111</t>
  </si>
  <si>
    <t>Podklad ze štěrkodrtě ŠD plochy přes 100 m2 tl 150 mm</t>
  </si>
  <si>
    <t>-1703359782</t>
  </si>
  <si>
    <t>Podklad ze štěrkodrti ŠD s rozprostřením a zhutněním plochy přes 100 m2, po zhutnění tl. 150 mm</t>
  </si>
  <si>
    <t>0,9*(372,3-82,2-20)</t>
  </si>
  <si>
    <t>564871111</t>
  </si>
  <si>
    <t>Podklad ze štěrkodrtě ŠD plochy přes 100 m2 tl 250 mm</t>
  </si>
  <si>
    <t>410330148</t>
  </si>
  <si>
    <t>Podklad ze štěrkodrti ŠD s rozprostřením a zhutněním plochy přes 100 m2, po zhutnění tl. 250 mm</t>
  </si>
  <si>
    <t>100*1+10*0,4</t>
  </si>
  <si>
    <t>10*1,4*2</t>
  </si>
  <si>
    <t>577143111</t>
  </si>
  <si>
    <t>Asfaltový beton vrstva obrusná ACO 8 (ABJ) tl 50 mm š do 3 m z nemodifikovaného asfaltu</t>
  </si>
  <si>
    <t>-820611150</t>
  </si>
  <si>
    <t>Asfaltový beton vrstva obrusná ACO 8 (ABJ) s rozprostřením a se zhutněním z nemodifikovaného asfaltu v pruhu šířky do 3 m, po zhutnění tl. 50 mm</t>
  </si>
  <si>
    <t>10*1,4</t>
  </si>
  <si>
    <t>100*2</t>
  </si>
  <si>
    <t>372,3</t>
  </si>
  <si>
    <t>871351222</t>
  </si>
  <si>
    <t>Montáž potrubí z PE100 SDR 17 otevřený výkop svařovaných elektrotvarovkou D 225 x 13,4 mm</t>
  </si>
  <si>
    <t>-1847005711</t>
  </si>
  <si>
    <t>Montáž vodovodního potrubí z plastů v otevřeném výkopu z polyetylenu PE 100 svařovaných elektrotvarovkou SDR 17/PN10 D 225 x 13,4 mm</t>
  </si>
  <si>
    <t>28613582</t>
  </si>
  <si>
    <t>potrubí dvouvrstvé PE100 RC SDR17 225x13,4 dl 12m</t>
  </si>
  <si>
    <t>1417008515</t>
  </si>
  <si>
    <t>871351151</t>
  </si>
  <si>
    <t>Montáž potrubí z PE100 SDR 17 otevřený výkop svařovaných na tupo D 200 x 11,9 mm</t>
  </si>
  <si>
    <t>-146123935</t>
  </si>
  <si>
    <t>Montáž vodovodního potrubí z plastů v otevřeném výkopu z polyetylenu PE 100 svařovaných na tupo SDR 17/PN10 D 200 x 11,9 mm</t>
  </si>
  <si>
    <t>ELM.19458M</t>
  </si>
  <si>
    <t>Trubka kanalizační  PE RC  SDR 17 200x11,9 mm (typ 2 dle PAS 1075); 12 m</t>
  </si>
  <si>
    <t>331556825</t>
  </si>
  <si>
    <t>Trubka kanalizační PE RC  SDR 17 200x11,9 mm (typ 2 dle PAS 1075); 12 m</t>
  </si>
  <si>
    <t>82,2*1,015 'Přepočtené koeficientem množství</t>
  </si>
  <si>
    <t>892351111</t>
  </si>
  <si>
    <t>Tlaková zkouška vodou potrubí DN 150 nebo 200</t>
  </si>
  <si>
    <t>-1486872331</t>
  </si>
  <si>
    <t>Tlakové zkoušky vodou na potrubí DN 150 nebo 200</t>
  </si>
  <si>
    <t>341413040-r</t>
  </si>
  <si>
    <t>vodič silový s Cu jádrem CYY 6 ,  6mm2</t>
  </si>
  <si>
    <t>-2093587688</t>
  </si>
  <si>
    <t>Vodiče izolované s měděným jádrem CYY, podle ČSN 34 7421, CYY 6 o průřezu min. 6 mm2</t>
  </si>
  <si>
    <t>120</t>
  </si>
  <si>
    <t>120*1,03 'Přepočtené koeficientem množství</t>
  </si>
  <si>
    <t>188080041</t>
  </si>
  <si>
    <t>1474413126</t>
  </si>
  <si>
    <t>59224068</t>
  </si>
  <si>
    <t>skruž betonová DN 1000x500 PS, 100x50x12cm</t>
  </si>
  <si>
    <t>-432681592</t>
  </si>
  <si>
    <t>-1124027499</t>
  </si>
  <si>
    <t>892548681</t>
  </si>
  <si>
    <t>poklop šachtový třída D 400, kruhový rám 785, vstup 600 mm, bez ventilace  pro těžkou dopravní zátěž</t>
  </si>
  <si>
    <t>poklop šachtový třída D 400, kruhový rám 785, vstup 600 mm, bez ventilace pachotěsný pro těžkou dopravní zátěž</t>
  </si>
  <si>
    <t>-1145052271</t>
  </si>
  <si>
    <t>-1473859378</t>
  </si>
  <si>
    <t>857242121</t>
  </si>
  <si>
    <t>Montáž litinových tvarovek jednoosých přírubových otevřený výkop DN 80</t>
  </si>
  <si>
    <t>-910942097</t>
  </si>
  <si>
    <t>2+1</t>
  </si>
  <si>
    <t>55251810</t>
  </si>
  <si>
    <t>koleno přírubové s patkou pro připojení k hydrantu 80/90mm</t>
  </si>
  <si>
    <t>1223236385</t>
  </si>
  <si>
    <t>HWL.850008020016</t>
  </si>
  <si>
    <t>TVAROVKA FF KUS 80/200</t>
  </si>
  <si>
    <t>2010974024</t>
  </si>
  <si>
    <t>857352122</t>
  </si>
  <si>
    <t>Montáž litinových tvarovek jednoosých přírubových otevřený výkop DN 200</t>
  </si>
  <si>
    <t>-32251186</t>
  </si>
  <si>
    <t>Montáž litinových tvarovek na potrubí litinovém tlakovém jednoosých na potrubí z trub přírubových v otevřeném výkopu, kanálu nebo v šachtě DN 200</t>
  </si>
  <si>
    <t>55253619</t>
  </si>
  <si>
    <t>přechod přírubový,práškový epoxid tl 250µm FFR-kus litinový DN 200/80</t>
  </si>
  <si>
    <t>1187281845</t>
  </si>
  <si>
    <t>HWL.850020080010</t>
  </si>
  <si>
    <t>TVAROVKA FF KUS 200/800</t>
  </si>
  <si>
    <t>-1095957247</t>
  </si>
  <si>
    <t>HWL.850020060010</t>
  </si>
  <si>
    <t>TVAROVKA FF KUS 200/600</t>
  </si>
  <si>
    <t>1171068804</t>
  </si>
  <si>
    <t>HWL.850020030010</t>
  </si>
  <si>
    <t>TVAROVKA FF KUS 200/300</t>
  </si>
  <si>
    <t>-1388608961</t>
  </si>
  <si>
    <t>16337r1</t>
  </si>
  <si>
    <t>INDUKCNI PRUTOKOMER DN 200  dle specifikace</t>
  </si>
  <si>
    <t>-2121214461</t>
  </si>
  <si>
    <t>4222110r</t>
  </si>
  <si>
    <t>spojovací materiál (šrouby, matky, atd.)</t>
  </si>
  <si>
    <t>-1181317912</t>
  </si>
  <si>
    <t>HWL.780008000000</t>
  </si>
  <si>
    <t>KOLO RUČNÍ 65-80</t>
  </si>
  <si>
    <t>406887054</t>
  </si>
  <si>
    <t>KOLO RUČNÍ  65-80</t>
  </si>
  <si>
    <t>HWL.40020022510</t>
  </si>
  <si>
    <t>PŘÍRUBA S2000 200/225</t>
  </si>
  <si>
    <t>-943036727</t>
  </si>
  <si>
    <t>857354122</t>
  </si>
  <si>
    <t>Montáž litinových tvarovek odbočných přírubových otevřený výkop DN 200</t>
  </si>
  <si>
    <t>-1456774204</t>
  </si>
  <si>
    <t>Montáž litinových tvarovek na potrubí litinovém tlakovém odbočných na potrubí z trub přírubových v otevřeném výkopu, kanálu nebo v šachtě DN 200</t>
  </si>
  <si>
    <t>55253536</t>
  </si>
  <si>
    <t>tvarovka přírubová litinová vodovodní s přírubovou odbočkou PN10 T-kus DN 200/200</t>
  </si>
  <si>
    <t>-1772688659</t>
  </si>
  <si>
    <t>55253532</t>
  </si>
  <si>
    <t>tvarovka přírubová litinová s přírubovou odbočkou,práškový epoxid tl 250µm T-kus DN 200/80</t>
  </si>
  <si>
    <t>1324084716</t>
  </si>
  <si>
    <t>877351102</t>
  </si>
  <si>
    <t>Montáž elektrospojek na vodovodním potrubí z PE trub d 225</t>
  </si>
  <si>
    <t>1814211601</t>
  </si>
  <si>
    <t>Montáž tvarovek na vodovodním plastovém potrubí z polyetylenu PE 100 elektrotvarovek SDR 11/PN16 spojek, oblouků nebo redukcí d 225</t>
  </si>
  <si>
    <t>45+2</t>
  </si>
  <si>
    <t>28615981</t>
  </si>
  <si>
    <t>elektrospojka SDR11 PE 100 PN16 D 225mm</t>
  </si>
  <si>
    <t>2021860666</t>
  </si>
  <si>
    <t>28614983r</t>
  </si>
  <si>
    <t>elektroredukce PE 100 PN16 D 225-200mm</t>
  </si>
  <si>
    <t>564774026</t>
  </si>
  <si>
    <t>elektroredukce PE 100 PN16 D 225-160mm</t>
  </si>
  <si>
    <t>WVN.FFD60820W</t>
  </si>
  <si>
    <t>Oblouk 30° PE100 RC SDR17 225</t>
  </si>
  <si>
    <t>-1385170523</t>
  </si>
  <si>
    <t>WVN.FFD80820W</t>
  </si>
  <si>
    <t>Oblouk 22° PE100 RC SDR17 225</t>
  </si>
  <si>
    <t>-406613204</t>
  </si>
  <si>
    <t>WVN.FFD80819W</t>
  </si>
  <si>
    <t>Oblouk 22° PE100 RC SDR17 200</t>
  </si>
  <si>
    <t>-439360148</t>
  </si>
  <si>
    <t>WVN.FFD60819W</t>
  </si>
  <si>
    <t>Oblouk 30° PE100 RC SDR17 200</t>
  </si>
  <si>
    <t>335882851</t>
  </si>
  <si>
    <t>877351112</t>
  </si>
  <si>
    <t>Montáž elektrokolen 90° na vodovodním potrubí z PE trub d 200</t>
  </si>
  <si>
    <t>-1588143627</t>
  </si>
  <si>
    <t>Montáž tvarovek na vodovodním plastovém potrubí z polyetylenu PE 100 elektrotvarovek SDR 11/PN16 kolen 90° d 200</t>
  </si>
  <si>
    <t>28614941</t>
  </si>
  <si>
    <t>elektrokoleno 90° PE 100 PN16 D 200mm</t>
  </si>
  <si>
    <t>-426888656</t>
  </si>
  <si>
    <t>28614942</t>
  </si>
  <si>
    <t>elektrokoleno 90° PE 100 PN16 D 225mm</t>
  </si>
  <si>
    <t>-213599970</t>
  </si>
  <si>
    <t>877351110</t>
  </si>
  <si>
    <t>Montáž elektrokolen 45° na vodovodním potrubí z PE trub d 200</t>
  </si>
  <si>
    <t>849374219</t>
  </si>
  <si>
    <t>Montáž tvarovek na vodovodním plastovém potrubí z polyetylenu PE 100 elektrotvarovek SDR 11/PN16 kolen 45° d 200</t>
  </si>
  <si>
    <t>28614954</t>
  </si>
  <si>
    <t>elektrokoleno 45° PE 100 PN16 D 225mm</t>
  </si>
  <si>
    <t>-756928807</t>
  </si>
  <si>
    <t>891242122</t>
  </si>
  <si>
    <t>Montáž kanalizačních šoupátek otevřený výkop DN 80</t>
  </si>
  <si>
    <t>1827721545</t>
  </si>
  <si>
    <t>Montáž kanalizačních armatur na potrubí šoupátek v otevřeném výkopu nebo v šachtách s osazením zemní soupravy (bez poklopů) DN 80</t>
  </si>
  <si>
    <t>42221453</t>
  </si>
  <si>
    <t>šoupátko odpadní voda litina GGG 50 krátká stavební dl PN10/16 DN 80x180mm</t>
  </si>
  <si>
    <t>-1717597861</t>
  </si>
  <si>
    <t>891352122</t>
  </si>
  <si>
    <t>Montáž kanalizačních šoupátek otevřený výkop DN 200</t>
  </si>
  <si>
    <t>-1110023782</t>
  </si>
  <si>
    <t>Montáž kanalizačních armatur na potrubí šoupátek v otevřeném výkopu nebo v šachtách s osazením zemní soupravy (bez poklopů) DN 200</t>
  </si>
  <si>
    <t>42221457</t>
  </si>
  <si>
    <t>šoupátko odpadní voda litina GGG 50 krátká stavební dl PN10/16 DN 200x230mm</t>
  </si>
  <si>
    <t>-139017744</t>
  </si>
  <si>
    <t>108</t>
  </si>
  <si>
    <t>891243321</t>
  </si>
  <si>
    <t>Montáž ventilů odvzdušňovacích přírubových DN 80</t>
  </si>
  <si>
    <t>49872645</t>
  </si>
  <si>
    <t>Montáž vodovodních armatur na potrubí ventilů odvzdušňovacích nebo zavzdušňovacích mechanických a plovákových přírubových na venkovních řadech DN 80</t>
  </si>
  <si>
    <t>109</t>
  </si>
  <si>
    <t>HWL.986308000016</t>
  </si>
  <si>
    <t>VENTIL ODVZDUŠŇOVACÍ OCEL PRO ODPAD VODU 80</t>
  </si>
  <si>
    <t>1153091777</t>
  </si>
  <si>
    <t>110</t>
  </si>
  <si>
    <t>891247112</t>
  </si>
  <si>
    <t>Montáž hydrantů podzemních DN 80</t>
  </si>
  <si>
    <t>-1686020431</t>
  </si>
  <si>
    <t>Montáž vodovodních armatur na potrubí hydrantů podzemních (bez osazení poklopů) DN 80</t>
  </si>
  <si>
    <t>111</t>
  </si>
  <si>
    <t>HWL.D81008015016</t>
  </si>
  <si>
    <t>SOUPRAVA PROPLACHOVACÍ NA ODPADNÍ VODU 80/1,5 m</t>
  </si>
  <si>
    <t>-990372313</t>
  </si>
  <si>
    <t>112</t>
  </si>
  <si>
    <t>HWL.348100000000</t>
  </si>
  <si>
    <t>PODKLAD. DESKA  UNI UNI</t>
  </si>
  <si>
    <t>470908926</t>
  </si>
  <si>
    <t>113</t>
  </si>
  <si>
    <t>HWL.R51008000002</t>
  </si>
  <si>
    <t>SOUP.ZEM.TEL+POKL.L=1,1-2,0 80 (1,1-2,0 m)</t>
  </si>
  <si>
    <t>-191531930</t>
  </si>
  <si>
    <t>114</t>
  </si>
  <si>
    <t>HWL.950120000003</t>
  </si>
  <si>
    <t>SOUPRAVA ZEMNÍ TELESKOPICKÁ E1/A-1,35-1,8 200 (1,35-1,8m)</t>
  </si>
  <si>
    <t>614261648</t>
  </si>
  <si>
    <t>146</t>
  </si>
  <si>
    <t>42283518</t>
  </si>
  <si>
    <t>klapka zpětná litinová L10 117 616 PN16 DN 200x500mm</t>
  </si>
  <si>
    <t>694685018</t>
  </si>
  <si>
    <t>115</t>
  </si>
  <si>
    <t>892372111</t>
  </si>
  <si>
    <t>Zabezpečení konců potrubí DN do 300 při tlakových zkouškách vodou</t>
  </si>
  <si>
    <t>-374400900</t>
  </si>
  <si>
    <t>Tlakové zkoušky vodou zabezpečení konců potrubí při tlakových zkouškách DN do 300</t>
  </si>
  <si>
    <t>116</t>
  </si>
  <si>
    <t>899401112</t>
  </si>
  <si>
    <t>Osazení poklopů litinových šoupátkových</t>
  </si>
  <si>
    <t>-1809346530</t>
  </si>
  <si>
    <t>117</t>
  </si>
  <si>
    <t>422913520</t>
  </si>
  <si>
    <t>poklop litinový 1750-šoupátkový</t>
  </si>
  <si>
    <t>-909487471</t>
  </si>
  <si>
    <t>118</t>
  </si>
  <si>
    <t>899401113</t>
  </si>
  <si>
    <t>Osazení poklopů litinových hydrantových</t>
  </si>
  <si>
    <t>1992614632</t>
  </si>
  <si>
    <t>119</t>
  </si>
  <si>
    <t>42291452</t>
  </si>
  <si>
    <t>poklop litinový hydrantový DN 80</t>
  </si>
  <si>
    <t>877517802</t>
  </si>
  <si>
    <t>899431111</t>
  </si>
  <si>
    <t>Výšková úprava uličního vstupu nebo vpusti do 200 mm zvýšením krycího hrnce, šoupěte nebo hydrantu</t>
  </si>
  <si>
    <t>731825669</t>
  </si>
  <si>
    <t>Výšková úprava uličního vstupu nebo vpusti do 200 mm zvýšením krycího hrnce, šoupěte nebo hydrantu bez úpravy armatur</t>
  </si>
  <si>
    <t>2+4</t>
  </si>
  <si>
    <t>121</t>
  </si>
  <si>
    <t>899713111</t>
  </si>
  <si>
    <t>Orientační tabulky na sloupku betonovém nebo ocelovém</t>
  </si>
  <si>
    <t>-1587852236</t>
  </si>
  <si>
    <t>Orientační tabulky na vodovodních a kanalizačních řadech na sloupku ocelovém nebo betonovém</t>
  </si>
  <si>
    <t>122</t>
  </si>
  <si>
    <t>899712111</t>
  </si>
  <si>
    <t>Orientační tabulky na zdivu</t>
  </si>
  <si>
    <t>-1376184920</t>
  </si>
  <si>
    <t>Orientační tabulky na vodovodních a kanalizačních řadech na zdivu</t>
  </si>
  <si>
    <t>123</t>
  </si>
  <si>
    <t>(372,3)*2</t>
  </si>
  <si>
    <t>124</t>
  </si>
  <si>
    <t>125</t>
  </si>
  <si>
    <t>126</t>
  </si>
  <si>
    <t>100*2*2</t>
  </si>
  <si>
    <t>127</t>
  </si>
  <si>
    <t>977151127</t>
  </si>
  <si>
    <t>Jádrové vrty diamantovými korunkami do stavebních materiálů D přes 225 do 250 mm</t>
  </si>
  <si>
    <t>-1031960817</t>
  </si>
  <si>
    <t>Jádrové vrty diamantovými korunkami do stavebních materiálů (železobetonu, betonu, cihel, obkladů, dlažeb, kamene) průměru přes 225 do 250 mm</t>
  </si>
  <si>
    <t>200*2</t>
  </si>
  <si>
    <t>129</t>
  </si>
  <si>
    <t>82,2*0,4*0,25*0,1</t>
  </si>
  <si>
    <t>372,3*0,01</t>
  </si>
  <si>
    <t>20*1,4*0,15*2+82,2*0,9*0,05*2</t>
  </si>
  <si>
    <t>((372,2-82,2)*0,9*0,3)*2-20*0,9*0,3*2</t>
  </si>
  <si>
    <t>130</t>
  </si>
  <si>
    <t>166,143*4</t>
  </si>
  <si>
    <t>131</t>
  </si>
  <si>
    <t>132</t>
  </si>
  <si>
    <t>133</t>
  </si>
  <si>
    <t>6*3</t>
  </si>
  <si>
    <t>134</t>
  </si>
  <si>
    <t>10,0</t>
  </si>
  <si>
    <t>135</t>
  </si>
  <si>
    <t>136</t>
  </si>
  <si>
    <t>-1294156030</t>
  </si>
  <si>
    <t>137</t>
  </si>
  <si>
    <t>-1179494296</t>
  </si>
  <si>
    <t>138</t>
  </si>
  <si>
    <t>997013861</t>
  </si>
  <si>
    <t>Poplatek za uložení stavebního odpadu na recyklační skládce (skládkovné) z prostého betonu kód odpadu 17 01 01</t>
  </si>
  <si>
    <t>1969953597</t>
  </si>
  <si>
    <t>Poplatek za uložení stavebního odpadu na recyklační skládce (skládkovné) z prostého betonu zatříděného do Katalogu odpadů pod kódem 17 01 01</t>
  </si>
  <si>
    <t>2*2</t>
  </si>
  <si>
    <t>139</t>
  </si>
  <si>
    <t>997013871</t>
  </si>
  <si>
    <t>Poplatek za uložení stavebního odpadu na recyklační skládce (skládkovné) směsného stavebního a demoličního kód odpadu 17 09 04</t>
  </si>
  <si>
    <t>1206653308</t>
  </si>
  <si>
    <t>Poplatek za uložení stavebního odpadu na recyklační skládce (skládkovné) směsného stavebního a demoličního zatříděného do Katalogu odpadů pod kódem 17 09 04</t>
  </si>
  <si>
    <t>372,3*0,05</t>
  </si>
  <si>
    <t>713</t>
  </si>
  <si>
    <t>Izolace tepelné</t>
  </si>
  <si>
    <t>140</t>
  </si>
  <si>
    <t>713411r</t>
  </si>
  <si>
    <t xml:space="preserve">Dodávka a ontáž izolace tepelné potrubí v kolektoru sypkým izolačním materíálem (polystyren) </t>
  </si>
  <si>
    <t>867459319</t>
  </si>
  <si>
    <t>0,22*0,35*82,2-0,11*0,11*3,14*82,2</t>
  </si>
  <si>
    <t>141</t>
  </si>
  <si>
    <t>28375816</t>
  </si>
  <si>
    <t>deska EPS S pro aplikace bez zatížení λ=0,042-0,043 tl 50mm</t>
  </si>
  <si>
    <t>-796741241</t>
  </si>
  <si>
    <t>82,2*0,25</t>
  </si>
  <si>
    <t>20,55*1,1 'Přepočtené koeficientem množství</t>
  </si>
  <si>
    <t>142</t>
  </si>
  <si>
    <t>143</t>
  </si>
  <si>
    <t>144</t>
  </si>
  <si>
    <t>145</t>
  </si>
  <si>
    <t>460742153r</t>
  </si>
  <si>
    <t>Osazení  prostupů včetně utěsnění a spárování z trub plastových do protlačovaných otvorů, vnitřního průměru přes 20 do 25 cm</t>
  </si>
  <si>
    <t>-1155840410</t>
  </si>
  <si>
    <t>147</t>
  </si>
  <si>
    <t>7412201r</t>
  </si>
  <si>
    <t>Elektromontážní práce - zapojení průtokoměru</t>
  </si>
  <si>
    <t>-1787271166</t>
  </si>
  <si>
    <t>2023-7.3. - IO 03 výtlak 2</t>
  </si>
  <si>
    <t>112,5*0,8</t>
  </si>
  <si>
    <t>15*16*2</t>
  </si>
  <si>
    <t>-349609407</t>
  </si>
  <si>
    <t>(112*0,8*1)</t>
  </si>
  <si>
    <t>2*40</t>
  </si>
  <si>
    <t>-((112,5)*0,18*0,18*3,14)*2</t>
  </si>
  <si>
    <t>(112,5)*0,8*0,6*2</t>
  </si>
  <si>
    <t>2*1*2,2"ručně kopaná sonda"*0,5</t>
  </si>
  <si>
    <t>112,5*0,8*(1,6-0,2)*0,5-2,2+2,5*2,5*2*0,5</t>
  </si>
  <si>
    <t>2*1*2,2*0,5"ručně kopaná sonda"</t>
  </si>
  <si>
    <t>1835242812</t>
  </si>
  <si>
    <t>112,5*1,6*2</t>
  </si>
  <si>
    <t>872467840</t>
  </si>
  <si>
    <t>112,5*0,8*(1,6-0,2)*0,5*2+2,5*2,5*2*0,5</t>
  </si>
  <si>
    <t>112,5*0,8*(1,6-0,2)*0,5*2+0,5*2,5*2,5*2</t>
  </si>
  <si>
    <t>1348739747</t>
  </si>
  <si>
    <t>112,5*0,6*0,8+1,8*1,8*3,14*2/4+1</t>
  </si>
  <si>
    <t>60,087*2</t>
  </si>
  <si>
    <t>112,5*0,8*(1,6-0,2)*1+2,5*2,5*2+60,087</t>
  </si>
  <si>
    <t>(112,5)*0,8*1,6"celkový výkop - při průměrné hloubce 1,6 m"+2,5*2,5*2-1,8*1,8*3,14*2</t>
  </si>
  <si>
    <t>-112,5*0,8*0,2</t>
  </si>
  <si>
    <t>(-(112,5)*0,8*0,7)"obsyp"</t>
  </si>
  <si>
    <t>-(2)*1*0,5 "šachty"</t>
  </si>
  <si>
    <t>-(2)*1*0,5 "šachty"-(112,5*0,09*0,09)*3,14"potrubí"</t>
  </si>
  <si>
    <t>(112,5)*0,8*0,6</t>
  </si>
  <si>
    <t>2*30</t>
  </si>
  <si>
    <t>60*0,025 'Přepočtené koeficientem množství</t>
  </si>
  <si>
    <t>1,2*1,2*0,1+2*2*0,1+1,6*0,7*0,1</t>
  </si>
  <si>
    <t>0,8*(112,5)*0,1+2*2*0,1</t>
  </si>
  <si>
    <t>666300205</t>
  </si>
  <si>
    <t>0,11*2+0,02*2+0,06*5+0,06*8+0,11*3+0,3*0,3*0,3+0,4*0,4*0,3</t>
  </si>
  <si>
    <t>-123626538</t>
  </si>
  <si>
    <t>6*0,8*0,3*2+0,3*4*0,3+0,4*4*0,3</t>
  </si>
  <si>
    <t>-493828447</t>
  </si>
  <si>
    <t>0,8*(112,5-30)</t>
  </si>
  <si>
    <t>112,5</t>
  </si>
  <si>
    <t>20*1,03 'Přepočtené koeficientem množství</t>
  </si>
  <si>
    <t>871341221</t>
  </si>
  <si>
    <t>Montáž potrubí z PE100 SDR 17 otevřený výkop svařovaných elektrotvarovkou D 180 x 10,7 mm</t>
  </si>
  <si>
    <t>-424225956</t>
  </si>
  <si>
    <t>Montáž vodovodního potrubí z plastů v otevřeném výkopu z polyetylenu PE 100 svařovaných elektrotvarovkou SDR 17/PN10 D 180 x 10,7 mm</t>
  </si>
  <si>
    <t>28613580</t>
  </si>
  <si>
    <t>potrubí dvouvrstvé PE100 RC SDR17 180x10,7 dl 12m</t>
  </si>
  <si>
    <t>-242893291</t>
  </si>
  <si>
    <t>112,5*1,015 'Přepočtené koeficientem množství</t>
  </si>
  <si>
    <t>-304355000</t>
  </si>
  <si>
    <t>1569588882</t>
  </si>
  <si>
    <t>2140010792</t>
  </si>
  <si>
    <t>-1469726428</t>
  </si>
  <si>
    <t>-525781404</t>
  </si>
  <si>
    <t>59224121</t>
  </si>
  <si>
    <t>skruž betonová přechodová 62,5/100x60x9cm, stupadla poplastovaná kapsová</t>
  </si>
  <si>
    <t>1282534390</t>
  </si>
  <si>
    <t>877341101</t>
  </si>
  <si>
    <t>Montáž elektrospojek na vodovodním potrubí z PE trub d 180</t>
  </si>
  <si>
    <t>1567175579</t>
  </si>
  <si>
    <t>Montáž tvarovek na vodovodním plastovém potrubí z polyetylenu PE 100 elektrotvarovek SDR 11/PN16 spojek, oblouků nebo redukcí d 180</t>
  </si>
  <si>
    <t>28615979</t>
  </si>
  <si>
    <t>elektrospojka SDR11 PE 100 PN16 D 180mm</t>
  </si>
  <si>
    <t>1464571034</t>
  </si>
  <si>
    <t>-647714493</t>
  </si>
  <si>
    <t>-63260098</t>
  </si>
  <si>
    <t>-1483723681</t>
  </si>
  <si>
    <t>1798852346</t>
  </si>
  <si>
    <t>dno betonové šachtové - dle specifikace D.3.6. DN 1000 - atyp</t>
  </si>
  <si>
    <t>-2139713988</t>
  </si>
  <si>
    <t>poklop šachtový třída D 400, kruhový rám 785, vstup 600 mm,dle specifikace viz. příloha D.3.6.</t>
  </si>
  <si>
    <t>-397168515</t>
  </si>
  <si>
    <t>1367627339</t>
  </si>
  <si>
    <t>PFB.1121601</t>
  </si>
  <si>
    <t>Deska zákrytová TZK-Q.1 100-63/17</t>
  </si>
  <si>
    <t>2103101278</t>
  </si>
  <si>
    <t>857314122</t>
  </si>
  <si>
    <t>Montáž litinových tvarovek odbočných přírubových otevřený výkop DN 150</t>
  </si>
  <si>
    <t>-218460203</t>
  </si>
  <si>
    <t>Montáž litinových tvarovek na potrubí litinovém tlakovém odbočných na potrubí z trub přírubových v otevřeném výkopu, kanálu nebo v šachtě DN 150</t>
  </si>
  <si>
    <t>55253530</t>
  </si>
  <si>
    <t>tvarovka přírubová litinová vodovodní s přírubovou odbočkou PN10/16 T-kus DN 150/150</t>
  </si>
  <si>
    <t>-815456108</t>
  </si>
  <si>
    <t>-45750655</t>
  </si>
  <si>
    <t>1628952272</t>
  </si>
  <si>
    <t>1953886071</t>
  </si>
  <si>
    <t>HWL.850015020016</t>
  </si>
  <si>
    <t>TVAROVKA FF KUS 150/200</t>
  </si>
  <si>
    <t>1101140337</t>
  </si>
  <si>
    <t>16337r</t>
  </si>
  <si>
    <t>INDUKCNI PRUTOKOMER DN 150  dle specifikace</t>
  </si>
  <si>
    <t>1907477829</t>
  </si>
  <si>
    <t>857312122</t>
  </si>
  <si>
    <t>Montáž litinových tvarovek jednoosých přírubových otevřený výkop DN 150</t>
  </si>
  <si>
    <t>-608400585</t>
  </si>
  <si>
    <t>Montáž litinových tvarovek na potrubí litinovém tlakovém jednoosých na potrubí z trub přírubových v otevřeném výkopu, kanálu nebo v šachtě DN 150</t>
  </si>
  <si>
    <t>55253616</t>
  </si>
  <si>
    <t>přechod přírubový,práškový epoxid tl 250µm FFR-kus litinový DN 150/80</t>
  </si>
  <si>
    <t>-298995541</t>
  </si>
  <si>
    <t>spojovací materiál (šrouby, matky, těsnění  atd.)</t>
  </si>
  <si>
    <t>36020999</t>
  </si>
  <si>
    <t>KOLO RUČNÍ PRO ŠOUPĚ DN 65-80</t>
  </si>
  <si>
    <t>119297332</t>
  </si>
  <si>
    <t>HWL.780012500000</t>
  </si>
  <si>
    <t>KOLO RUČNÍ PRO ŠOUPĚ DN 125-150</t>
  </si>
  <si>
    <t>958880043</t>
  </si>
  <si>
    <t>HWL.40015018016</t>
  </si>
  <si>
    <t>PŘÍRUBA S2000 150/180</t>
  </si>
  <si>
    <t>1239363717</t>
  </si>
  <si>
    <t>-1144949044</t>
  </si>
  <si>
    <t>1617904991</t>
  </si>
  <si>
    <t>891312122</t>
  </si>
  <si>
    <t>Montáž kanalizačních šoupátek otevřený výkop DN 150</t>
  </si>
  <si>
    <t>1902533479</t>
  </si>
  <si>
    <t>Montáž kanalizačních armatur na potrubí šoupátek v otevřeném výkopu nebo v šachtách s osazením zemní soupravy (bez poklopů) DN 150</t>
  </si>
  <si>
    <t>42221456</t>
  </si>
  <si>
    <t>šoupátko odpadní voda litina GGG 50 krátká stavební dl PN10/16 DN 150x210mm</t>
  </si>
  <si>
    <t>-220737933</t>
  </si>
  <si>
    <t>42283515</t>
  </si>
  <si>
    <t>klapka zpětná litinová L10 117 616 PN16 DN 150x400mm</t>
  </si>
  <si>
    <t>-943831834</t>
  </si>
  <si>
    <t>86947374</t>
  </si>
  <si>
    <t>-1414581003</t>
  </si>
  <si>
    <t>HWL.950112515003</t>
  </si>
  <si>
    <t>SOUPRAVA ZEMNÍ TELESKOPICKÁ E1/A-1,3 -1,8 125-150 (1,3-1,8m)</t>
  </si>
  <si>
    <t>193203451</t>
  </si>
  <si>
    <t>-481235811</t>
  </si>
  <si>
    <t>2011230721</t>
  </si>
  <si>
    <t>1753583434</t>
  </si>
  <si>
    <t>-1622913735</t>
  </si>
  <si>
    <t>-1713489538</t>
  </si>
  <si>
    <t>791654216</t>
  </si>
  <si>
    <t>-618440575</t>
  </si>
  <si>
    <t>-2069830436</t>
  </si>
  <si>
    <t>346748993</t>
  </si>
  <si>
    <t>1+3+1</t>
  </si>
  <si>
    <t>465427173</t>
  </si>
  <si>
    <t>-402516035</t>
  </si>
  <si>
    <t>112,5*2</t>
  </si>
  <si>
    <t>977151125</t>
  </si>
  <si>
    <t>Jádrové vrty diamantovými korunkami do stavebních materiálů D přes 180 do 200 mm</t>
  </si>
  <si>
    <t>858736028</t>
  </si>
  <si>
    <t>Jádrové vrty diamantovými korunkami do stavebních materiálů (železobetonu, betonu, cihel, obkladů, dlažeb, kamene) průměru přes 180 do 200 mm</t>
  </si>
  <si>
    <t>112,5*0,01</t>
  </si>
  <si>
    <t>(112,5-30)*0,8*0,2*2+3*2</t>
  </si>
  <si>
    <t>(112,5-30)*0,8*0,2*2*4+3*2*4</t>
  </si>
  <si>
    <t>(112,5-30)*0,8*0,4*2</t>
  </si>
  <si>
    <t>4+1</t>
  </si>
  <si>
    <t>104702970</t>
  </si>
  <si>
    <t>(112,5-30)*0,8*0,2*2</t>
  </si>
  <si>
    <t>818345973</t>
  </si>
  <si>
    <t>115*0,01</t>
  </si>
  <si>
    <t>-1381355716</t>
  </si>
  <si>
    <t>3*2</t>
  </si>
  <si>
    <t>112,5*0,8*(1,6-0,2)*0,5+0,5*2,5*2,5</t>
  </si>
  <si>
    <t>460742153</t>
  </si>
  <si>
    <t>Osazení  prostupů včetně utěsnění a spárování z trub plastových do protlačovaných otvorů, vnitřního průměru přes 15 do 20 cm</t>
  </si>
  <si>
    <t>-225355979</t>
  </si>
  <si>
    <t>Osazení prostupů včetně utěsnění a spárování z trub plastových do protlačovaných otvorů, vnitřního průměru přes 15 do 20 cm</t>
  </si>
  <si>
    <t>478574423</t>
  </si>
  <si>
    <t>2023-7.4. - IO 04 Stoka B</t>
  </si>
  <si>
    <t xml:space="preserve">    765 - Krytina skládaná</t>
  </si>
  <si>
    <t>112251103</t>
  </si>
  <si>
    <t>Odstranění pařezů průměru přes 500 do 700 mm</t>
  </si>
  <si>
    <t>1435699074</t>
  </si>
  <si>
    <t>Odstranění pařezů strojně s jejich vykopáním nebo vytrháním průměru přes 500 do 700 mm</t>
  </si>
  <si>
    <t>113106171</t>
  </si>
  <si>
    <t>Rozebrání dlažeb vozovek ze zámkové dlažby s ložem z kameniva ručně</t>
  </si>
  <si>
    <t>-418544071</t>
  </si>
  <si>
    <t>Rozebrání dlažeb vozovek a ploch s přemístěním hmot na skládku na vzdálenost do 3 m nebo s naložením na dopravní prostředek, s jakoukoliv výplní spár ručně ze zámkové dlažby s ložem z kameniva</t>
  </si>
  <si>
    <t>34*1,5</t>
  </si>
  <si>
    <t>(34+24+13)*1,5</t>
  </si>
  <si>
    <t>24*1,7</t>
  </si>
  <si>
    <t>114203102</t>
  </si>
  <si>
    <t>Rozebrání dlažeb z lomového kamene nebo betonových tvárnic na sucho se zalitými spárami</t>
  </si>
  <si>
    <t>1233015317</t>
  </si>
  <si>
    <t>Rozebrání dlažeb nebo záhozů s naložením na dopravní prostředek dlažeb z lomového kamene nebo betonových tvárnic na sucho se zalitými spárami cementovou maltou</t>
  </si>
  <si>
    <t>20*3,2+13*3,5</t>
  </si>
  <si>
    <t>20*16</t>
  </si>
  <si>
    <t>66*1,2*0,7-66*0,2*0,2*3,14-2</t>
  </si>
  <si>
    <t>(121*1,2*1)</t>
  </si>
  <si>
    <t>5*63</t>
  </si>
  <si>
    <t>10+2*1*2,2"ručně kopaná sonda"*0,5</t>
  </si>
  <si>
    <t>132251254</t>
  </si>
  <si>
    <t>Hloubení rýh nezapažených š do 2000 mm v hornině třídy těžitelnosti I skupiny 3 objem do 500 m3 strojně</t>
  </si>
  <si>
    <t>1074083764</t>
  </si>
  <si>
    <t>Hloubení nezapažených rýh šířky přes 800 do 2 000 mm strojně s urovnáním dna do předepsaného profilu a spádu v hornině třídy těžitelnosti I skupiny 3 přes 100 do 500 m3</t>
  </si>
  <si>
    <t>-55*0,6*0,6*0,5-2*2*0,5-55*1,2*0,2*0,5</t>
  </si>
  <si>
    <t>8*(1,2*3+3*3)*0,5+30*(1,2*1,5+1,5*1,5)*0,5+17*(1,2*2+2*2)*0,5</t>
  </si>
  <si>
    <t>132351254</t>
  </si>
  <si>
    <t>Hloubení rýh nezapažených š do 2000 mm v hornině třídy těžitelnosti II skupiny 4 objem do 500 m3 strojně</t>
  </si>
  <si>
    <t>-186094217</t>
  </si>
  <si>
    <t>Hloubení nezapažených rýh šířky přes 800 do 2 000 mm strojně s urovnáním dna do předepsaného profilu a spádu v hornině třídy těžitelnosti II skupiny 4 přes 100 do 500 m3</t>
  </si>
  <si>
    <t>((66)*1,2*2,9"celkový výkop - při průměrné hloubce 2,9m")*0,5-12,2</t>
  </si>
  <si>
    <t>-66*0,15*0,15*3,14*0,5-4*2*0,5</t>
  </si>
  <si>
    <t>-(24*1,2*0,4+47*0,3*1,2)*0,5"komunikace"</t>
  </si>
  <si>
    <t>1401111r</t>
  </si>
  <si>
    <t>trubka ocelová bezešvá hladká jakost 11 353m559x13,0mm - včetně nutného svařování u provádění protlaku</t>
  </si>
  <si>
    <t>205770647</t>
  </si>
  <si>
    <t>28655127</t>
  </si>
  <si>
    <t>manžeta chráničky vč. upínací pásky 410x620mm DN 400x600</t>
  </si>
  <si>
    <t>989598288</t>
  </si>
  <si>
    <t>2865520r</t>
  </si>
  <si>
    <t>objímka kluzná typ F výška 60 mm pro potrubí D400</t>
  </si>
  <si>
    <t>639140493</t>
  </si>
  <si>
    <t>objímka kluzná typ G segment v 25mm</t>
  </si>
  <si>
    <t>(66)*2,9*2</t>
  </si>
  <si>
    <t>((66)*1,2*2,9"celkový výkop - při průměrné hloubce 2,9m")*0,5*2</t>
  </si>
  <si>
    <t>(-66*0,15*0,15*3,14-4*2)*2*0,5</t>
  </si>
  <si>
    <t>-(24*1,2*0,4+47*0,3*1,2)*0,5*2"komunikace"</t>
  </si>
  <si>
    <t>(-55*0,6*0,6-2*2-55*1,2*0,2)*2*0,5</t>
  </si>
  <si>
    <t>8*(1,2*3+3*3)*0,5*2+30*(1,2*1,5+1,5*1,5)*0,5*2+17*(1,2*2+2*2)*0,5*2</t>
  </si>
  <si>
    <t>2010058146</t>
  </si>
  <si>
    <t>1,2*66*1,4-66*0,2*0,2*3,14-4*2</t>
  </si>
  <si>
    <t>94,59*2</t>
  </si>
  <si>
    <t>((66)*1,2*2,9"celkový výkop - při průměrné hloubce 2,9m")</t>
  </si>
  <si>
    <t>-66*1,2*1-4*2</t>
  </si>
  <si>
    <t>-(24*1,2*0,4+47*0,3*1,2)"komunikace"</t>
  </si>
  <si>
    <t>-55*0,8*0,8-2*2-55*1,2*0,2-20*0,3*3,2</t>
  </si>
  <si>
    <t>8*(1,2*3+3*3)+30*(1,2*1,5+1,5*1,5)+17*(1,2*2+2*2)</t>
  </si>
  <si>
    <t>174151101</t>
  </si>
  <si>
    <t>-1544535116</t>
  </si>
  <si>
    <t>Zásyp sypaninou z jakékoliv horniny strojně s uložením výkopku ve vrstvách se zhutněním jam, šachet, rýh nebo kolem objektů v těchto vykopávkách</t>
  </si>
  <si>
    <t>-(4)*1*0,5 "šachty"-((66)*0,2*0,2)*3,14"potrubí"</t>
  </si>
  <si>
    <t>(66)*1,2*0,7</t>
  </si>
  <si>
    <t>315*0,025 'Přepočtené koeficientem množství</t>
  </si>
  <si>
    <t>1,2*1,2*0,1*6+60*1,2*0,1</t>
  </si>
  <si>
    <t>274313711</t>
  </si>
  <si>
    <t>Základové pásy z betonu tř. C 20/25</t>
  </si>
  <si>
    <t>519991077</t>
  </si>
  <si>
    <t>Základy z betonu prostého pasy betonu kamenem neprokládaného tř. C 20/25</t>
  </si>
  <si>
    <t>6*0,5*1</t>
  </si>
  <si>
    <t>311234061</t>
  </si>
  <si>
    <t>Zdivo jednovrstvé z cihel děrovaných přes P10 do P15 na maltu M5 tl 300 mm</t>
  </si>
  <si>
    <t>-769136941</t>
  </si>
  <si>
    <t>Zdivo jednovrstvé z cihel děrovaných nebroušených klasických spojených na pero a drážku na maltu M5, pevnost cihel přes P10 do P15, tl. zdiva 300 mm</t>
  </si>
  <si>
    <t>6*2</t>
  </si>
  <si>
    <t>311238921</t>
  </si>
  <si>
    <t>Zásyp dutin první vrstvy tepelně izolačního zdiva typu tl do 300 mm expandovaným perlitem</t>
  </si>
  <si>
    <t>-396743943</t>
  </si>
  <si>
    <t>Zásyp dutin zdiva z děrovaných cihel expandovaným perlitem, tl. zdiva do 300 mm</t>
  </si>
  <si>
    <t>451313521</t>
  </si>
  <si>
    <t>Podkladní vrstva z betonu prostého se zvýšenými nároky na prostředí pod dlažbu tl přes 100 do 150 mm</t>
  </si>
  <si>
    <t>-1874410647</t>
  </si>
  <si>
    <t>Podkladní vrstva z betonu prostého pod dlažbu se zvýšenými nároky na prostředí tl. přes 100 do 150 mm</t>
  </si>
  <si>
    <t>3,2*2</t>
  </si>
  <si>
    <t>1,2*66*0,1</t>
  </si>
  <si>
    <t>564201011</t>
  </si>
  <si>
    <t>Podklad nebo podsyp ze štěrkopísku ŠP plochy do 100 m2 tl 40 mm</t>
  </si>
  <si>
    <t>271407271</t>
  </si>
  <si>
    <t>Podklad nebo podsyp ze štěrkopísku ŠP s rozprostřením, vlhčením a zhutněním plochy jednotlivě do 100 m2, po zhutnění tl. 40 mm</t>
  </si>
  <si>
    <t>564231012</t>
  </si>
  <si>
    <t>Podklad nebo podsyp ze štěrkopísku ŠP plochy do 100 m2 tl 110 mm</t>
  </si>
  <si>
    <t>372725513</t>
  </si>
  <si>
    <t>Podklad nebo podsyp ze štěrkopísku ŠP s rozprostřením, vlhčením a zhutněním plochy jednotlivě do 100 m2, po zhutnění tl. 110 mm</t>
  </si>
  <si>
    <t>-1994244291</t>
  </si>
  <si>
    <t>24*1,2</t>
  </si>
  <si>
    <t>2*115,6*1,2+2*15*1,2+2*5,4*0,8*2+2*1*2</t>
  </si>
  <si>
    <t>583679029</t>
  </si>
  <si>
    <t>24*1,7*2</t>
  </si>
  <si>
    <t>24*2</t>
  </si>
  <si>
    <t>622311101</t>
  </si>
  <si>
    <t>Vápenná omítka hrubá jednovrstvá nezatřená vnějších stěn nanášená ručně</t>
  </si>
  <si>
    <t>-379985523</t>
  </si>
  <si>
    <t>Omítka vápenná vnějších ploch nanášená ručně jednovrstvá, tloušťky do 15 mm hrubá nezatřená stěn</t>
  </si>
  <si>
    <t>6*2*2</t>
  </si>
  <si>
    <t>622311141</t>
  </si>
  <si>
    <t>Vápenná omítka štuková dvouvrstvá vnějších stěn nanášená ručně</t>
  </si>
  <si>
    <t>1192680016</t>
  </si>
  <si>
    <t>Omítka vápenná vnějších ploch nanášená ručně dvouvrstvá, tloušťky jádrové omítky do 15 mm a tloušťky štuku do 3 mm štuková stěn</t>
  </si>
  <si>
    <t>-2125942359</t>
  </si>
  <si>
    <t>3+2+1</t>
  </si>
  <si>
    <t>623558475</t>
  </si>
  <si>
    <t>1084488766</t>
  </si>
  <si>
    <t>871393121</t>
  </si>
  <si>
    <t>Montáž kanalizačního potrubí z PVC těsněné gumovým kroužkem otevřený výkop sklon do 20 % DN 400</t>
  </si>
  <si>
    <t>-293690052</t>
  </si>
  <si>
    <t>Montáž kanalizačního potrubí z plastů z tvrdého PVC těsněných gumovým kroužkem v otevřeném výkopu ve sklonu do 20 % DN 400</t>
  </si>
  <si>
    <t>PPL.M4001</t>
  </si>
  <si>
    <t>PP hladká plnostěnná trubka SN12 DN400x1m odpadní plnostěné potrubí (použití UD) z PP</t>
  </si>
  <si>
    <t>-825814315</t>
  </si>
  <si>
    <t>PPL.M4003</t>
  </si>
  <si>
    <t>PP hladká plnostěnná trubka SN12 DN400x3m odpadní plnostěné potrubí (použití UD) z PP</t>
  </si>
  <si>
    <t>-235490021</t>
  </si>
  <si>
    <t>PPL.M4006</t>
  </si>
  <si>
    <t>PP hladká plnostěnná trubka SN12 DN400x6m odpadní plnostěné potrubí (použití UD) z PP</t>
  </si>
  <si>
    <t>1612017443</t>
  </si>
  <si>
    <t>-1548518074</t>
  </si>
  <si>
    <t>595487886</t>
  </si>
  <si>
    <t>354063989</t>
  </si>
  <si>
    <t>1273089757</t>
  </si>
  <si>
    <t>2030265226</t>
  </si>
  <si>
    <t>-1871788676</t>
  </si>
  <si>
    <t>-533907809</t>
  </si>
  <si>
    <t>-998732695</t>
  </si>
  <si>
    <t>1445288013</t>
  </si>
  <si>
    <t>899620161</t>
  </si>
  <si>
    <t>Obetonování  šachty z polypropylenu betonem prostým tř. C 30/37 otevřený výkop</t>
  </si>
  <si>
    <t>-1873751006</t>
  </si>
  <si>
    <t>Obetonování šachet z polypropylenu betonem prostým v otevřeném výkopu, beton tř. C 30/37</t>
  </si>
  <si>
    <t>899623161</t>
  </si>
  <si>
    <t>Obetonování potrubí nebo zdiva stok betonem prostým tř. C 20/25 v otevřeném výkopu</t>
  </si>
  <si>
    <t>1627322406</t>
  </si>
  <si>
    <t>Obetonování potrubí nebo zdiva stok betonem prostým v otevřeném výkopu, betonem tř. C 20/25</t>
  </si>
  <si>
    <t>60*0,8*0,6-60*0,27*0,27*3,14</t>
  </si>
  <si>
    <t>899640111</t>
  </si>
  <si>
    <t>Bednění pro obetonování  šachet hranatých otevřený výkop</t>
  </si>
  <si>
    <t>214159938</t>
  </si>
  <si>
    <t>Bednění pro obetonování šachet v otevřeném výkopu hranatých</t>
  </si>
  <si>
    <t>2*1,5*4*2</t>
  </si>
  <si>
    <t>121*2</t>
  </si>
  <si>
    <t>24*2*3</t>
  </si>
  <si>
    <t>961044111</t>
  </si>
  <si>
    <t>Bourání základů z betonu prostého</t>
  </si>
  <si>
    <t>-609035398</t>
  </si>
  <si>
    <t>Bourání základů z betonu prostého</t>
  </si>
  <si>
    <t>962023390</t>
  </si>
  <si>
    <t>Bourání zdiva nadzákladového smíšeného na MV nebo MVC do 1 m3</t>
  </si>
  <si>
    <t>-209531187</t>
  </si>
  <si>
    <t>Bourání zdiva nadzákladového smíšeného na maltu vápennou nebo vápenocementovou, objemu do 1 m3</t>
  </si>
  <si>
    <t>6*0,4*2</t>
  </si>
  <si>
    <t>(6*0,2*2+6*0,5*1)*2</t>
  </si>
  <si>
    <t>121*0,01</t>
  </si>
  <si>
    <t>6*3+60*0,4*0,4*2</t>
  </si>
  <si>
    <t>(34+24+13)*1,5*0,3*2</t>
  </si>
  <si>
    <t>24*1,7*0,15*2</t>
  </si>
  <si>
    <t>125,35*4</t>
  </si>
  <si>
    <t>34*1,2*0,35+24*1,2*0,5</t>
  </si>
  <si>
    <t>6*3+60*0,5*0,5</t>
  </si>
  <si>
    <t>6*3*2</t>
  </si>
  <si>
    <t>-1388036497</t>
  </si>
  <si>
    <t>997013603</t>
  </si>
  <si>
    <t>Poplatek za uložení na skládce (skládkovné) stavebního odpadu cihelného kód odpadu 17 01 02</t>
  </si>
  <si>
    <t>-1482690051</t>
  </si>
  <si>
    <t>Poplatek za uložení stavebního odpadu na skládce (skládkovné) cihelného zatříděného do Katalogu odpadů pod kódem 17 01 02</t>
  </si>
  <si>
    <t>6*0,3*2*2</t>
  </si>
  <si>
    <t>-932517413</t>
  </si>
  <si>
    <t>419638658</t>
  </si>
  <si>
    <t>765</t>
  </si>
  <si>
    <t>Krytina skládaná</t>
  </si>
  <si>
    <t>765223052.BRM.005</t>
  </si>
  <si>
    <t>Krytina betonová  skládaná na sucho na římsách a atikách š do 20 cm</t>
  </si>
  <si>
    <t>1433245730</t>
  </si>
  <si>
    <t>-1737126674</t>
  </si>
  <si>
    <t>-660644317</t>
  </si>
  <si>
    <t>2023-7.5. - IO 05 Přepojení bočních stok a přípojek</t>
  </si>
  <si>
    <t>35*0,8+7*1+2*1,2</t>
  </si>
  <si>
    <t>35*1,3+7*1,5+2*1,7</t>
  </si>
  <si>
    <t>42*8</t>
  </si>
  <si>
    <t>-((159,1-17)*0,15*0,15*3,14+8*1)*2</t>
  </si>
  <si>
    <t>(159,1-17)*1,2*0,55*2+2*5,4*0,8*0,55*2</t>
  </si>
  <si>
    <t>(44*0,8*1)</t>
  </si>
  <si>
    <t>(35*0,8+7*1+2*1,2)*(2-0,4)*0,5-15-44*0,1*0,1*3,14*0,5</t>
  </si>
  <si>
    <t>151102101</t>
  </si>
  <si>
    <t>Zřízení příložného pažení a rozepření stěn rýh do 20 m2 hl do 2 m při překopech inženýrských sítí</t>
  </si>
  <si>
    <t>-2106781570</t>
  </si>
  <si>
    <t>Zřízení pažení a rozepření stěn rýh při překopech inženýrských sítí plochy do 20 m2 pro jakoukoliv mezerovitost příložné, hloubky do 2 m</t>
  </si>
  <si>
    <t>44*2*2</t>
  </si>
  <si>
    <t>151102111</t>
  </si>
  <si>
    <t>Odstranění příložného pažení a rozepření stěn rýh do 20 m2 hl do 2 m při překopech inženýrských sítí</t>
  </si>
  <si>
    <t>-1521879833</t>
  </si>
  <si>
    <t>Odstranění pažení a rozepření stěn rýh při překopech inženýrských sítí plochy do 20 m2 s uložením materiálu na vzdálenost do 3 m od kraje výkopu příložné, hloubky do 2 m</t>
  </si>
  <si>
    <t>((35*0,8+7*1+2*1,2)*(2-0,4)*0,5-44*0,1*0,1*3,14*0,5)*2</t>
  </si>
  <si>
    <t>1942646520</t>
  </si>
  <si>
    <t>-35*0,08*0,08*3,14-7*0,15*0,15*3,14*1*0,2*0,2*3,14-1*0,25*0,25*3,14</t>
  </si>
  <si>
    <t>35*0,8*(0,55+0,35)+7*1*(0,7+0,35)+2*1,2*(0,85+0,35)</t>
  </si>
  <si>
    <t>34,468*2</t>
  </si>
  <si>
    <t>((35*0,8+7*1+2*1,2)*(2-0,4)-44*0,1*0,1*3,14)</t>
  </si>
  <si>
    <t>(35*0,8+7*1+2*1,2)*2</t>
  </si>
  <si>
    <t>-(35*0,8+7*1+2*1,2)*0,8</t>
  </si>
  <si>
    <t>-(35*0,8*0,55+7*1*0,7+2*1,2*0,85)"obsyp +lože"</t>
  </si>
  <si>
    <t>35*0,8*0,45+7*1*0,6+2*1,2*0,75</t>
  </si>
  <si>
    <t>(35*0,8+7*1+2*1,2)*0,1</t>
  </si>
  <si>
    <t>-1400761778</t>
  </si>
  <si>
    <t>-489082155</t>
  </si>
  <si>
    <t>(35*1,3+7*1,5+2*1,7)*2</t>
  </si>
  <si>
    <t>(35*1,3+7*1,5+2*1,7)</t>
  </si>
  <si>
    <t>44*2</t>
  </si>
  <si>
    <t>35+7+1+1</t>
  </si>
  <si>
    <t>123650422</t>
  </si>
  <si>
    <t>871313121</t>
  </si>
  <si>
    <t>Montáž kanalizačního potrubí z PVC těsněné gumovým kroužkem otevřený výkop sklon do 20 % DN 160</t>
  </si>
  <si>
    <t>-1420701942</t>
  </si>
  <si>
    <t>Montáž kanalizačního potrubí z plastů z tvrdého PVC těsněných gumovým kroužkem v otevřeném výkopu ve sklonu do 20 % DN 160</t>
  </si>
  <si>
    <t>PPL.M1501</t>
  </si>
  <si>
    <t>PP  plná hladkostěnná trubka SN12 DN150x1m odpadní plnostěné potrubí (použití UD) z PP</t>
  </si>
  <si>
    <t>-1345255168</t>
  </si>
  <si>
    <t>PP plná hladkostěnná trubka SN12 DN150x1m odpadní plnostěné potrubí (použití UD) z PP</t>
  </si>
  <si>
    <t>871373121</t>
  </si>
  <si>
    <t>Montáž kanalizačního potrubí z PVC těsněné gumovým kroužkem otevřený výkop sklon do 20 % DN 315</t>
  </si>
  <si>
    <t>-1708980769</t>
  </si>
  <si>
    <t>Montáž kanalizačního potrubí z plastů z tvrdého PVC těsněných gumovým kroužkem v otevřeném výkopu ve sklonu do 20 % DN 315</t>
  </si>
  <si>
    <t>PPL.M3001</t>
  </si>
  <si>
    <t>PP plná hladkostěnná trubka SN12 DN300x1m odpadní plnostěné potrubí (použití UD) z PP</t>
  </si>
  <si>
    <t>-1239732064</t>
  </si>
  <si>
    <t>807747120</t>
  </si>
  <si>
    <t>-669833196</t>
  </si>
  <si>
    <t>PP plná hladkostěnná  trubka SN12 DN500x1m odpadní plnostěné potrubí (použití UD) z PP</t>
  </si>
  <si>
    <t>877310330</t>
  </si>
  <si>
    <t>Montáž spojek na kanalizačním potrubí z PP nebo tvrdého PVC trub hladkých plnostěnných DN 150</t>
  </si>
  <si>
    <t>541606396</t>
  </si>
  <si>
    <t>Montáž tvarovek na kanalizačním plastovém potrubí z polypropylenu PP nebo tvrdého PVC hladkého plnostěnného spojek nebo redukcí DN 150</t>
  </si>
  <si>
    <t>28617235</t>
  </si>
  <si>
    <t>spojka přesuvná kanalizační PP DN 150</t>
  </si>
  <si>
    <t>1627344859</t>
  </si>
  <si>
    <t>877370330</t>
  </si>
  <si>
    <t>Montáž spojek na kanalizačním potrubí z PP nebo tvrdého PVC trub hladkých plnostěnných DN 300</t>
  </si>
  <si>
    <t>-18211944</t>
  </si>
  <si>
    <t>Montáž tvarovek na kanalizačním plastovém potrubí z polypropylenu PP nebo tvrdého PVC hladkého plnostěnného spojek nebo redukcí DN 300</t>
  </si>
  <si>
    <t>28617238</t>
  </si>
  <si>
    <t>spojka přesuvná kanalizační PP DN 300</t>
  </si>
  <si>
    <t>-934247044</t>
  </si>
  <si>
    <t>877390330</t>
  </si>
  <si>
    <t>Montáž spojek na kanalizačním potrubí z PP nebo tvrdého PVC trub hladkých plnostěnných DN 400</t>
  </si>
  <si>
    <t>1429903533</t>
  </si>
  <si>
    <t>Montáž tvarovek na kanalizačním plastovém potrubí z polypropylenu PP nebo tvrdého PVC hladkého plnostěnného spojek nebo redukcí DN 400</t>
  </si>
  <si>
    <t>28617239</t>
  </si>
  <si>
    <t>spojka přesuvná kanalizační PP DN 400</t>
  </si>
  <si>
    <t>48584193</t>
  </si>
  <si>
    <t>877420330</t>
  </si>
  <si>
    <t>Montáž spojek na kanalizačním potrubí z PP nebo tvrdého PVC trub hladkých plnostěnných DN 500</t>
  </si>
  <si>
    <t>-1171628330</t>
  </si>
  <si>
    <t>Montáž tvarovek na kanalizačním plastovém potrubí z polypropylenu PP nebo tvrdého PVC hladkého plnostěnného spojek nebo redukcí DN 500</t>
  </si>
  <si>
    <t>28617240</t>
  </si>
  <si>
    <t>spojka přesuvná kanalizační PP DN 500</t>
  </si>
  <si>
    <t>395184473</t>
  </si>
  <si>
    <t>877310310</t>
  </si>
  <si>
    <t>Montáž kolen na kanalizačním potrubí z PP nebo tvrdého PVC trub hladkých plnostěnných DN 150</t>
  </si>
  <si>
    <t>2143164904</t>
  </si>
  <si>
    <t>Montáž tvarovek na kanalizačním plastovém potrubí z polypropylenu PP nebo tvrdého PVC hladkého plnostěnného kolen, víček nebo hrdlových uzávěrů DN 150</t>
  </si>
  <si>
    <t>35*3</t>
  </si>
  <si>
    <t>28617162</t>
  </si>
  <si>
    <t>koleno kanalizační PP SN16 15° DN 150</t>
  </si>
  <si>
    <t>1753971279</t>
  </si>
  <si>
    <t>28617172</t>
  </si>
  <si>
    <t>koleno kanalizační PP SN16 30° DN 150</t>
  </si>
  <si>
    <t>386639287</t>
  </si>
  <si>
    <t>28617182</t>
  </si>
  <si>
    <t>koleno kanalizační PP SN16 45° DN 150</t>
  </si>
  <si>
    <t>-255933262</t>
  </si>
  <si>
    <t>(35*0,8+7*1+2*1,2)*0,2*2</t>
  </si>
  <si>
    <t>(35*1,3+7*1,5+2*1,7)*0,15*2</t>
  </si>
  <si>
    <t>44*0,01</t>
  </si>
  <si>
    <t>(35*0,8+7*1+2*1,2)*0,2*2*4</t>
  </si>
  <si>
    <t>(35*1,3+7*1,5+2*1,7)*0,15*2*4</t>
  </si>
  <si>
    <t>44*0,01*4</t>
  </si>
  <si>
    <t>(35*0,8+7*1+2*1,2)*0,65*2</t>
  </si>
  <si>
    <t>-2146715043</t>
  </si>
  <si>
    <t>-346367354</t>
  </si>
  <si>
    <t>2023-7.6. - SO 01 Čerpací stanice 09 Most</t>
  </si>
  <si>
    <t xml:space="preserve">    6 - Úpravy povrchu, podlahy, osazení</t>
  </si>
  <si>
    <t xml:space="preserve">    711 - Izolace proti vodě, vlhkosti a plynům</t>
  </si>
  <si>
    <t>4*5</t>
  </si>
  <si>
    <t>15*8</t>
  </si>
  <si>
    <t>1*4*2</t>
  </si>
  <si>
    <t>131213131</t>
  </si>
  <si>
    <t>Hloubení jam do 10 m3 v soudržných horninách třídy těžitelnosti I skupiny 3 při překopech inženýrských sítí ručně</t>
  </si>
  <si>
    <t>538584181</t>
  </si>
  <si>
    <t>Hloubení jam a zářezů při překopech inženýrských sítí ručně zapažených i nezapažených s urovnáním dna do předepsaného profilu a spádu objemu do 10 m3 v hornině třídy těžitelnosti I skupiny 3 soudržných</t>
  </si>
  <si>
    <t>131251203</t>
  </si>
  <si>
    <t>Hloubení jam zapažených v hornině třídy těžitelnosti I, skupiny 3 objem do 100 m3 strojně</t>
  </si>
  <si>
    <t>21957687</t>
  </si>
  <si>
    <t>Hloubení zapažených jam a zářezů strojně s urovnáním dna do předepsaného profilu a spádu v hornině třídy těžitelnosti I skupiny 3 přes 50 do 100 m3</t>
  </si>
  <si>
    <t>4*5*(3,9-0,2)*0,4-4</t>
  </si>
  <si>
    <t>131313131</t>
  </si>
  <si>
    <t>Hloubení jam do 10 m3 v soudržných horninách třídy těžitelnosti II skupiny 4 při překopech inženýrských sítí ručně</t>
  </si>
  <si>
    <t>-421141815</t>
  </si>
  <si>
    <t>Hloubení jam a zářezů při překopech inženýrských sítí ručně zapažených i nezapažených s urovnáním dna do předepsaného profilu a spádu objemu do 10 m3 v hornině třídy těžitelnosti II skupiny 4 soudržných</t>
  </si>
  <si>
    <t>131351201</t>
  </si>
  <si>
    <t>Hloubení jam zapažených v hornině třídy těžitelnosti II, skupiny 4 objem do 20 m3 strojně</t>
  </si>
  <si>
    <t>-259461785</t>
  </si>
  <si>
    <t>Hloubení zapažených jam a zářezů strojně s urovnáním dna do předepsaného profilu a spádu v hornině třídy těžitelnosti II skupiny 4 do 20 m3</t>
  </si>
  <si>
    <t>131413131</t>
  </si>
  <si>
    <t>Hloubení jam do 10 m3 v soudržných horninách třídy těžitelnosti II skupiny 5 při překopech inženýrských sítí ručně</t>
  </si>
  <si>
    <t>1929546177</t>
  </si>
  <si>
    <t>Hloubení jam a zářezů při překopech inženýrských sítí ručně zapažených i nezapažených s urovnáním dna do předepsaného profilu a spádu objemu do 10 m3 v hornině třídy těžitelnosti II skupiny 5 soudržných</t>
  </si>
  <si>
    <t>131451201</t>
  </si>
  <si>
    <t>Hloubení jam zapažených v hornině třídy těžitelnosti II skupiny 5 objem do 20 m3 strojně</t>
  </si>
  <si>
    <t>-505730960</t>
  </si>
  <si>
    <t>Hloubení zapažených jam a zářezů strojně s urovnáním dna do předepsaného profilu a spádu v hornině třídy těžitelnosti II skupiny 5 do 20 m3</t>
  </si>
  <si>
    <t>4*5*(3,9-0,2)*0,2-1</t>
  </si>
  <si>
    <t>151711111</t>
  </si>
  <si>
    <t>Osazení zápor ocelových dl do 8 m</t>
  </si>
  <si>
    <t>-1721764361</t>
  </si>
  <si>
    <t>Osazení ocelových zápor pro pažení hloubených vykopávek do předem provedených vrtů se zabetonováním spodního konce, s příp. nutným obsypem zápory pískem délky od 0 do 8 m</t>
  </si>
  <si>
    <t>4*2+5*2</t>
  </si>
  <si>
    <t>151712111</t>
  </si>
  <si>
    <t>Převázka ocelová zdvojená pro kotvení záporového pažení</t>
  </si>
  <si>
    <t>1665184289</t>
  </si>
  <si>
    <t>Převázka ocelová pro ukotvení záporového pažení pro jakoukoliv délku převázky zdvojená</t>
  </si>
  <si>
    <t>151713111</t>
  </si>
  <si>
    <t>Zřízení vrchního kotvení zápor při délce zápory do 8 m</t>
  </si>
  <si>
    <t>-803573068</t>
  </si>
  <si>
    <t>Vrchní kotvení zápor na povrch výkopové jámy s provedením kotevních bloků z betonu nebo se zaberaněním ocelových pilot, případně s provedením vrtů a jejich výplní betonem, s dodáním hmot při délce zápory do 8 m zřízení</t>
  </si>
  <si>
    <t>151713112</t>
  </si>
  <si>
    <t>Odstranění vrchního kotvení zápor při délce zápory do 8 m</t>
  </si>
  <si>
    <t>-968055991</t>
  </si>
  <si>
    <t>Vrchní kotvení zápor na povrch výkopové jámy s provedením kotevních bloků z betonu nebo se zaberaněním ocelových pilot, případně s provedením vrtů a jejich výplní betonem, s dodáním hmot při délce zápory do 8 m odstranění</t>
  </si>
  <si>
    <t>151721112</t>
  </si>
  <si>
    <t>Zřízení pažení do ocelových zápor hl výkopu do 10 m s jeho následným odstraněním</t>
  </si>
  <si>
    <t>-937127958</t>
  </si>
  <si>
    <t>Pažení do ocelových zápor bez ohledu na druh pažin, s odstraněním pažení, hloubky výkopu přes 4 do 10 m</t>
  </si>
  <si>
    <t>4*3,9*2+5*3,9*2</t>
  </si>
  <si>
    <t>4*5*(3,9-0,2)*0,4*2</t>
  </si>
  <si>
    <t>4*5*(3,9-0,2)*0,6*2</t>
  </si>
  <si>
    <t>-649472023</t>
  </si>
  <si>
    <t>4*5*0,3+1,4*1,4*3,14*3,9</t>
  </si>
  <si>
    <t>(4*5*0,3+1,4*1,4*3,14*3,9+4)*2</t>
  </si>
  <si>
    <t>4*5*(3,9-0,2)</t>
  </si>
  <si>
    <t>4*5*0,3+1,4*1,4*3,14*3,9+4</t>
  </si>
  <si>
    <t>4*5*(3,9-0,2)-4*5*0,3-1,4*1,4*3,14*2,7</t>
  </si>
  <si>
    <t>273311124</t>
  </si>
  <si>
    <t>Základové desky z betonu prostého C 12/15</t>
  </si>
  <si>
    <t>-1394491608</t>
  </si>
  <si>
    <t>Základové konstrukce z betonu prostého desky ve výkopu nebo na hlavách pilot C 12/15</t>
  </si>
  <si>
    <t>4*5*0,15</t>
  </si>
  <si>
    <t>966070r</t>
  </si>
  <si>
    <t>Demontáž oplocení čs</t>
  </si>
  <si>
    <t>-1156546156</t>
  </si>
  <si>
    <t>Demontáž zemních ocelových vrutů pro plotové brány</t>
  </si>
  <si>
    <t>6*10 'Přepočtené koeficientem množství</t>
  </si>
  <si>
    <t>348401130</t>
  </si>
  <si>
    <t>Montáž oplocení ze strojového pletiva s napínacími dráty v přes 1,6 do 2,0 m</t>
  </si>
  <si>
    <t>1685469005</t>
  </si>
  <si>
    <t>Montáž oplocení z pletiva strojového s napínacími dráty přes 1,6 do 2,0 m</t>
  </si>
  <si>
    <t>348401350</t>
  </si>
  <si>
    <t>Rozvinutí, montáž a napnutí napínacího drátu na oplocení</t>
  </si>
  <si>
    <t>1752702816</t>
  </si>
  <si>
    <t>Montáž oplocení z pletiva rozvinutí, uchycení a napnutí drátu napínacího</t>
  </si>
  <si>
    <t>15615300</t>
  </si>
  <si>
    <t>drát kruhový Pz napínací D 2,80mm</t>
  </si>
  <si>
    <t>-916475227</t>
  </si>
  <si>
    <t>18*1,05 'Přepočtené koeficientem množství</t>
  </si>
  <si>
    <t>31327504</t>
  </si>
  <si>
    <t>pletivo drátěné plastifikované se čtvercovými oky 50/2,2mm v 2000mm</t>
  </si>
  <si>
    <t>879322037</t>
  </si>
  <si>
    <t>4*5-1,4*1,4*3,14</t>
  </si>
  <si>
    <t>Úpravy povrchu, podlahy, osazení</t>
  </si>
  <si>
    <t>311863020_R41</t>
  </si>
  <si>
    <t>žebřík nerez L 40 x 40 x 5 L 2800 mm včetně výsuvných nástupních madel</t>
  </si>
  <si>
    <t>2006760871</t>
  </si>
  <si>
    <t>632452441</t>
  </si>
  <si>
    <t>Doplnění cementového potěru hlazeného pl přes 1 do 4 m2 tl přes 30 do 40 mm</t>
  </si>
  <si>
    <t>-368320237</t>
  </si>
  <si>
    <t>Doplnění cementového potěru na mazaninách a betonových podkladech (s dodáním hmot), hlazeného dřevěným nebo ocelovým hladítkem, plochy jednotlivě přes 1 m2 do 4 m2 a tl. přes 30 do 40 mm</t>
  </si>
  <si>
    <t>3,14*1,4*1,4</t>
  </si>
  <si>
    <t>-2109652913</t>
  </si>
  <si>
    <t>1813613473</t>
  </si>
  <si>
    <t>89441112_R44</t>
  </si>
  <si>
    <t>Osazení a dodávka šachty   DN 2500 včetně osazení poklopů a dalšího příslušenství včetně vztlakové pojistky- komplet dle specifikace -příloha D.3.5.</t>
  </si>
  <si>
    <t>597477356</t>
  </si>
  <si>
    <t xml:space="preserve">Osazení a dodávka šachty   DN 2500 včetně osazení poklopů a dalšího příslušenství včetně vztlakové pojistky- komplet dle specifikace -příloha D.3.5. </t>
  </si>
  <si>
    <t>5524140r</t>
  </si>
  <si>
    <t>poklop šachtový s rámem  třída D400 bez odvětrání 900x800 uzamykatelný</t>
  </si>
  <si>
    <t>2016638162</t>
  </si>
  <si>
    <t>-908184468</t>
  </si>
  <si>
    <t>Obetonování potrubí nebo zdiva stok betonem prostým v otevřeném výkopu, beton tř. C 20/25</t>
  </si>
  <si>
    <t>933901111</t>
  </si>
  <si>
    <t>Provedení zkoušky vodotěsnosti nádrže do 1000 m3</t>
  </si>
  <si>
    <t>1834954343</t>
  </si>
  <si>
    <t>Zkoušky objektů a vymývání  provedení zkoušky vodotěsnosti betonové nádrže jakéhokoliv druhu a tvaru, o obsahu do 1000 m3</t>
  </si>
  <si>
    <t>1,25*1,25*3,14*3,5</t>
  </si>
  <si>
    <t>95290r</t>
  </si>
  <si>
    <t>Čerpání fekálií do fekavozu (12 m3)  a odvoz do 1 km s vypuštěním do kanalizace</t>
  </si>
  <si>
    <t>1735363852</t>
  </si>
  <si>
    <t>966071822</t>
  </si>
  <si>
    <t>Rozebrání oplocení z drátěného pletiva se čtvercovými oky v přes 1,6 do 2,0 m</t>
  </si>
  <si>
    <t>-1259558550</t>
  </si>
  <si>
    <t>Rozebrání oplocení z pletiva drátěného se čtvercovými oky, výšky přes 1,6 do 2,0 m</t>
  </si>
  <si>
    <t>977151128</t>
  </si>
  <si>
    <t>Jádrové vrty diamantovými korunkami do stavebních materiálů D přes 250 do 300 mm</t>
  </si>
  <si>
    <t>-876493576</t>
  </si>
  <si>
    <t>Jádrové vrty diamantovými korunkami do stavebních materiálů (železobetonu, betonu, cihel, obkladů, dlažeb, kamene) průměru přes 250 do 300 mm</t>
  </si>
  <si>
    <t>977151129</t>
  </si>
  <si>
    <t>Jádrové vrty diamantovými korunkami do stavebních materiálů D přes 300 do 350 mm</t>
  </si>
  <si>
    <t>1227840515</t>
  </si>
  <si>
    <t>Jádrové vrty diamantovými korunkami do stavebních materiálů (železobetonu, betonu, cihel, obkladů, dlažeb, kamene) průměru přes 300 do 350 mm</t>
  </si>
  <si>
    <t>0,5+0,2</t>
  </si>
  <si>
    <t>4*5*0,2*2</t>
  </si>
  <si>
    <t>8*4</t>
  </si>
  <si>
    <t>4*5*0,25*2</t>
  </si>
  <si>
    <t>998274128</t>
  </si>
  <si>
    <t>Příplatek k přesunu hmot pro trubní vedení z trub betonových za zvětšený přesun hmot do 5000 m</t>
  </si>
  <si>
    <t>-1379428838</t>
  </si>
  <si>
    <t>Přesun hmot pro trubní vedení hloubené z trub betonových nebo železobetonových Příplatek k cenám za zvětšený přesun přes vymezenou největší dopravní vzdálenost přes 3000 do 5000 m</t>
  </si>
  <si>
    <t>0,1</t>
  </si>
  <si>
    <t>997013873</t>
  </si>
  <si>
    <t>1457267325</t>
  </si>
  <si>
    <t>711</t>
  </si>
  <si>
    <t>Izolace proti vodě, vlhkosti a plynům</t>
  </si>
  <si>
    <t>711331383</t>
  </si>
  <si>
    <t>Provedení hydroizolace mostovek pásy na sucho samolepící</t>
  </si>
  <si>
    <t>-1981152808</t>
  </si>
  <si>
    <t>Provedení izolace mostovek pásy na sucho samolepící asfaltový pás</t>
  </si>
  <si>
    <t>0,4*3,14*2*(1,5)</t>
  </si>
  <si>
    <t>62866281</t>
  </si>
  <si>
    <t>pás asfaltový samolepicí modifikovaný SBS s vložkou ze skleněné tkaniny se spalitelnou fólií nebo jemnozrnným minerálním posypem nebo textilií na horním povrchu tl 3,0mm</t>
  </si>
  <si>
    <t>42509322</t>
  </si>
  <si>
    <t>3,768*1,1655 'Přepočtené koeficientem množství</t>
  </si>
  <si>
    <t>4607421r</t>
  </si>
  <si>
    <t>Osazení  prostupů včetně utěsnění a spárování z trub plastových do protlačovaných otvorů, vnitřního průměru přes 25 do 30 cm</t>
  </si>
  <si>
    <t>1624498005</t>
  </si>
  <si>
    <t>1,2</t>
  </si>
  <si>
    <t xml:space="preserve">2023-7.7. - PS 01 Strojní technologie ČS 09 Most </t>
  </si>
  <si>
    <t xml:space="preserve">    35-M - Montáž čerpadel, kompr.a vodoh.zař.</t>
  </si>
  <si>
    <t>198277717</t>
  </si>
  <si>
    <t>243977739</t>
  </si>
  <si>
    <t>16*20</t>
  </si>
  <si>
    <t>-346709115</t>
  </si>
  <si>
    <t>11520131r</t>
  </si>
  <si>
    <t xml:space="preserve">Demontáž zařízení a armatur čerpací  stanice včetně potrubí a armatur mezi jednotlivými stroji </t>
  </si>
  <si>
    <t>-1279475778</t>
  </si>
  <si>
    <t>-517249786</t>
  </si>
  <si>
    <t>-380683708</t>
  </si>
  <si>
    <t>Montáž litinových tvarovek na potrubí litinovém tlakovém jednoosých na potrubí z trub přírubových v otevřeném výkopu, kanálu nebo v šachtě DN 80</t>
  </si>
  <si>
    <t>55253996</t>
  </si>
  <si>
    <t>koleno přírubové z tvárné litiny,práškový epoxid tl 250µm FFK-kus DN 80- 30°</t>
  </si>
  <si>
    <t>-2028152416</t>
  </si>
  <si>
    <t>55254026</t>
  </si>
  <si>
    <t>koleno přírubové z tvárné litiny,práškový epoxid tl 250µm Q-kus DN 80-90°</t>
  </si>
  <si>
    <t>1811309158</t>
  </si>
  <si>
    <t>31946317</t>
  </si>
  <si>
    <t>příruba přivařovací s krkem 11 416 pro PN6 DN 80</t>
  </si>
  <si>
    <t>-1123554245</t>
  </si>
  <si>
    <t>31946420</t>
  </si>
  <si>
    <t>příruba přivařovací s krkem 11 416 pro PN16 DN 200</t>
  </si>
  <si>
    <t>-1902446784</t>
  </si>
  <si>
    <t>HWL.981008000016</t>
  </si>
  <si>
    <t>MEZIKUS MONTÁŽNÍ 80</t>
  </si>
  <si>
    <t>-398909001</t>
  </si>
  <si>
    <t>857264122</t>
  </si>
  <si>
    <t>Montáž litinových tvarovek odbočných přírubových otevřený výkop DN 100</t>
  </si>
  <si>
    <t>-1289090463</t>
  </si>
  <si>
    <t>Montáž litinových tvarovek na potrubí litinovém tlakovém odbočných na potrubí z trub přírubových v otevřeném výkopu, kanálu nebo v šachtě DN 100</t>
  </si>
  <si>
    <t>55253515</t>
  </si>
  <si>
    <t>tvarovka přírubová litinová s přírubovou odbočkou,práškový epoxid tl 250µm T-kus DN 100/80</t>
  </si>
  <si>
    <t>-382228415</t>
  </si>
  <si>
    <t>857262122</t>
  </si>
  <si>
    <t>Montáž litinových tvarovek jednoosých přírubových otevřený výkop DN 100</t>
  </si>
  <si>
    <t>1422687355</t>
  </si>
  <si>
    <t>Montáž litinových tvarovek na potrubí litinovém tlakovém jednoosých na potrubí z trub přírubových v otevřeném výkopu, kanálu nebo v šachtě DN 100</t>
  </si>
  <si>
    <t>55259815</t>
  </si>
  <si>
    <t>přechod přírubový tvárná litina dl 200mm DN 100/80</t>
  </si>
  <si>
    <t>974947851</t>
  </si>
  <si>
    <t>-854052495</t>
  </si>
  <si>
    <t>55253620</t>
  </si>
  <si>
    <t>přechod přírubový,práškový epoxid tl 250µm FFR-kus litinový DN 200/100</t>
  </si>
  <si>
    <t>1074416375</t>
  </si>
  <si>
    <t>891241112</t>
  </si>
  <si>
    <t>Montáž vodovodních šoupátek otevřený výkop DN 80</t>
  </si>
  <si>
    <t>851195289</t>
  </si>
  <si>
    <t>Montáž vodovodních armatur na potrubí šoupátek nebo klapek uzavíracích v otevřeném výkopu nebo v šachtách s osazením zemní soupravy (bez poklopů) DN 80</t>
  </si>
  <si>
    <t>1541756225</t>
  </si>
  <si>
    <t>2016754498</t>
  </si>
  <si>
    <t>8912433_R102</t>
  </si>
  <si>
    <t>Osazení a montáž kanalizačních armatur a čerpadel, zprovoznění čerpací stanice + zaškolení obsluhy - připojení na stávající elektrorozvod a přenosy</t>
  </si>
  <si>
    <t>341663177</t>
  </si>
  <si>
    <t>4222110_R16</t>
  </si>
  <si>
    <t>spojovací materiál (šrouby, matky, těsnění atd.)</t>
  </si>
  <si>
    <t>622615857</t>
  </si>
  <si>
    <t>891245321</t>
  </si>
  <si>
    <t>Montáž zpětných klapek DN 80</t>
  </si>
  <si>
    <t>2026284561</t>
  </si>
  <si>
    <t>Montáž vodovodních armatur na potrubí zpětných klapek DN 80</t>
  </si>
  <si>
    <t>42283043</t>
  </si>
  <si>
    <t>klapka zpětná samočinná přírubová litinová PN 16 pro odpadní vodu DN 80</t>
  </si>
  <si>
    <t>-2052457933</t>
  </si>
  <si>
    <t>952905221</t>
  </si>
  <si>
    <t>Očištění stěn a podlah od nánosu bahna tlakovou vodou</t>
  </si>
  <si>
    <t>1749609466</t>
  </si>
  <si>
    <t>Čištění objektů po zatopení nebo záplavách očištění od nánosu bahna tlakovou vodou stěn nebo podlah</t>
  </si>
  <si>
    <t>2*2,5+2*2*4+2*2,5*4</t>
  </si>
  <si>
    <t>1940220795</t>
  </si>
  <si>
    <t>-2089578916</t>
  </si>
  <si>
    <t>5*2</t>
  </si>
  <si>
    <t>997013631</t>
  </si>
  <si>
    <t>Poplatek za uložení na skládce (skládkovné) stavebního odpadu směsného kód odpadu 17 09 04</t>
  </si>
  <si>
    <t>-894410787</t>
  </si>
  <si>
    <t>Poplatek za uložení stavebního odpadu na skládce (skládkovné) směsného stavebního a demoličního zatříděného do Katalogu odpadů pod kódem 17 09 04</t>
  </si>
  <si>
    <t>35-M</t>
  </si>
  <si>
    <t>Montáž čerpadel, kompr.a vodoh.zař.</t>
  </si>
  <si>
    <t>3501500r</t>
  </si>
  <si>
    <t>Montáž čerpadlo ponorné kalové - vývod DN 80</t>
  </si>
  <si>
    <t>-363803836</t>
  </si>
  <si>
    <t>Montáž čerpadel ponorných Montáž čerpadlo ponorné  - vývod DN 80</t>
  </si>
  <si>
    <t>2861373_R105</t>
  </si>
  <si>
    <t>Kompletní trubní rozvody nerez DN80, včetně uchycení a vodící trubky pro čerpadlo dodávka + montáž (2xnerezová trouba dl.1,71 m + související konstrukce)</t>
  </si>
  <si>
    <t>-619782802</t>
  </si>
  <si>
    <t>2861373_R108</t>
  </si>
  <si>
    <t>svařenec zu nerezové oceli 84x2 mmm viz. příloha D.2.3.5</t>
  </si>
  <si>
    <t>254591130</t>
  </si>
  <si>
    <t>4261110_R106</t>
  </si>
  <si>
    <t xml:space="preserve">Čerpadlo kalové oběžné kolo s volných průtokem DN 80mm, Parametry:Q =37,5 l/s, H =13,8m, Elektromotor: 8,,4kW /14,4 A, Materiálové provedení: litina, Příslušenství v ceně: spouštěcí zařízení do 4,5 m (vedení tyčemi), 20 m el. kabelu, teplotní a vlhkostní </t>
  </si>
  <si>
    <t>-478958423</t>
  </si>
  <si>
    <t xml:space="preserve">Čerpadlo kalové oběžné kolo s volných průtokem DN 65mm
Parametry: Q =37,5-55 l/s, H = 13,78-27,6 m, 
příkon8,4kW / 14,4 A, 
Materiálové provedení: litina, 
Příslušenství v ceně: spouštěcí zařízení do 4,5 m (vedení tyčemi), 20 m el. kabelu, teplotní a vlhkostní ochrana,  
Hmotnost: cca 196  kg
</t>
  </si>
  <si>
    <t>4261110_R101</t>
  </si>
  <si>
    <t>automatická spojka (souprava) DN 80 - včetně patkového kolene k čerpadlu</t>
  </si>
  <si>
    <t>-1546121776</t>
  </si>
  <si>
    <t>7412201r2</t>
  </si>
  <si>
    <t>Elektromontážní práce včetně materiálu - přepojení čerpadel + navýšit hlavní jistič před elektroměrem z hodnoty 3x16A na 3x20A, - v rozváděči nahradit 2x motorový spouštěč, 2x stykač</t>
  </si>
  <si>
    <t>26472654</t>
  </si>
  <si>
    <t>Elektromontážní práce včetně materiálu - přepojení čerpadel +
 navýšit hlavní jistič před elektroměrem z hodnoty 3x16A na 3x20A, - v rozváděči nahradit 2x motorový spouštěč, 2x stykač</t>
  </si>
  <si>
    <t>2023-7.8. - PS 02 Strojní technologie ČS 01 Brněnská</t>
  </si>
  <si>
    <t>-309554264</t>
  </si>
  <si>
    <t>200</t>
  </si>
  <si>
    <t>-444815534</t>
  </si>
  <si>
    <t>16*10</t>
  </si>
  <si>
    <t>-1825235791</t>
  </si>
  <si>
    <t>-981467944</t>
  </si>
  <si>
    <t>1349228532</t>
  </si>
  <si>
    <t>744019698</t>
  </si>
  <si>
    <t>-1125112627</t>
  </si>
  <si>
    <t>298386919</t>
  </si>
  <si>
    <t>-348835594</t>
  </si>
  <si>
    <t>630074042</t>
  </si>
  <si>
    <t>-1356460677</t>
  </si>
  <si>
    <t>857244121</t>
  </si>
  <si>
    <t>Montáž litinových tvarovek odbočných přírubových otevřený výkop DN 80</t>
  </si>
  <si>
    <t>-1648226981</t>
  </si>
  <si>
    <t>Montáž litinových tvarovek na potrubí litinovém tlakovém odbočných na potrubí z trub přírubových v otevřeném výkopu, kanálu nebo v šachtě DN 80</t>
  </si>
  <si>
    <t>55250713</t>
  </si>
  <si>
    <t>tvarovka přírubová s přírubovou odbočkou T-DN 80x80 PN10-16-25-40 natural</t>
  </si>
  <si>
    <t>-518861139</t>
  </si>
  <si>
    <t>-1405156195</t>
  </si>
  <si>
    <t>1910305057</t>
  </si>
  <si>
    <t>-310178346</t>
  </si>
  <si>
    <t>-1846371554</t>
  </si>
  <si>
    <t>1874935117</t>
  </si>
  <si>
    <t>303332329</t>
  </si>
  <si>
    <t>-804417893</t>
  </si>
  <si>
    <t>1215461552</t>
  </si>
  <si>
    <t>1272225876</t>
  </si>
  <si>
    <t>2*3,14*6,5+3,14</t>
  </si>
  <si>
    <t>881167140</t>
  </si>
  <si>
    <t>918473372</t>
  </si>
  <si>
    <t>77037316</t>
  </si>
  <si>
    <t>-256843607</t>
  </si>
  <si>
    <t>2861373_R101</t>
  </si>
  <si>
    <t>Kompletní trubní rozvody nerez DN80, včetně uchycení a vodící trubky pro čerpadlo dodávka + montáž (2xnerezová trouba dl.3,495 m + související konstrukce)</t>
  </si>
  <si>
    <t>2123792444</t>
  </si>
  <si>
    <t>28613r</t>
  </si>
  <si>
    <t>Typový česlicový koš pro potrubí DN 300 z nerez oceli, vč. vodících tyčí a podpůrného nosníku - viz. specifikace - dodávka + osazení</t>
  </si>
  <si>
    <t>-41008965</t>
  </si>
  <si>
    <t>2861373_R102</t>
  </si>
  <si>
    <t>svařenec zu nerezové oceli 84x2 mmm viz. příloha D.2.3.7</t>
  </si>
  <si>
    <t>168320694</t>
  </si>
  <si>
    <t>4261110_R100</t>
  </si>
  <si>
    <t xml:space="preserve">Čerpadlo kalové oběžné kolo s volných průtokem DN 80mm, Parametry:Q =21,9 l/s, H =10,88 m, Elektromotor: 4,8kW /9,6 A, Materiálové provedení: litina, Příslušenství v ceně: spouštěcí zařízení do 4,5 m (vedení tyčemi), 20 m el. kabelu, teplotní a vlhkostní </t>
  </si>
  <si>
    <t>-2114828351</t>
  </si>
  <si>
    <t xml:space="preserve">Čerpadlo kalové oběžné kolo s volných průtokem DN 65mm
Parametry: Q =21,9-49,2 l/s, H = 10,88-17,5 m, 
příkon4,8kW / 9,6 A, 
Materiálové provedení: litina, 
Příslušenství v ceně: spouštěcí zařízení do 4,5 m (vedení tyčemi), 20 m el. kabelu, teplotní a vlhkostní ochrana,  
Hmotnost: cca 147  kg
</t>
  </si>
  <si>
    <t>559479601</t>
  </si>
  <si>
    <t>Elektromontážní práce včetně materiálu - přepojení elektroinstalace čerpadel +  navýšit hlavní jistič před elektroměrem z hodnoty 3x16A na 3x32A, - v rozváděči nahradit 2x motorový spouštěč, 2x stykač, 2x převod APF cleaner</t>
  </si>
  <si>
    <t>1752281108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</si>
</sst>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5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19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20</v>
      </c>
      <c r="AL7" s="20"/>
      <c r="AM7" s="20"/>
      <c r="AN7" s="25" t="s">
        <v>21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22</v>
      </c>
      <c r="E8" s="20"/>
      <c r="F8" s="20"/>
      <c r="G8" s="20"/>
      <c r="H8" s="20"/>
      <c r="I8" s="20"/>
      <c r="J8" s="20"/>
      <c r="K8" s="25" t="s">
        <v>23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24</v>
      </c>
      <c r="AL8" s="20"/>
      <c r="AM8" s="20"/>
      <c r="AN8" s="31" t="s">
        <v>25</v>
      </c>
      <c r="AO8" s="20"/>
      <c r="AP8" s="20"/>
      <c r="AQ8" s="20"/>
      <c r="AR8" s="18"/>
      <c r="BE8" s="29"/>
      <c r="BS8" s="15" t="s">
        <v>6</v>
      </c>
    </row>
    <row r="9" spans="2:71" s="1" customFormat="1" ht="29.25" customHeight="1">
      <c r="B9" s="19"/>
      <c r="C9" s="20"/>
      <c r="D9" s="24" t="s">
        <v>26</v>
      </c>
      <c r="E9" s="20"/>
      <c r="F9" s="20"/>
      <c r="G9" s="20"/>
      <c r="H9" s="20"/>
      <c r="I9" s="20"/>
      <c r="J9" s="20"/>
      <c r="K9" s="32" t="s">
        <v>27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4" t="s">
        <v>28</v>
      </c>
      <c r="AL9" s="20"/>
      <c r="AM9" s="20"/>
      <c r="AN9" s="32" t="s">
        <v>29</v>
      </c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31</v>
      </c>
      <c r="AL10" s="20"/>
      <c r="AM10" s="20"/>
      <c r="AN10" s="25" t="s">
        <v>32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34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31</v>
      </c>
      <c r="AL13" s="20"/>
      <c r="AM13" s="20"/>
      <c r="AN13" s="33" t="s">
        <v>36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3" t="s">
        <v>36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0" t="s">
        <v>34</v>
      </c>
      <c r="AL14" s="20"/>
      <c r="AM14" s="20"/>
      <c r="AN14" s="33" t="s">
        <v>36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31</v>
      </c>
      <c r="AL16" s="20"/>
      <c r="AM16" s="20"/>
      <c r="AN16" s="25" t="s">
        <v>38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34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40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41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31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42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34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40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43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47.25" customHeight="1">
      <c r="B23" s="19"/>
      <c r="C23" s="20"/>
      <c r="D23" s="20"/>
      <c r="E23" s="35" t="s">
        <v>44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0"/>
      <c r="AQ25" s="20"/>
      <c r="AR25" s="18"/>
      <c r="BE25" s="29"/>
    </row>
    <row r="26" spans="1:57" s="2" customFormat="1" ht="25.9" customHeight="1">
      <c r="A26" s="37"/>
      <c r="B26" s="38"/>
      <c r="C26" s="39"/>
      <c r="D26" s="40" t="s">
        <v>45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29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29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48</v>
      </c>
      <c r="AL28" s="44"/>
      <c r="AM28" s="44"/>
      <c r="AN28" s="44"/>
      <c r="AO28" s="44"/>
      <c r="AP28" s="39"/>
      <c r="AQ28" s="39"/>
      <c r="AR28" s="43"/>
      <c r="BE28" s="29"/>
    </row>
    <row r="29" spans="1:57" s="3" customFormat="1" ht="14.4" customHeight="1">
      <c r="A29" s="3"/>
      <c r="B29" s="45"/>
      <c r="C29" s="46"/>
      <c r="D29" s="30" t="s">
        <v>49</v>
      </c>
      <c r="E29" s="46"/>
      <c r="F29" s="30" t="s">
        <v>50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0" t="s">
        <v>51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0" t="s">
        <v>52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0" t="s">
        <v>53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0" t="s">
        <v>54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29"/>
    </row>
    <row r="35" spans="1:57" s="2" customFormat="1" ht="25.9" customHeight="1">
      <c r="A35" s="37"/>
      <c r="B35" s="38"/>
      <c r="C35" s="51"/>
      <c r="D35" s="52" t="s">
        <v>55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56</v>
      </c>
      <c r="U35" s="53"/>
      <c r="V35" s="53"/>
      <c r="W35" s="53"/>
      <c r="X35" s="55" t="s">
        <v>57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8"/>
      <c r="C49" s="59"/>
      <c r="D49" s="60" t="s">
        <v>58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59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7"/>
      <c r="B60" s="38"/>
      <c r="C60" s="39"/>
      <c r="D60" s="63" t="s">
        <v>60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61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60</v>
      </c>
      <c r="AI60" s="41"/>
      <c r="AJ60" s="41"/>
      <c r="AK60" s="41"/>
      <c r="AL60" s="41"/>
      <c r="AM60" s="63" t="s">
        <v>61</v>
      </c>
      <c r="AN60" s="41"/>
      <c r="AO60" s="41"/>
      <c r="AP60" s="39"/>
      <c r="AQ60" s="39"/>
      <c r="AR60" s="43"/>
      <c r="BE60" s="37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7"/>
      <c r="B64" s="38"/>
      <c r="C64" s="39"/>
      <c r="D64" s="60" t="s">
        <v>62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63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7"/>
      <c r="B75" s="38"/>
      <c r="C75" s="39"/>
      <c r="D75" s="63" t="s">
        <v>60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61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60</v>
      </c>
      <c r="AI75" s="41"/>
      <c r="AJ75" s="41"/>
      <c r="AK75" s="41"/>
      <c r="AL75" s="41"/>
      <c r="AM75" s="63" t="s">
        <v>61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1" t="s">
        <v>64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0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2023-07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Pohořelice – Brněnská, zkapacitnění kanalizace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0" t="s">
        <v>22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Pohořelice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0" t="s">
        <v>24</v>
      </c>
      <c r="AJ87" s="39"/>
      <c r="AK87" s="39"/>
      <c r="AL87" s="39"/>
      <c r="AM87" s="78" t="str">
        <f>IF(AN8="","",AN8)</f>
        <v>18. 7. 2023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25.65" customHeight="1">
      <c r="A89" s="37"/>
      <c r="B89" s="38"/>
      <c r="C89" s="30" t="s">
        <v>30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VODOVODY A KANALIZACE BŘECLAV, a.s.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0" t="s">
        <v>37</v>
      </c>
      <c r="AJ89" s="39"/>
      <c r="AK89" s="39"/>
      <c r="AL89" s="39"/>
      <c r="AM89" s="79" t="str">
        <f>IF(E17="","",E17)</f>
        <v xml:space="preserve">Vodohospodářský rozvoj a výstavba a.s. </v>
      </c>
      <c r="AN89" s="70"/>
      <c r="AO89" s="70"/>
      <c r="AP89" s="70"/>
      <c r="AQ89" s="39"/>
      <c r="AR89" s="43"/>
      <c r="AS89" s="80" t="s">
        <v>65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0" t="s">
        <v>35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0" t="s">
        <v>41</v>
      </c>
      <c r="AJ90" s="39"/>
      <c r="AK90" s="39"/>
      <c r="AL90" s="39"/>
      <c r="AM90" s="79" t="str">
        <f>IF(E20="","",E20)</f>
        <v>Dvořák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66</v>
      </c>
      <c r="D92" s="93"/>
      <c r="E92" s="93"/>
      <c r="F92" s="93"/>
      <c r="G92" s="93"/>
      <c r="H92" s="94"/>
      <c r="I92" s="95" t="s">
        <v>67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68</v>
      </c>
      <c r="AH92" s="93"/>
      <c r="AI92" s="93"/>
      <c r="AJ92" s="93"/>
      <c r="AK92" s="93"/>
      <c r="AL92" s="93"/>
      <c r="AM92" s="93"/>
      <c r="AN92" s="95" t="s">
        <v>69</v>
      </c>
      <c r="AO92" s="93"/>
      <c r="AP92" s="97"/>
      <c r="AQ92" s="98" t="s">
        <v>70</v>
      </c>
      <c r="AR92" s="43"/>
      <c r="AS92" s="99" t="s">
        <v>71</v>
      </c>
      <c r="AT92" s="100" t="s">
        <v>72</v>
      </c>
      <c r="AU92" s="100" t="s">
        <v>73</v>
      </c>
      <c r="AV92" s="100" t="s">
        <v>74</v>
      </c>
      <c r="AW92" s="100" t="s">
        <v>75</v>
      </c>
      <c r="AX92" s="100" t="s">
        <v>76</v>
      </c>
      <c r="AY92" s="100" t="s">
        <v>77</v>
      </c>
      <c r="AZ92" s="100" t="s">
        <v>78</v>
      </c>
      <c r="BA92" s="100" t="s">
        <v>79</v>
      </c>
      <c r="BB92" s="100" t="s">
        <v>80</v>
      </c>
      <c r="BC92" s="100" t="s">
        <v>81</v>
      </c>
      <c r="BD92" s="101" t="s">
        <v>82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83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ROUND(SUM(AG95:AG103),2)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ROUND(SUM(AS95:AS103),2)</f>
        <v>0</v>
      </c>
      <c r="AT94" s="113">
        <f>ROUND(SUM(AV94:AW94),2)</f>
        <v>0</v>
      </c>
      <c r="AU94" s="114">
        <f>ROUND(SUM(AU95:AU103),5)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ROUND(SUM(AZ95:AZ103),2)</f>
        <v>0</v>
      </c>
      <c r="BA94" s="113">
        <f>ROUND(SUM(BA95:BA103),2)</f>
        <v>0</v>
      </c>
      <c r="BB94" s="113">
        <f>ROUND(SUM(BB95:BB103),2)</f>
        <v>0</v>
      </c>
      <c r="BC94" s="113">
        <f>ROUND(SUM(BC95:BC103),2)</f>
        <v>0</v>
      </c>
      <c r="BD94" s="115">
        <f>ROUND(SUM(BD95:BD103),2)</f>
        <v>0</v>
      </c>
      <c r="BE94" s="6"/>
      <c r="BS94" s="116" t="s">
        <v>84</v>
      </c>
      <c r="BT94" s="116" t="s">
        <v>85</v>
      </c>
      <c r="BU94" s="117" t="s">
        <v>86</v>
      </c>
      <c r="BV94" s="116" t="s">
        <v>87</v>
      </c>
      <c r="BW94" s="116" t="s">
        <v>5</v>
      </c>
      <c r="BX94" s="116" t="s">
        <v>88</v>
      </c>
      <c r="CL94" s="116" t="s">
        <v>19</v>
      </c>
    </row>
    <row r="95" spans="1:91" s="7" customFormat="1" ht="24.75" customHeight="1">
      <c r="A95" s="118" t="s">
        <v>89</v>
      </c>
      <c r="B95" s="119"/>
      <c r="C95" s="120"/>
      <c r="D95" s="121" t="s">
        <v>90</v>
      </c>
      <c r="E95" s="121"/>
      <c r="F95" s="121"/>
      <c r="G95" s="121"/>
      <c r="H95" s="121"/>
      <c r="I95" s="122"/>
      <c r="J95" s="121" t="s">
        <v>91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'2023_7.0 - SOUPIS VEDLEJŠ...'!J30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92</v>
      </c>
      <c r="AR95" s="125"/>
      <c r="AS95" s="126">
        <v>0</v>
      </c>
      <c r="AT95" s="127">
        <f>ROUND(SUM(AV95:AW95),2)</f>
        <v>0</v>
      </c>
      <c r="AU95" s="128">
        <f>'2023_7.0 - SOUPIS VEDLEJŠ...'!P121</f>
        <v>0</v>
      </c>
      <c r="AV95" s="127">
        <f>'2023_7.0 - SOUPIS VEDLEJŠ...'!J33</f>
        <v>0</v>
      </c>
      <c r="AW95" s="127">
        <f>'2023_7.0 - SOUPIS VEDLEJŠ...'!J34</f>
        <v>0</v>
      </c>
      <c r="AX95" s="127">
        <f>'2023_7.0 - SOUPIS VEDLEJŠ...'!J35</f>
        <v>0</v>
      </c>
      <c r="AY95" s="127">
        <f>'2023_7.0 - SOUPIS VEDLEJŠ...'!J36</f>
        <v>0</v>
      </c>
      <c r="AZ95" s="127">
        <f>'2023_7.0 - SOUPIS VEDLEJŠ...'!F33</f>
        <v>0</v>
      </c>
      <c r="BA95" s="127">
        <f>'2023_7.0 - SOUPIS VEDLEJŠ...'!F34</f>
        <v>0</v>
      </c>
      <c r="BB95" s="127">
        <f>'2023_7.0 - SOUPIS VEDLEJŠ...'!F35</f>
        <v>0</v>
      </c>
      <c r="BC95" s="127">
        <f>'2023_7.0 - SOUPIS VEDLEJŠ...'!F36</f>
        <v>0</v>
      </c>
      <c r="BD95" s="129">
        <f>'2023_7.0 - SOUPIS VEDLEJŠ...'!F37</f>
        <v>0</v>
      </c>
      <c r="BE95" s="7"/>
      <c r="BT95" s="130" t="s">
        <v>93</v>
      </c>
      <c r="BV95" s="130" t="s">
        <v>87</v>
      </c>
      <c r="BW95" s="130" t="s">
        <v>94</v>
      </c>
      <c r="BX95" s="130" t="s">
        <v>5</v>
      </c>
      <c r="CL95" s="130" t="s">
        <v>19</v>
      </c>
      <c r="CM95" s="130" t="s">
        <v>95</v>
      </c>
    </row>
    <row r="96" spans="1:91" s="7" customFormat="1" ht="24.75" customHeight="1">
      <c r="A96" s="118" t="s">
        <v>89</v>
      </c>
      <c r="B96" s="119"/>
      <c r="C96" s="120"/>
      <c r="D96" s="121" t="s">
        <v>96</v>
      </c>
      <c r="E96" s="121"/>
      <c r="F96" s="121"/>
      <c r="G96" s="121"/>
      <c r="H96" s="121"/>
      <c r="I96" s="122"/>
      <c r="J96" s="121" t="s">
        <v>97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'2023-7.1. - IO 01 Gravita...'!J30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98</v>
      </c>
      <c r="AR96" s="125"/>
      <c r="AS96" s="126">
        <v>0</v>
      </c>
      <c r="AT96" s="127">
        <f>ROUND(SUM(AV96:AW96),2)</f>
        <v>0</v>
      </c>
      <c r="AU96" s="128">
        <f>'2023-7.1. - IO 01 Gravita...'!P132</f>
        <v>0</v>
      </c>
      <c r="AV96" s="127">
        <f>'2023-7.1. - IO 01 Gravita...'!J33</f>
        <v>0</v>
      </c>
      <c r="AW96" s="127">
        <f>'2023-7.1. - IO 01 Gravita...'!J34</f>
        <v>0</v>
      </c>
      <c r="AX96" s="127">
        <f>'2023-7.1. - IO 01 Gravita...'!J35</f>
        <v>0</v>
      </c>
      <c r="AY96" s="127">
        <f>'2023-7.1. - IO 01 Gravita...'!J36</f>
        <v>0</v>
      </c>
      <c r="AZ96" s="127">
        <f>'2023-7.1. - IO 01 Gravita...'!F33</f>
        <v>0</v>
      </c>
      <c r="BA96" s="127">
        <f>'2023-7.1. - IO 01 Gravita...'!F34</f>
        <v>0</v>
      </c>
      <c r="BB96" s="127">
        <f>'2023-7.1. - IO 01 Gravita...'!F35</f>
        <v>0</v>
      </c>
      <c r="BC96" s="127">
        <f>'2023-7.1. - IO 01 Gravita...'!F36</f>
        <v>0</v>
      </c>
      <c r="BD96" s="129">
        <f>'2023-7.1. - IO 01 Gravita...'!F37</f>
        <v>0</v>
      </c>
      <c r="BE96" s="7"/>
      <c r="BT96" s="130" t="s">
        <v>93</v>
      </c>
      <c r="BV96" s="130" t="s">
        <v>87</v>
      </c>
      <c r="BW96" s="130" t="s">
        <v>99</v>
      </c>
      <c r="BX96" s="130" t="s">
        <v>5</v>
      </c>
      <c r="CL96" s="130" t="s">
        <v>19</v>
      </c>
      <c r="CM96" s="130" t="s">
        <v>95</v>
      </c>
    </row>
    <row r="97" spans="1:91" s="7" customFormat="1" ht="24.75" customHeight="1">
      <c r="A97" s="118" t="s">
        <v>89</v>
      </c>
      <c r="B97" s="119"/>
      <c r="C97" s="120"/>
      <c r="D97" s="121" t="s">
        <v>100</v>
      </c>
      <c r="E97" s="121"/>
      <c r="F97" s="121"/>
      <c r="G97" s="121"/>
      <c r="H97" s="121"/>
      <c r="I97" s="122"/>
      <c r="J97" s="121" t="s">
        <v>101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'2023-7.2. - IO 02 Výtlak 1'!J30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98</v>
      </c>
      <c r="AR97" s="125"/>
      <c r="AS97" s="126">
        <v>0</v>
      </c>
      <c r="AT97" s="127">
        <f>ROUND(SUM(AV97:AW97),2)</f>
        <v>0</v>
      </c>
      <c r="AU97" s="128">
        <f>'2023-7.2. - IO 02 Výtlak 1'!P130</f>
        <v>0</v>
      </c>
      <c r="AV97" s="127">
        <f>'2023-7.2. - IO 02 Výtlak 1'!J33</f>
        <v>0</v>
      </c>
      <c r="AW97" s="127">
        <f>'2023-7.2. - IO 02 Výtlak 1'!J34</f>
        <v>0</v>
      </c>
      <c r="AX97" s="127">
        <f>'2023-7.2. - IO 02 Výtlak 1'!J35</f>
        <v>0</v>
      </c>
      <c r="AY97" s="127">
        <f>'2023-7.2. - IO 02 Výtlak 1'!J36</f>
        <v>0</v>
      </c>
      <c r="AZ97" s="127">
        <f>'2023-7.2. - IO 02 Výtlak 1'!F33</f>
        <v>0</v>
      </c>
      <c r="BA97" s="127">
        <f>'2023-7.2. - IO 02 Výtlak 1'!F34</f>
        <v>0</v>
      </c>
      <c r="BB97" s="127">
        <f>'2023-7.2. - IO 02 Výtlak 1'!F35</f>
        <v>0</v>
      </c>
      <c r="BC97" s="127">
        <f>'2023-7.2. - IO 02 Výtlak 1'!F36</f>
        <v>0</v>
      </c>
      <c r="BD97" s="129">
        <f>'2023-7.2. - IO 02 Výtlak 1'!F37</f>
        <v>0</v>
      </c>
      <c r="BE97" s="7"/>
      <c r="BT97" s="130" t="s">
        <v>93</v>
      </c>
      <c r="BV97" s="130" t="s">
        <v>87</v>
      </c>
      <c r="BW97" s="130" t="s">
        <v>102</v>
      </c>
      <c r="BX97" s="130" t="s">
        <v>5</v>
      </c>
      <c r="CL97" s="130" t="s">
        <v>19</v>
      </c>
      <c r="CM97" s="130" t="s">
        <v>95</v>
      </c>
    </row>
    <row r="98" spans="1:91" s="7" customFormat="1" ht="24.75" customHeight="1">
      <c r="A98" s="118" t="s">
        <v>89</v>
      </c>
      <c r="B98" s="119"/>
      <c r="C98" s="120"/>
      <c r="D98" s="121" t="s">
        <v>103</v>
      </c>
      <c r="E98" s="121"/>
      <c r="F98" s="121"/>
      <c r="G98" s="121"/>
      <c r="H98" s="121"/>
      <c r="I98" s="122"/>
      <c r="J98" s="121" t="s">
        <v>104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'2023-7.3. - IO 03 výtlak 2'!J30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98</v>
      </c>
      <c r="AR98" s="125"/>
      <c r="AS98" s="126">
        <v>0</v>
      </c>
      <c r="AT98" s="127">
        <f>ROUND(SUM(AV98:AW98),2)</f>
        <v>0</v>
      </c>
      <c r="AU98" s="128">
        <f>'2023-7.3. - IO 03 výtlak 2'!P127</f>
        <v>0</v>
      </c>
      <c r="AV98" s="127">
        <f>'2023-7.3. - IO 03 výtlak 2'!J33</f>
        <v>0</v>
      </c>
      <c r="AW98" s="127">
        <f>'2023-7.3. - IO 03 výtlak 2'!J34</f>
        <v>0</v>
      </c>
      <c r="AX98" s="127">
        <f>'2023-7.3. - IO 03 výtlak 2'!J35</f>
        <v>0</v>
      </c>
      <c r="AY98" s="127">
        <f>'2023-7.3. - IO 03 výtlak 2'!J36</f>
        <v>0</v>
      </c>
      <c r="AZ98" s="127">
        <f>'2023-7.3. - IO 03 výtlak 2'!F33</f>
        <v>0</v>
      </c>
      <c r="BA98" s="127">
        <f>'2023-7.3. - IO 03 výtlak 2'!F34</f>
        <v>0</v>
      </c>
      <c r="BB98" s="127">
        <f>'2023-7.3. - IO 03 výtlak 2'!F35</f>
        <v>0</v>
      </c>
      <c r="BC98" s="127">
        <f>'2023-7.3. - IO 03 výtlak 2'!F36</f>
        <v>0</v>
      </c>
      <c r="BD98" s="129">
        <f>'2023-7.3. - IO 03 výtlak 2'!F37</f>
        <v>0</v>
      </c>
      <c r="BE98" s="7"/>
      <c r="BT98" s="130" t="s">
        <v>93</v>
      </c>
      <c r="BV98" s="130" t="s">
        <v>87</v>
      </c>
      <c r="BW98" s="130" t="s">
        <v>105</v>
      </c>
      <c r="BX98" s="130" t="s">
        <v>5</v>
      </c>
      <c r="CL98" s="130" t="s">
        <v>19</v>
      </c>
      <c r="CM98" s="130" t="s">
        <v>95</v>
      </c>
    </row>
    <row r="99" spans="1:91" s="7" customFormat="1" ht="24.75" customHeight="1">
      <c r="A99" s="118" t="s">
        <v>89</v>
      </c>
      <c r="B99" s="119"/>
      <c r="C99" s="120"/>
      <c r="D99" s="121" t="s">
        <v>106</v>
      </c>
      <c r="E99" s="121"/>
      <c r="F99" s="121"/>
      <c r="G99" s="121"/>
      <c r="H99" s="121"/>
      <c r="I99" s="122"/>
      <c r="J99" s="121" t="s">
        <v>107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'2023-7.4. - IO 04 Stoka B'!J30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98</v>
      </c>
      <c r="AR99" s="125"/>
      <c r="AS99" s="126">
        <v>0</v>
      </c>
      <c r="AT99" s="127">
        <f>ROUND(SUM(AV99:AW99),2)</f>
        <v>0</v>
      </c>
      <c r="AU99" s="128">
        <f>'2023-7.4. - IO 04 Stoka B'!P132</f>
        <v>0</v>
      </c>
      <c r="AV99" s="127">
        <f>'2023-7.4. - IO 04 Stoka B'!J33</f>
        <v>0</v>
      </c>
      <c r="AW99" s="127">
        <f>'2023-7.4. - IO 04 Stoka B'!J34</f>
        <v>0</v>
      </c>
      <c r="AX99" s="127">
        <f>'2023-7.4. - IO 04 Stoka B'!J35</f>
        <v>0</v>
      </c>
      <c r="AY99" s="127">
        <f>'2023-7.4. - IO 04 Stoka B'!J36</f>
        <v>0</v>
      </c>
      <c r="AZ99" s="127">
        <f>'2023-7.4. - IO 04 Stoka B'!F33</f>
        <v>0</v>
      </c>
      <c r="BA99" s="127">
        <f>'2023-7.4. - IO 04 Stoka B'!F34</f>
        <v>0</v>
      </c>
      <c r="BB99" s="127">
        <f>'2023-7.4. - IO 04 Stoka B'!F35</f>
        <v>0</v>
      </c>
      <c r="BC99" s="127">
        <f>'2023-7.4. - IO 04 Stoka B'!F36</f>
        <v>0</v>
      </c>
      <c r="BD99" s="129">
        <f>'2023-7.4. - IO 04 Stoka B'!F37</f>
        <v>0</v>
      </c>
      <c r="BE99" s="7"/>
      <c r="BT99" s="130" t="s">
        <v>93</v>
      </c>
      <c r="BV99" s="130" t="s">
        <v>87</v>
      </c>
      <c r="BW99" s="130" t="s">
        <v>108</v>
      </c>
      <c r="BX99" s="130" t="s">
        <v>5</v>
      </c>
      <c r="CL99" s="130" t="s">
        <v>19</v>
      </c>
      <c r="CM99" s="130" t="s">
        <v>95</v>
      </c>
    </row>
    <row r="100" spans="1:91" s="7" customFormat="1" ht="24.75" customHeight="1">
      <c r="A100" s="118" t="s">
        <v>89</v>
      </c>
      <c r="B100" s="119"/>
      <c r="C100" s="120"/>
      <c r="D100" s="121" t="s">
        <v>109</v>
      </c>
      <c r="E100" s="121"/>
      <c r="F100" s="121"/>
      <c r="G100" s="121"/>
      <c r="H100" s="121"/>
      <c r="I100" s="122"/>
      <c r="J100" s="121" t="s">
        <v>110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'2023-7.5. - IO 05 Přepoje...'!J30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98</v>
      </c>
      <c r="AR100" s="125"/>
      <c r="AS100" s="126">
        <v>0</v>
      </c>
      <c r="AT100" s="127">
        <f>ROUND(SUM(AV100:AW100),2)</f>
        <v>0</v>
      </c>
      <c r="AU100" s="128">
        <f>'2023-7.5. - IO 05 Přepoje...'!P125</f>
        <v>0</v>
      </c>
      <c r="AV100" s="127">
        <f>'2023-7.5. - IO 05 Přepoje...'!J33</f>
        <v>0</v>
      </c>
      <c r="AW100" s="127">
        <f>'2023-7.5. - IO 05 Přepoje...'!J34</f>
        <v>0</v>
      </c>
      <c r="AX100" s="127">
        <f>'2023-7.5. - IO 05 Přepoje...'!J35</f>
        <v>0</v>
      </c>
      <c r="AY100" s="127">
        <f>'2023-7.5. - IO 05 Přepoje...'!J36</f>
        <v>0</v>
      </c>
      <c r="AZ100" s="127">
        <f>'2023-7.5. - IO 05 Přepoje...'!F33</f>
        <v>0</v>
      </c>
      <c r="BA100" s="127">
        <f>'2023-7.5. - IO 05 Přepoje...'!F34</f>
        <v>0</v>
      </c>
      <c r="BB100" s="127">
        <f>'2023-7.5. - IO 05 Přepoje...'!F35</f>
        <v>0</v>
      </c>
      <c r="BC100" s="127">
        <f>'2023-7.5. - IO 05 Přepoje...'!F36</f>
        <v>0</v>
      </c>
      <c r="BD100" s="129">
        <f>'2023-7.5. - IO 05 Přepoje...'!F37</f>
        <v>0</v>
      </c>
      <c r="BE100" s="7"/>
      <c r="BT100" s="130" t="s">
        <v>93</v>
      </c>
      <c r="BV100" s="130" t="s">
        <v>87</v>
      </c>
      <c r="BW100" s="130" t="s">
        <v>111</v>
      </c>
      <c r="BX100" s="130" t="s">
        <v>5</v>
      </c>
      <c r="CL100" s="130" t="s">
        <v>19</v>
      </c>
      <c r="CM100" s="130" t="s">
        <v>95</v>
      </c>
    </row>
    <row r="101" spans="1:91" s="7" customFormat="1" ht="24.75" customHeight="1">
      <c r="A101" s="118" t="s">
        <v>89</v>
      </c>
      <c r="B101" s="119"/>
      <c r="C101" s="120"/>
      <c r="D101" s="121" t="s">
        <v>112</v>
      </c>
      <c r="E101" s="121"/>
      <c r="F101" s="121"/>
      <c r="G101" s="121"/>
      <c r="H101" s="121"/>
      <c r="I101" s="122"/>
      <c r="J101" s="121" t="s">
        <v>113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'2023-7.6. - SO 01 Čerpací...'!J30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114</v>
      </c>
      <c r="AR101" s="125"/>
      <c r="AS101" s="126">
        <v>0</v>
      </c>
      <c r="AT101" s="127">
        <f>ROUND(SUM(AV101:AW101),2)</f>
        <v>0</v>
      </c>
      <c r="AU101" s="128">
        <f>'2023-7.6. - SO 01 Čerpací...'!P130</f>
        <v>0</v>
      </c>
      <c r="AV101" s="127">
        <f>'2023-7.6. - SO 01 Čerpací...'!J33</f>
        <v>0</v>
      </c>
      <c r="AW101" s="127">
        <f>'2023-7.6. - SO 01 Čerpací...'!J34</f>
        <v>0</v>
      </c>
      <c r="AX101" s="127">
        <f>'2023-7.6. - SO 01 Čerpací...'!J35</f>
        <v>0</v>
      </c>
      <c r="AY101" s="127">
        <f>'2023-7.6. - SO 01 Čerpací...'!J36</f>
        <v>0</v>
      </c>
      <c r="AZ101" s="127">
        <f>'2023-7.6. - SO 01 Čerpací...'!F33</f>
        <v>0</v>
      </c>
      <c r="BA101" s="127">
        <f>'2023-7.6. - SO 01 Čerpací...'!F34</f>
        <v>0</v>
      </c>
      <c r="BB101" s="127">
        <f>'2023-7.6. - SO 01 Čerpací...'!F35</f>
        <v>0</v>
      </c>
      <c r="BC101" s="127">
        <f>'2023-7.6. - SO 01 Čerpací...'!F36</f>
        <v>0</v>
      </c>
      <c r="BD101" s="129">
        <f>'2023-7.6. - SO 01 Čerpací...'!F37</f>
        <v>0</v>
      </c>
      <c r="BE101" s="7"/>
      <c r="BT101" s="130" t="s">
        <v>93</v>
      </c>
      <c r="BV101" s="130" t="s">
        <v>87</v>
      </c>
      <c r="BW101" s="130" t="s">
        <v>115</v>
      </c>
      <c r="BX101" s="130" t="s">
        <v>5</v>
      </c>
      <c r="CL101" s="130" t="s">
        <v>19</v>
      </c>
      <c r="CM101" s="130" t="s">
        <v>95</v>
      </c>
    </row>
    <row r="102" spans="1:91" s="7" customFormat="1" ht="24.75" customHeight="1">
      <c r="A102" s="118" t="s">
        <v>89</v>
      </c>
      <c r="B102" s="119"/>
      <c r="C102" s="120"/>
      <c r="D102" s="121" t="s">
        <v>116</v>
      </c>
      <c r="E102" s="121"/>
      <c r="F102" s="121"/>
      <c r="G102" s="121"/>
      <c r="H102" s="121"/>
      <c r="I102" s="122"/>
      <c r="J102" s="121" t="s">
        <v>117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'2023-7.7. - PS 01 Strojní...'!J30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118</v>
      </c>
      <c r="AR102" s="125"/>
      <c r="AS102" s="126">
        <v>0</v>
      </c>
      <c r="AT102" s="127">
        <f>ROUND(SUM(AV102:AW102),2)</f>
        <v>0</v>
      </c>
      <c r="AU102" s="128">
        <f>'2023-7.7. - PS 01 Strojní...'!P123</f>
        <v>0</v>
      </c>
      <c r="AV102" s="127">
        <f>'2023-7.7. - PS 01 Strojní...'!J33</f>
        <v>0</v>
      </c>
      <c r="AW102" s="127">
        <f>'2023-7.7. - PS 01 Strojní...'!J34</f>
        <v>0</v>
      </c>
      <c r="AX102" s="127">
        <f>'2023-7.7. - PS 01 Strojní...'!J35</f>
        <v>0</v>
      </c>
      <c r="AY102" s="127">
        <f>'2023-7.7. - PS 01 Strojní...'!J36</f>
        <v>0</v>
      </c>
      <c r="AZ102" s="127">
        <f>'2023-7.7. - PS 01 Strojní...'!F33</f>
        <v>0</v>
      </c>
      <c r="BA102" s="127">
        <f>'2023-7.7. - PS 01 Strojní...'!F34</f>
        <v>0</v>
      </c>
      <c r="BB102" s="127">
        <f>'2023-7.7. - PS 01 Strojní...'!F35</f>
        <v>0</v>
      </c>
      <c r="BC102" s="127">
        <f>'2023-7.7. - PS 01 Strojní...'!F36</f>
        <v>0</v>
      </c>
      <c r="BD102" s="129">
        <f>'2023-7.7. - PS 01 Strojní...'!F37</f>
        <v>0</v>
      </c>
      <c r="BE102" s="7"/>
      <c r="BT102" s="130" t="s">
        <v>93</v>
      </c>
      <c r="BV102" s="130" t="s">
        <v>87</v>
      </c>
      <c r="BW102" s="130" t="s">
        <v>119</v>
      </c>
      <c r="BX102" s="130" t="s">
        <v>5</v>
      </c>
      <c r="CL102" s="130" t="s">
        <v>19</v>
      </c>
      <c r="CM102" s="130" t="s">
        <v>95</v>
      </c>
    </row>
    <row r="103" spans="1:91" s="7" customFormat="1" ht="24.75" customHeight="1">
      <c r="A103" s="118" t="s">
        <v>89</v>
      </c>
      <c r="B103" s="119"/>
      <c r="C103" s="120"/>
      <c r="D103" s="121" t="s">
        <v>120</v>
      </c>
      <c r="E103" s="121"/>
      <c r="F103" s="121"/>
      <c r="G103" s="121"/>
      <c r="H103" s="121"/>
      <c r="I103" s="122"/>
      <c r="J103" s="121" t="s">
        <v>121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'2023-7.8. - PS 02 Strojní...'!J30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118</v>
      </c>
      <c r="AR103" s="125"/>
      <c r="AS103" s="131">
        <v>0</v>
      </c>
      <c r="AT103" s="132">
        <f>ROUND(SUM(AV103:AW103),2)</f>
        <v>0</v>
      </c>
      <c r="AU103" s="133">
        <f>'2023-7.8. - PS 02 Strojní...'!P123</f>
        <v>0</v>
      </c>
      <c r="AV103" s="132">
        <f>'2023-7.8. - PS 02 Strojní...'!J33</f>
        <v>0</v>
      </c>
      <c r="AW103" s="132">
        <f>'2023-7.8. - PS 02 Strojní...'!J34</f>
        <v>0</v>
      </c>
      <c r="AX103" s="132">
        <f>'2023-7.8. - PS 02 Strojní...'!J35</f>
        <v>0</v>
      </c>
      <c r="AY103" s="132">
        <f>'2023-7.8. - PS 02 Strojní...'!J36</f>
        <v>0</v>
      </c>
      <c r="AZ103" s="132">
        <f>'2023-7.8. - PS 02 Strojní...'!F33</f>
        <v>0</v>
      </c>
      <c r="BA103" s="132">
        <f>'2023-7.8. - PS 02 Strojní...'!F34</f>
        <v>0</v>
      </c>
      <c r="BB103" s="132">
        <f>'2023-7.8. - PS 02 Strojní...'!F35</f>
        <v>0</v>
      </c>
      <c r="BC103" s="132">
        <f>'2023-7.8. - PS 02 Strojní...'!F36</f>
        <v>0</v>
      </c>
      <c r="BD103" s="134">
        <f>'2023-7.8. - PS 02 Strojní...'!F37</f>
        <v>0</v>
      </c>
      <c r="BE103" s="7"/>
      <c r="BT103" s="130" t="s">
        <v>93</v>
      </c>
      <c r="BV103" s="130" t="s">
        <v>87</v>
      </c>
      <c r="BW103" s="130" t="s">
        <v>122</v>
      </c>
      <c r="BX103" s="130" t="s">
        <v>5</v>
      </c>
      <c r="CL103" s="130" t="s">
        <v>19</v>
      </c>
      <c r="CM103" s="130" t="s">
        <v>95</v>
      </c>
    </row>
    <row r="104" spans="1:57" s="2" customFormat="1" ht="30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3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/>
      <c r="BD104" s="37"/>
      <c r="BE104" s="37"/>
    </row>
    <row r="105" spans="1:57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43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7"/>
    </row>
  </sheetData>
  <sheetProtection password="CC35" sheet="1" objects="1" scenarios="1" formatColumns="0" formatRows="0"/>
  <mergeCells count="7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N101:AP101"/>
    <mergeCell ref="AG101:AM101"/>
    <mergeCell ref="D101:H101"/>
    <mergeCell ref="J101:AF101"/>
    <mergeCell ref="AN102:AP102"/>
    <mergeCell ref="AG102:AM102"/>
    <mergeCell ref="D102:H102"/>
    <mergeCell ref="J102:AF102"/>
    <mergeCell ref="AN103:AP103"/>
    <mergeCell ref="AG103:AM103"/>
    <mergeCell ref="D103:H103"/>
    <mergeCell ref="J103:AF103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2023_7.0 - SOUPIS VEDLEJŠ...'!C2" display="/"/>
    <hyperlink ref="A96" location="'2023-7.1. - IO 01 Gravita...'!C2" display="/"/>
    <hyperlink ref="A97" location="'2023-7.2. - IO 02 Výtlak 1'!C2" display="/"/>
    <hyperlink ref="A98" location="'2023-7.3. - IO 03 výtlak 2'!C2" display="/"/>
    <hyperlink ref="A99" location="'2023-7.4. - IO 04 Stoka B'!C2" display="/"/>
    <hyperlink ref="A100" location="'2023-7.5. - IO 05 Přepoje...'!C2" display="/"/>
    <hyperlink ref="A101" location="'2023-7.6. - SO 01 Čerpací...'!C2" display="/"/>
    <hyperlink ref="A102" location="'2023-7.7. - PS 01 Strojní...'!C2" display="/"/>
    <hyperlink ref="A103" location="'2023-7.8. - PS 02 Stroj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122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1916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23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39</v>
      </c>
      <c r="F21" s="37"/>
      <c r="G21" s="37"/>
      <c r="H21" s="37"/>
      <c r="I21" s="139" t="s">
        <v>34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ROUND((SUM(BE123:BE216)),2)</f>
        <v>0</v>
      </c>
      <c r="G33" s="37"/>
      <c r="H33" s="37"/>
      <c r="I33" s="156">
        <v>0.21</v>
      </c>
      <c r="J33" s="155">
        <f>ROUND(((SUM(BE123:BE216))*I33),2)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ROUND((SUM(BF123:BF216)),2)</f>
        <v>0</v>
      </c>
      <c r="G34" s="37"/>
      <c r="H34" s="37"/>
      <c r="I34" s="156">
        <v>0.15</v>
      </c>
      <c r="J34" s="155">
        <f>ROUND(((SUM(BF123:BF216))*I34),2)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ROUND((SUM(BG123:BG216)),2)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ROUND((SUM(BH123:BH216)),2)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ROUND((SUM(BI123:BI216)),2)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>2023-7.8. - PS 02 Strojní technologie ČS 01 Brněnská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 xml:space="preserve">Pohořelice 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 xml:space="preserve">Vodohospodářský rozvoj a výstavba a.s.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J123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241</v>
      </c>
      <c r="E96" s="183"/>
      <c r="F96" s="183"/>
      <c r="G96" s="183"/>
      <c r="H96" s="183"/>
      <c r="I96" s="183"/>
      <c r="J96" s="184">
        <f>J124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242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248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249</v>
      </c>
      <c r="E99" s="189"/>
      <c r="F99" s="189"/>
      <c r="G99" s="189"/>
      <c r="H99" s="189"/>
      <c r="I99" s="189"/>
      <c r="J99" s="190">
        <f>J181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251</v>
      </c>
      <c r="E100" s="189"/>
      <c r="F100" s="189"/>
      <c r="G100" s="189"/>
      <c r="H100" s="189"/>
      <c r="I100" s="189"/>
      <c r="J100" s="190">
        <f>J185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254</v>
      </c>
      <c r="E101" s="183"/>
      <c r="F101" s="183"/>
      <c r="G101" s="183"/>
      <c r="H101" s="183"/>
      <c r="I101" s="183"/>
      <c r="J101" s="184">
        <f>J194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1818</v>
      </c>
      <c r="E102" s="189"/>
      <c r="F102" s="189"/>
      <c r="G102" s="189"/>
      <c r="H102" s="189"/>
      <c r="I102" s="189"/>
      <c r="J102" s="190">
        <f>J195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257</v>
      </c>
      <c r="E103" s="189"/>
      <c r="F103" s="189"/>
      <c r="G103" s="189"/>
      <c r="H103" s="189"/>
      <c r="I103" s="189"/>
      <c r="J103" s="190">
        <f>J213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1" t="s">
        <v>141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0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5" t="str">
        <f>E7</f>
        <v>Pohořelice – Brněnská, zkapacitnění kanalizace</v>
      </c>
      <c r="F113" s="30"/>
      <c r="G113" s="30"/>
      <c r="H113" s="30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0" t="s">
        <v>124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2023-7.8. - PS 02 Strojní technologie ČS 01 Brněnská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0" t="s">
        <v>22</v>
      </c>
      <c r="D117" s="39"/>
      <c r="E117" s="39"/>
      <c r="F117" s="25" t="str">
        <f>F12</f>
        <v xml:space="preserve">Pohořelice </v>
      </c>
      <c r="G117" s="39"/>
      <c r="H117" s="39"/>
      <c r="I117" s="30" t="s">
        <v>24</v>
      </c>
      <c r="J117" s="78" t="str">
        <f>IF(J12="","",J12)</f>
        <v>18. 7. 2023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0" t="s">
        <v>30</v>
      </c>
      <c r="D119" s="39"/>
      <c r="E119" s="39"/>
      <c r="F119" s="25" t="str">
        <f>E15</f>
        <v>VODOVODY A KANALIZACE BŘECLAV, a.s.</v>
      </c>
      <c r="G119" s="39"/>
      <c r="H119" s="39"/>
      <c r="I119" s="30" t="s">
        <v>37</v>
      </c>
      <c r="J119" s="35" t="str">
        <f>E21</f>
        <v xml:space="preserve">Vodohospodářský rozvoj a výstavba a.s.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0" t="s">
        <v>35</v>
      </c>
      <c r="D120" s="39"/>
      <c r="E120" s="39"/>
      <c r="F120" s="25" t="str">
        <f>IF(E18="","",E18)</f>
        <v>Vyplň údaj</v>
      </c>
      <c r="G120" s="39"/>
      <c r="H120" s="39"/>
      <c r="I120" s="30" t="s">
        <v>41</v>
      </c>
      <c r="J120" s="35" t="str">
        <f>E24</f>
        <v>Dvořák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2"/>
      <c r="B122" s="193"/>
      <c r="C122" s="194" t="s">
        <v>142</v>
      </c>
      <c r="D122" s="195" t="s">
        <v>70</v>
      </c>
      <c r="E122" s="195" t="s">
        <v>66</v>
      </c>
      <c r="F122" s="195" t="s">
        <v>67</v>
      </c>
      <c r="G122" s="195" t="s">
        <v>143</v>
      </c>
      <c r="H122" s="195" t="s">
        <v>144</v>
      </c>
      <c r="I122" s="195" t="s">
        <v>145</v>
      </c>
      <c r="J122" s="196" t="s">
        <v>132</v>
      </c>
      <c r="K122" s="197" t="s">
        <v>146</v>
      </c>
      <c r="L122" s="198"/>
      <c r="M122" s="99" t="s">
        <v>1</v>
      </c>
      <c r="N122" s="100" t="s">
        <v>49</v>
      </c>
      <c r="O122" s="100" t="s">
        <v>147</v>
      </c>
      <c r="P122" s="100" t="s">
        <v>148</v>
      </c>
      <c r="Q122" s="100" t="s">
        <v>149</v>
      </c>
      <c r="R122" s="100" t="s">
        <v>150</v>
      </c>
      <c r="S122" s="100" t="s">
        <v>151</v>
      </c>
      <c r="T122" s="101" t="s">
        <v>152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7"/>
      <c r="B123" s="38"/>
      <c r="C123" s="106" t="s">
        <v>153</v>
      </c>
      <c r="D123" s="39"/>
      <c r="E123" s="39"/>
      <c r="F123" s="39"/>
      <c r="G123" s="39"/>
      <c r="H123" s="39"/>
      <c r="I123" s="39"/>
      <c r="J123" s="199">
        <f>BK123</f>
        <v>0</v>
      </c>
      <c r="K123" s="39"/>
      <c r="L123" s="43"/>
      <c r="M123" s="102"/>
      <c r="N123" s="200"/>
      <c r="O123" s="103"/>
      <c r="P123" s="201">
        <f>P124+P194</f>
        <v>0</v>
      </c>
      <c r="Q123" s="103"/>
      <c r="R123" s="201">
        <f>R124+R194</f>
        <v>2.39102</v>
      </c>
      <c r="S123" s="103"/>
      <c r="T123" s="202">
        <f>T124+T194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5" t="s">
        <v>84</v>
      </c>
      <c r="AU123" s="15" t="s">
        <v>134</v>
      </c>
      <c r="BK123" s="203">
        <f>BK124+BK194</f>
        <v>0</v>
      </c>
    </row>
    <row r="124" spans="1:63" s="12" customFormat="1" ht="25.9" customHeight="1">
      <c r="A124" s="12"/>
      <c r="B124" s="204"/>
      <c r="C124" s="205"/>
      <c r="D124" s="206" t="s">
        <v>84</v>
      </c>
      <c r="E124" s="207" t="s">
        <v>258</v>
      </c>
      <c r="F124" s="207" t="s">
        <v>259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P125+P138+P181+P185</f>
        <v>0</v>
      </c>
      <c r="Q124" s="212"/>
      <c r="R124" s="213">
        <f>R125+R138+R181+R185</f>
        <v>2.21042</v>
      </c>
      <c r="S124" s="212"/>
      <c r="T124" s="214">
        <f>T125+T138+T181+T185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93</v>
      </c>
      <c r="AT124" s="216" t="s">
        <v>84</v>
      </c>
      <c r="AU124" s="216" t="s">
        <v>85</v>
      </c>
      <c r="AY124" s="215" t="s">
        <v>157</v>
      </c>
      <c r="BK124" s="217">
        <f>BK125+BK138+BK181+BK185</f>
        <v>0</v>
      </c>
    </row>
    <row r="125" spans="1:63" s="12" customFormat="1" ht="22.8" customHeight="1">
      <c r="A125" s="12"/>
      <c r="B125" s="204"/>
      <c r="C125" s="205"/>
      <c r="D125" s="206" t="s">
        <v>84</v>
      </c>
      <c r="E125" s="218" t="s">
        <v>93</v>
      </c>
      <c r="F125" s="218" t="s">
        <v>260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SUM(P126:P137)</f>
        <v>0</v>
      </c>
      <c r="Q125" s="212"/>
      <c r="R125" s="213">
        <f>SUM(R126:R137)</f>
        <v>2.0144</v>
      </c>
      <c r="S125" s="212"/>
      <c r="T125" s="214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93</v>
      </c>
      <c r="AT125" s="216" t="s">
        <v>84</v>
      </c>
      <c r="AU125" s="216" t="s">
        <v>93</v>
      </c>
      <c r="AY125" s="215" t="s">
        <v>157</v>
      </c>
      <c r="BK125" s="217">
        <f>SUM(BK126:BK137)</f>
        <v>0</v>
      </c>
    </row>
    <row r="126" spans="1:65" s="2" customFormat="1" ht="16.5" customHeight="1">
      <c r="A126" s="37"/>
      <c r="B126" s="38"/>
      <c r="C126" s="220" t="s">
        <v>93</v>
      </c>
      <c r="D126" s="220" t="s">
        <v>158</v>
      </c>
      <c r="E126" s="221" t="s">
        <v>832</v>
      </c>
      <c r="F126" s="222" t="s">
        <v>833</v>
      </c>
      <c r="G126" s="223" t="s">
        <v>278</v>
      </c>
      <c r="H126" s="224">
        <v>200</v>
      </c>
      <c r="I126" s="225"/>
      <c r="J126" s="226">
        <f>ROUND(I126*H126,2)</f>
        <v>0</v>
      </c>
      <c r="K126" s="227"/>
      <c r="L126" s="43"/>
      <c r="M126" s="228" t="s">
        <v>1</v>
      </c>
      <c r="N126" s="229" t="s">
        <v>50</v>
      </c>
      <c r="O126" s="90"/>
      <c r="P126" s="230">
        <f>O126*H126</f>
        <v>0</v>
      </c>
      <c r="Q126" s="230">
        <v>0.01004</v>
      </c>
      <c r="R126" s="230">
        <f>Q126*H126</f>
        <v>2.008</v>
      </c>
      <c r="S126" s="230">
        <v>0</v>
      </c>
      <c r="T126" s="23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2" t="s">
        <v>174</v>
      </c>
      <c r="AT126" s="232" t="s">
        <v>158</v>
      </c>
      <c r="AU126" s="232" t="s">
        <v>95</v>
      </c>
      <c r="AY126" s="15" t="s">
        <v>157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5" t="s">
        <v>93</v>
      </c>
      <c r="BK126" s="233">
        <f>ROUND(I126*H126,2)</f>
        <v>0</v>
      </c>
      <c r="BL126" s="15" t="s">
        <v>174</v>
      </c>
      <c r="BM126" s="232" t="s">
        <v>1917</v>
      </c>
    </row>
    <row r="127" spans="1:47" s="2" customFormat="1" ht="12">
      <c r="A127" s="37"/>
      <c r="B127" s="38"/>
      <c r="C127" s="39"/>
      <c r="D127" s="234" t="s">
        <v>164</v>
      </c>
      <c r="E127" s="39"/>
      <c r="F127" s="235" t="s">
        <v>835</v>
      </c>
      <c r="G127" s="39"/>
      <c r="H127" s="39"/>
      <c r="I127" s="236"/>
      <c r="J127" s="39"/>
      <c r="K127" s="39"/>
      <c r="L127" s="43"/>
      <c r="M127" s="237"/>
      <c r="N127" s="238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5" t="s">
        <v>164</v>
      </c>
      <c r="AU127" s="15" t="s">
        <v>95</v>
      </c>
    </row>
    <row r="128" spans="1:51" s="13" customFormat="1" ht="12">
      <c r="A128" s="13"/>
      <c r="B128" s="239"/>
      <c r="C128" s="240"/>
      <c r="D128" s="234" t="s">
        <v>224</v>
      </c>
      <c r="E128" s="241" t="s">
        <v>1</v>
      </c>
      <c r="F128" s="242" t="s">
        <v>1918</v>
      </c>
      <c r="G128" s="240"/>
      <c r="H128" s="243">
        <v>200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224</v>
      </c>
      <c r="AU128" s="249" t="s">
        <v>95</v>
      </c>
      <c r="AV128" s="13" t="s">
        <v>95</v>
      </c>
      <c r="AW128" s="13" t="s">
        <v>40</v>
      </c>
      <c r="AX128" s="13" t="s">
        <v>93</v>
      </c>
      <c r="AY128" s="249" t="s">
        <v>157</v>
      </c>
    </row>
    <row r="129" spans="1:65" s="2" customFormat="1" ht="24.15" customHeight="1">
      <c r="A129" s="37"/>
      <c r="B129" s="38"/>
      <c r="C129" s="220" t="s">
        <v>95</v>
      </c>
      <c r="D129" s="220" t="s">
        <v>158</v>
      </c>
      <c r="E129" s="221" t="s">
        <v>282</v>
      </c>
      <c r="F129" s="222" t="s">
        <v>283</v>
      </c>
      <c r="G129" s="223" t="s">
        <v>284</v>
      </c>
      <c r="H129" s="224">
        <v>160</v>
      </c>
      <c r="I129" s="225"/>
      <c r="J129" s="226">
        <f>ROUND(I129*H129,2)</f>
        <v>0</v>
      </c>
      <c r="K129" s="227"/>
      <c r="L129" s="43"/>
      <c r="M129" s="228" t="s">
        <v>1</v>
      </c>
      <c r="N129" s="229" t="s">
        <v>50</v>
      </c>
      <c r="O129" s="90"/>
      <c r="P129" s="230">
        <f>O129*H129</f>
        <v>0</v>
      </c>
      <c r="Q129" s="230">
        <v>4E-05</v>
      </c>
      <c r="R129" s="230">
        <f>Q129*H129</f>
        <v>0.0064</v>
      </c>
      <c r="S129" s="230">
        <v>0</v>
      </c>
      <c r="T129" s="23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2" t="s">
        <v>174</v>
      </c>
      <c r="AT129" s="232" t="s">
        <v>158</v>
      </c>
      <c r="AU129" s="232" t="s">
        <v>95</v>
      </c>
      <c r="AY129" s="15" t="s">
        <v>157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5" t="s">
        <v>93</v>
      </c>
      <c r="BK129" s="233">
        <f>ROUND(I129*H129,2)</f>
        <v>0</v>
      </c>
      <c r="BL129" s="15" t="s">
        <v>174</v>
      </c>
      <c r="BM129" s="232" t="s">
        <v>1919</v>
      </c>
    </row>
    <row r="130" spans="1:47" s="2" customFormat="1" ht="12">
      <c r="A130" s="37"/>
      <c r="B130" s="38"/>
      <c r="C130" s="39"/>
      <c r="D130" s="234" t="s">
        <v>164</v>
      </c>
      <c r="E130" s="39"/>
      <c r="F130" s="235" t="s">
        <v>286</v>
      </c>
      <c r="G130" s="39"/>
      <c r="H130" s="39"/>
      <c r="I130" s="236"/>
      <c r="J130" s="39"/>
      <c r="K130" s="39"/>
      <c r="L130" s="43"/>
      <c r="M130" s="237"/>
      <c r="N130" s="23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164</v>
      </c>
      <c r="AU130" s="15" t="s">
        <v>95</v>
      </c>
    </row>
    <row r="131" spans="1:51" s="13" customFormat="1" ht="12">
      <c r="A131" s="13"/>
      <c r="B131" s="239"/>
      <c r="C131" s="240"/>
      <c r="D131" s="234" t="s">
        <v>224</v>
      </c>
      <c r="E131" s="241" t="s">
        <v>1</v>
      </c>
      <c r="F131" s="242" t="s">
        <v>1920</v>
      </c>
      <c r="G131" s="240"/>
      <c r="H131" s="243">
        <v>160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224</v>
      </c>
      <c r="AU131" s="249" t="s">
        <v>95</v>
      </c>
      <c r="AV131" s="13" t="s">
        <v>95</v>
      </c>
      <c r="AW131" s="13" t="s">
        <v>40</v>
      </c>
      <c r="AX131" s="13" t="s">
        <v>93</v>
      </c>
      <c r="AY131" s="249" t="s">
        <v>157</v>
      </c>
    </row>
    <row r="132" spans="1:65" s="2" customFormat="1" ht="24.15" customHeight="1">
      <c r="A132" s="37"/>
      <c r="B132" s="38"/>
      <c r="C132" s="220" t="s">
        <v>169</v>
      </c>
      <c r="D132" s="220" t="s">
        <v>158</v>
      </c>
      <c r="E132" s="221" t="s">
        <v>288</v>
      </c>
      <c r="F132" s="222" t="s">
        <v>289</v>
      </c>
      <c r="G132" s="223" t="s">
        <v>290</v>
      </c>
      <c r="H132" s="224">
        <v>10</v>
      </c>
      <c r="I132" s="225"/>
      <c r="J132" s="226">
        <f>ROUND(I132*H132,2)</f>
        <v>0</v>
      </c>
      <c r="K132" s="227"/>
      <c r="L132" s="43"/>
      <c r="M132" s="228" t="s">
        <v>1</v>
      </c>
      <c r="N132" s="229" t="s">
        <v>50</v>
      </c>
      <c r="O132" s="90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2" t="s">
        <v>174</v>
      </c>
      <c r="AT132" s="232" t="s">
        <v>158</v>
      </c>
      <c r="AU132" s="232" t="s">
        <v>95</v>
      </c>
      <c r="AY132" s="15" t="s">
        <v>157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5" t="s">
        <v>93</v>
      </c>
      <c r="BK132" s="233">
        <f>ROUND(I132*H132,2)</f>
        <v>0</v>
      </c>
      <c r="BL132" s="15" t="s">
        <v>174</v>
      </c>
      <c r="BM132" s="232" t="s">
        <v>1921</v>
      </c>
    </row>
    <row r="133" spans="1:47" s="2" customFormat="1" ht="12">
      <c r="A133" s="37"/>
      <c r="B133" s="38"/>
      <c r="C133" s="39"/>
      <c r="D133" s="234" t="s">
        <v>164</v>
      </c>
      <c r="E133" s="39"/>
      <c r="F133" s="235" t="s">
        <v>292</v>
      </c>
      <c r="G133" s="39"/>
      <c r="H133" s="39"/>
      <c r="I133" s="236"/>
      <c r="J133" s="39"/>
      <c r="K133" s="39"/>
      <c r="L133" s="43"/>
      <c r="M133" s="237"/>
      <c r="N133" s="238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164</v>
      </c>
      <c r="AU133" s="15" t="s">
        <v>95</v>
      </c>
    </row>
    <row r="134" spans="1:51" s="13" customFormat="1" ht="12">
      <c r="A134" s="13"/>
      <c r="B134" s="239"/>
      <c r="C134" s="240"/>
      <c r="D134" s="234" t="s">
        <v>224</v>
      </c>
      <c r="E134" s="241" t="s">
        <v>1</v>
      </c>
      <c r="F134" s="242" t="s">
        <v>201</v>
      </c>
      <c r="G134" s="240"/>
      <c r="H134" s="243">
        <v>10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224</v>
      </c>
      <c r="AU134" s="249" t="s">
        <v>95</v>
      </c>
      <c r="AV134" s="13" t="s">
        <v>95</v>
      </c>
      <c r="AW134" s="13" t="s">
        <v>40</v>
      </c>
      <c r="AX134" s="13" t="s">
        <v>93</v>
      </c>
      <c r="AY134" s="249" t="s">
        <v>157</v>
      </c>
    </row>
    <row r="135" spans="1:65" s="2" customFormat="1" ht="33" customHeight="1">
      <c r="A135" s="37"/>
      <c r="B135" s="38"/>
      <c r="C135" s="220" t="s">
        <v>174</v>
      </c>
      <c r="D135" s="220" t="s">
        <v>158</v>
      </c>
      <c r="E135" s="221" t="s">
        <v>1823</v>
      </c>
      <c r="F135" s="222" t="s">
        <v>1824</v>
      </c>
      <c r="G135" s="223" t="s">
        <v>215</v>
      </c>
      <c r="H135" s="224">
        <v>1</v>
      </c>
      <c r="I135" s="225"/>
      <c r="J135" s="226">
        <f>ROUND(I135*H135,2)</f>
        <v>0</v>
      </c>
      <c r="K135" s="227"/>
      <c r="L135" s="43"/>
      <c r="M135" s="228" t="s">
        <v>1</v>
      </c>
      <c r="N135" s="229" t="s">
        <v>50</v>
      </c>
      <c r="O135" s="90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2" t="s">
        <v>93</v>
      </c>
      <c r="AT135" s="232" t="s">
        <v>158</v>
      </c>
      <c r="AU135" s="232" t="s">
        <v>95</v>
      </c>
      <c r="AY135" s="15" t="s">
        <v>157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5" t="s">
        <v>93</v>
      </c>
      <c r="BK135" s="233">
        <f>ROUND(I135*H135,2)</f>
        <v>0</v>
      </c>
      <c r="BL135" s="15" t="s">
        <v>93</v>
      </c>
      <c r="BM135" s="232" t="s">
        <v>1922</v>
      </c>
    </row>
    <row r="136" spans="1:47" s="2" customFormat="1" ht="12">
      <c r="A136" s="37"/>
      <c r="B136" s="38"/>
      <c r="C136" s="39"/>
      <c r="D136" s="234" t="s">
        <v>164</v>
      </c>
      <c r="E136" s="39"/>
      <c r="F136" s="235" t="s">
        <v>1824</v>
      </c>
      <c r="G136" s="39"/>
      <c r="H136" s="39"/>
      <c r="I136" s="236"/>
      <c r="J136" s="39"/>
      <c r="K136" s="39"/>
      <c r="L136" s="43"/>
      <c r="M136" s="237"/>
      <c r="N136" s="23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164</v>
      </c>
      <c r="AU136" s="15" t="s">
        <v>95</v>
      </c>
    </row>
    <row r="137" spans="1:51" s="13" customFormat="1" ht="12">
      <c r="A137" s="13"/>
      <c r="B137" s="239"/>
      <c r="C137" s="240"/>
      <c r="D137" s="234" t="s">
        <v>224</v>
      </c>
      <c r="E137" s="241" t="s">
        <v>1</v>
      </c>
      <c r="F137" s="242" t="s">
        <v>93</v>
      </c>
      <c r="G137" s="240"/>
      <c r="H137" s="243">
        <v>1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224</v>
      </c>
      <c r="AU137" s="249" t="s">
        <v>95</v>
      </c>
      <c r="AV137" s="13" t="s">
        <v>95</v>
      </c>
      <c r="AW137" s="13" t="s">
        <v>40</v>
      </c>
      <c r="AX137" s="13" t="s">
        <v>93</v>
      </c>
      <c r="AY137" s="249" t="s">
        <v>157</v>
      </c>
    </row>
    <row r="138" spans="1:63" s="12" customFormat="1" ht="22.8" customHeight="1">
      <c r="A138" s="12"/>
      <c r="B138" s="204"/>
      <c r="C138" s="205"/>
      <c r="D138" s="206" t="s">
        <v>84</v>
      </c>
      <c r="E138" s="218" t="s">
        <v>191</v>
      </c>
      <c r="F138" s="218" t="s">
        <v>485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SUM(P139:P180)</f>
        <v>0</v>
      </c>
      <c r="Q138" s="212"/>
      <c r="R138" s="213">
        <f>SUM(R139:R180)</f>
        <v>0.19601999999999997</v>
      </c>
      <c r="S138" s="212"/>
      <c r="T138" s="214">
        <f>SUM(T139:T180)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93</v>
      </c>
      <c r="AT138" s="216" t="s">
        <v>84</v>
      </c>
      <c r="AU138" s="216" t="s">
        <v>93</v>
      </c>
      <c r="AY138" s="215" t="s">
        <v>157</v>
      </c>
      <c r="BK138" s="217">
        <f>SUM(BK139:BK180)</f>
        <v>0</v>
      </c>
    </row>
    <row r="139" spans="1:65" s="2" customFormat="1" ht="24.15" customHeight="1">
      <c r="A139" s="37"/>
      <c r="B139" s="38"/>
      <c r="C139" s="254" t="s">
        <v>156</v>
      </c>
      <c r="D139" s="254" t="s">
        <v>299</v>
      </c>
      <c r="E139" s="255" t="s">
        <v>1320</v>
      </c>
      <c r="F139" s="256" t="s">
        <v>1321</v>
      </c>
      <c r="G139" s="257" t="s">
        <v>494</v>
      </c>
      <c r="H139" s="258">
        <v>1</v>
      </c>
      <c r="I139" s="259"/>
      <c r="J139" s="260">
        <f>ROUND(I139*H139,2)</f>
        <v>0</v>
      </c>
      <c r="K139" s="261"/>
      <c r="L139" s="262"/>
      <c r="M139" s="263" t="s">
        <v>1</v>
      </c>
      <c r="N139" s="264" t="s">
        <v>50</v>
      </c>
      <c r="O139" s="90"/>
      <c r="P139" s="230">
        <f>O139*H139</f>
        <v>0</v>
      </c>
      <c r="Q139" s="230">
        <v>0.01253</v>
      </c>
      <c r="R139" s="230">
        <f>Q139*H139</f>
        <v>0.01253</v>
      </c>
      <c r="S139" s="230">
        <v>0</v>
      </c>
      <c r="T139" s="23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2" t="s">
        <v>191</v>
      </c>
      <c r="AT139" s="232" t="s">
        <v>299</v>
      </c>
      <c r="AU139" s="232" t="s">
        <v>95</v>
      </c>
      <c r="AY139" s="15" t="s">
        <v>157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5" t="s">
        <v>93</v>
      </c>
      <c r="BK139" s="233">
        <f>ROUND(I139*H139,2)</f>
        <v>0</v>
      </c>
      <c r="BL139" s="15" t="s">
        <v>174</v>
      </c>
      <c r="BM139" s="232" t="s">
        <v>1923</v>
      </c>
    </row>
    <row r="140" spans="1:47" s="2" customFormat="1" ht="12">
      <c r="A140" s="37"/>
      <c r="B140" s="38"/>
      <c r="C140" s="39"/>
      <c r="D140" s="234" t="s">
        <v>164</v>
      </c>
      <c r="E140" s="39"/>
      <c r="F140" s="235" t="s">
        <v>1321</v>
      </c>
      <c r="G140" s="39"/>
      <c r="H140" s="39"/>
      <c r="I140" s="236"/>
      <c r="J140" s="39"/>
      <c r="K140" s="39"/>
      <c r="L140" s="43"/>
      <c r="M140" s="237"/>
      <c r="N140" s="23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5" t="s">
        <v>164</v>
      </c>
      <c r="AU140" s="15" t="s">
        <v>95</v>
      </c>
    </row>
    <row r="141" spans="1:51" s="13" customFormat="1" ht="12">
      <c r="A141" s="13"/>
      <c r="B141" s="239"/>
      <c r="C141" s="240"/>
      <c r="D141" s="234" t="s">
        <v>224</v>
      </c>
      <c r="E141" s="241" t="s">
        <v>1</v>
      </c>
      <c r="F141" s="242" t="s">
        <v>93</v>
      </c>
      <c r="G141" s="240"/>
      <c r="H141" s="243">
        <v>1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224</v>
      </c>
      <c r="AU141" s="249" t="s">
        <v>95</v>
      </c>
      <c r="AV141" s="13" t="s">
        <v>95</v>
      </c>
      <c r="AW141" s="13" t="s">
        <v>40</v>
      </c>
      <c r="AX141" s="13" t="s">
        <v>93</v>
      </c>
      <c r="AY141" s="249" t="s">
        <v>157</v>
      </c>
    </row>
    <row r="142" spans="1:65" s="2" customFormat="1" ht="24.15" customHeight="1">
      <c r="A142" s="37"/>
      <c r="B142" s="38"/>
      <c r="C142" s="254" t="s">
        <v>182</v>
      </c>
      <c r="D142" s="254" t="s">
        <v>299</v>
      </c>
      <c r="E142" s="255" t="s">
        <v>1310</v>
      </c>
      <c r="F142" s="256" t="s">
        <v>1311</v>
      </c>
      <c r="G142" s="257" t="s">
        <v>494</v>
      </c>
      <c r="H142" s="258">
        <v>1</v>
      </c>
      <c r="I142" s="259"/>
      <c r="J142" s="260">
        <f>ROUND(I142*H142,2)</f>
        <v>0</v>
      </c>
      <c r="K142" s="261"/>
      <c r="L142" s="262"/>
      <c r="M142" s="263" t="s">
        <v>1</v>
      </c>
      <c r="N142" s="264" t="s">
        <v>50</v>
      </c>
      <c r="O142" s="90"/>
      <c r="P142" s="230">
        <f>O142*H142</f>
        <v>0</v>
      </c>
      <c r="Q142" s="230">
        <v>0.0137</v>
      </c>
      <c r="R142" s="230">
        <f>Q142*H142</f>
        <v>0.0137</v>
      </c>
      <c r="S142" s="230">
        <v>0</v>
      </c>
      <c r="T142" s="23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2" t="s">
        <v>95</v>
      </c>
      <c r="AT142" s="232" t="s">
        <v>299</v>
      </c>
      <c r="AU142" s="232" t="s">
        <v>95</v>
      </c>
      <c r="AY142" s="15" t="s">
        <v>157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5" t="s">
        <v>93</v>
      </c>
      <c r="BK142" s="233">
        <f>ROUND(I142*H142,2)</f>
        <v>0</v>
      </c>
      <c r="BL142" s="15" t="s">
        <v>93</v>
      </c>
      <c r="BM142" s="232" t="s">
        <v>1924</v>
      </c>
    </row>
    <row r="143" spans="1:47" s="2" customFormat="1" ht="12">
      <c r="A143" s="37"/>
      <c r="B143" s="38"/>
      <c r="C143" s="39"/>
      <c r="D143" s="234" t="s">
        <v>164</v>
      </c>
      <c r="E143" s="39"/>
      <c r="F143" s="235" t="s">
        <v>1311</v>
      </c>
      <c r="G143" s="39"/>
      <c r="H143" s="39"/>
      <c r="I143" s="236"/>
      <c r="J143" s="39"/>
      <c r="K143" s="39"/>
      <c r="L143" s="43"/>
      <c r="M143" s="237"/>
      <c r="N143" s="23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5" t="s">
        <v>164</v>
      </c>
      <c r="AU143" s="15" t="s">
        <v>95</v>
      </c>
    </row>
    <row r="144" spans="1:65" s="2" customFormat="1" ht="24.15" customHeight="1">
      <c r="A144" s="37"/>
      <c r="B144" s="38"/>
      <c r="C144" s="220" t="s">
        <v>186</v>
      </c>
      <c r="D144" s="220" t="s">
        <v>158</v>
      </c>
      <c r="E144" s="221" t="s">
        <v>977</v>
      </c>
      <c r="F144" s="222" t="s">
        <v>978</v>
      </c>
      <c r="G144" s="223" t="s">
        <v>494</v>
      </c>
      <c r="H144" s="224">
        <v>7</v>
      </c>
      <c r="I144" s="225"/>
      <c r="J144" s="226">
        <f>ROUND(I144*H144,2)</f>
        <v>0</v>
      </c>
      <c r="K144" s="227"/>
      <c r="L144" s="43"/>
      <c r="M144" s="228" t="s">
        <v>1</v>
      </c>
      <c r="N144" s="229" t="s">
        <v>50</v>
      </c>
      <c r="O144" s="90"/>
      <c r="P144" s="230">
        <f>O144*H144</f>
        <v>0</v>
      </c>
      <c r="Q144" s="230">
        <v>0.00167</v>
      </c>
      <c r="R144" s="230">
        <f>Q144*H144</f>
        <v>0.01169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93</v>
      </c>
      <c r="AT144" s="232" t="s">
        <v>158</v>
      </c>
      <c r="AU144" s="232" t="s">
        <v>95</v>
      </c>
      <c r="AY144" s="15" t="s">
        <v>157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5" t="s">
        <v>93</v>
      </c>
      <c r="BK144" s="233">
        <f>ROUND(I144*H144,2)</f>
        <v>0</v>
      </c>
      <c r="BL144" s="15" t="s">
        <v>93</v>
      </c>
      <c r="BM144" s="232" t="s">
        <v>1925</v>
      </c>
    </row>
    <row r="145" spans="1:47" s="2" customFormat="1" ht="12">
      <c r="A145" s="37"/>
      <c r="B145" s="38"/>
      <c r="C145" s="39"/>
      <c r="D145" s="234" t="s">
        <v>164</v>
      </c>
      <c r="E145" s="39"/>
      <c r="F145" s="235" t="s">
        <v>1828</v>
      </c>
      <c r="G145" s="39"/>
      <c r="H145" s="39"/>
      <c r="I145" s="236"/>
      <c r="J145" s="39"/>
      <c r="K145" s="39"/>
      <c r="L145" s="43"/>
      <c r="M145" s="237"/>
      <c r="N145" s="23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164</v>
      </c>
      <c r="AU145" s="15" t="s">
        <v>95</v>
      </c>
    </row>
    <row r="146" spans="1:51" s="13" customFormat="1" ht="12">
      <c r="A146" s="13"/>
      <c r="B146" s="239"/>
      <c r="C146" s="240"/>
      <c r="D146" s="234" t="s">
        <v>224</v>
      </c>
      <c r="E146" s="241" t="s">
        <v>1</v>
      </c>
      <c r="F146" s="242" t="s">
        <v>186</v>
      </c>
      <c r="G146" s="240"/>
      <c r="H146" s="243">
        <v>7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224</v>
      </c>
      <c r="AU146" s="249" t="s">
        <v>95</v>
      </c>
      <c r="AV146" s="13" t="s">
        <v>95</v>
      </c>
      <c r="AW146" s="13" t="s">
        <v>40</v>
      </c>
      <c r="AX146" s="13" t="s">
        <v>93</v>
      </c>
      <c r="AY146" s="249" t="s">
        <v>157</v>
      </c>
    </row>
    <row r="147" spans="1:65" s="2" customFormat="1" ht="24.15" customHeight="1">
      <c r="A147" s="37"/>
      <c r="B147" s="38"/>
      <c r="C147" s="254" t="s">
        <v>191</v>
      </c>
      <c r="D147" s="254" t="s">
        <v>299</v>
      </c>
      <c r="E147" s="255" t="s">
        <v>1829</v>
      </c>
      <c r="F147" s="256" t="s">
        <v>1830</v>
      </c>
      <c r="G147" s="257" t="s">
        <v>494</v>
      </c>
      <c r="H147" s="258">
        <v>1</v>
      </c>
      <c r="I147" s="259"/>
      <c r="J147" s="260">
        <f>ROUND(I147*H147,2)</f>
        <v>0</v>
      </c>
      <c r="K147" s="261"/>
      <c r="L147" s="262"/>
      <c r="M147" s="263" t="s">
        <v>1</v>
      </c>
      <c r="N147" s="264" t="s">
        <v>50</v>
      </c>
      <c r="O147" s="90"/>
      <c r="P147" s="230">
        <f>O147*H147</f>
        <v>0</v>
      </c>
      <c r="Q147" s="230">
        <v>0.0097</v>
      </c>
      <c r="R147" s="230">
        <f>Q147*H147</f>
        <v>0.0097</v>
      </c>
      <c r="S147" s="230">
        <v>0</v>
      </c>
      <c r="T147" s="23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2" t="s">
        <v>95</v>
      </c>
      <c r="AT147" s="232" t="s">
        <v>299</v>
      </c>
      <c r="AU147" s="232" t="s">
        <v>95</v>
      </c>
      <c r="AY147" s="15" t="s">
        <v>157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5" t="s">
        <v>93</v>
      </c>
      <c r="BK147" s="233">
        <f>ROUND(I147*H147,2)</f>
        <v>0</v>
      </c>
      <c r="BL147" s="15" t="s">
        <v>93</v>
      </c>
      <c r="BM147" s="232" t="s">
        <v>1926</v>
      </c>
    </row>
    <row r="148" spans="1:47" s="2" customFormat="1" ht="12">
      <c r="A148" s="37"/>
      <c r="B148" s="38"/>
      <c r="C148" s="39"/>
      <c r="D148" s="234" t="s">
        <v>164</v>
      </c>
      <c r="E148" s="39"/>
      <c r="F148" s="235" t="s">
        <v>1830</v>
      </c>
      <c r="G148" s="39"/>
      <c r="H148" s="39"/>
      <c r="I148" s="236"/>
      <c r="J148" s="39"/>
      <c r="K148" s="39"/>
      <c r="L148" s="43"/>
      <c r="M148" s="237"/>
      <c r="N148" s="23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164</v>
      </c>
      <c r="AU148" s="15" t="s">
        <v>95</v>
      </c>
    </row>
    <row r="149" spans="1:65" s="2" customFormat="1" ht="24.15" customHeight="1">
      <c r="A149" s="37"/>
      <c r="B149" s="38"/>
      <c r="C149" s="254" t="s">
        <v>196</v>
      </c>
      <c r="D149" s="254" t="s">
        <v>299</v>
      </c>
      <c r="E149" s="255" t="s">
        <v>1832</v>
      </c>
      <c r="F149" s="256" t="s">
        <v>1833</v>
      </c>
      <c r="G149" s="257" t="s">
        <v>494</v>
      </c>
      <c r="H149" s="258">
        <v>1</v>
      </c>
      <c r="I149" s="259"/>
      <c r="J149" s="260">
        <f>ROUND(I149*H149,2)</f>
        <v>0</v>
      </c>
      <c r="K149" s="261"/>
      <c r="L149" s="262"/>
      <c r="M149" s="263" t="s">
        <v>1</v>
      </c>
      <c r="N149" s="264" t="s">
        <v>50</v>
      </c>
      <c r="O149" s="90"/>
      <c r="P149" s="230">
        <f>O149*H149</f>
        <v>0</v>
      </c>
      <c r="Q149" s="230">
        <v>0.009</v>
      </c>
      <c r="R149" s="230">
        <f>Q149*H149</f>
        <v>0.009</v>
      </c>
      <c r="S149" s="230">
        <v>0</v>
      </c>
      <c r="T149" s="23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2" t="s">
        <v>95</v>
      </c>
      <c r="AT149" s="232" t="s">
        <v>299</v>
      </c>
      <c r="AU149" s="232" t="s">
        <v>95</v>
      </c>
      <c r="AY149" s="15" t="s">
        <v>157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5" t="s">
        <v>93</v>
      </c>
      <c r="BK149" s="233">
        <f>ROUND(I149*H149,2)</f>
        <v>0</v>
      </c>
      <c r="BL149" s="15" t="s">
        <v>93</v>
      </c>
      <c r="BM149" s="232" t="s">
        <v>1927</v>
      </c>
    </row>
    <row r="150" spans="1:47" s="2" customFormat="1" ht="12">
      <c r="A150" s="37"/>
      <c r="B150" s="38"/>
      <c r="C150" s="39"/>
      <c r="D150" s="234" t="s">
        <v>164</v>
      </c>
      <c r="E150" s="39"/>
      <c r="F150" s="235" t="s">
        <v>1833</v>
      </c>
      <c r="G150" s="39"/>
      <c r="H150" s="39"/>
      <c r="I150" s="236"/>
      <c r="J150" s="39"/>
      <c r="K150" s="39"/>
      <c r="L150" s="43"/>
      <c r="M150" s="237"/>
      <c r="N150" s="23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164</v>
      </c>
      <c r="AU150" s="15" t="s">
        <v>95</v>
      </c>
    </row>
    <row r="151" spans="1:65" s="2" customFormat="1" ht="21.75" customHeight="1">
      <c r="A151" s="37"/>
      <c r="B151" s="38"/>
      <c r="C151" s="254" t="s">
        <v>201</v>
      </c>
      <c r="D151" s="254" t="s">
        <v>299</v>
      </c>
      <c r="E151" s="255" t="s">
        <v>1835</v>
      </c>
      <c r="F151" s="256" t="s">
        <v>1836</v>
      </c>
      <c r="G151" s="257" t="s">
        <v>494</v>
      </c>
      <c r="H151" s="258">
        <v>2</v>
      </c>
      <c r="I151" s="259"/>
      <c r="J151" s="260">
        <f>ROUND(I151*H151,2)</f>
        <v>0</v>
      </c>
      <c r="K151" s="261"/>
      <c r="L151" s="262"/>
      <c r="M151" s="263" t="s">
        <v>1</v>
      </c>
      <c r="N151" s="264" t="s">
        <v>50</v>
      </c>
      <c r="O151" s="90"/>
      <c r="P151" s="230">
        <f>O151*H151</f>
        <v>0</v>
      </c>
      <c r="Q151" s="230">
        <v>0.00271</v>
      </c>
      <c r="R151" s="230">
        <f>Q151*H151</f>
        <v>0.00542</v>
      </c>
      <c r="S151" s="230">
        <v>0</v>
      </c>
      <c r="T151" s="23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2" t="s">
        <v>95</v>
      </c>
      <c r="AT151" s="232" t="s">
        <v>299</v>
      </c>
      <c r="AU151" s="232" t="s">
        <v>95</v>
      </c>
      <c r="AY151" s="15" t="s">
        <v>157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5" t="s">
        <v>93</v>
      </c>
      <c r="BK151" s="233">
        <f>ROUND(I151*H151,2)</f>
        <v>0</v>
      </c>
      <c r="BL151" s="15" t="s">
        <v>93</v>
      </c>
      <c r="BM151" s="232" t="s">
        <v>1928</v>
      </c>
    </row>
    <row r="152" spans="1:47" s="2" customFormat="1" ht="12">
      <c r="A152" s="37"/>
      <c r="B152" s="38"/>
      <c r="C152" s="39"/>
      <c r="D152" s="234" t="s">
        <v>164</v>
      </c>
      <c r="E152" s="39"/>
      <c r="F152" s="235" t="s">
        <v>1836</v>
      </c>
      <c r="G152" s="39"/>
      <c r="H152" s="39"/>
      <c r="I152" s="236"/>
      <c r="J152" s="39"/>
      <c r="K152" s="39"/>
      <c r="L152" s="43"/>
      <c r="M152" s="237"/>
      <c r="N152" s="238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5" t="s">
        <v>164</v>
      </c>
      <c r="AU152" s="15" t="s">
        <v>95</v>
      </c>
    </row>
    <row r="153" spans="1:65" s="2" customFormat="1" ht="24.15" customHeight="1">
      <c r="A153" s="37"/>
      <c r="B153" s="38"/>
      <c r="C153" s="254" t="s">
        <v>206</v>
      </c>
      <c r="D153" s="254" t="s">
        <v>299</v>
      </c>
      <c r="E153" s="255" t="s">
        <v>1841</v>
      </c>
      <c r="F153" s="256" t="s">
        <v>1842</v>
      </c>
      <c r="G153" s="257" t="s">
        <v>494</v>
      </c>
      <c r="H153" s="258">
        <v>2</v>
      </c>
      <c r="I153" s="259"/>
      <c r="J153" s="260">
        <f>ROUND(I153*H153,2)</f>
        <v>0</v>
      </c>
      <c r="K153" s="261"/>
      <c r="L153" s="262"/>
      <c r="M153" s="263" t="s">
        <v>1</v>
      </c>
      <c r="N153" s="264" t="s">
        <v>50</v>
      </c>
      <c r="O153" s="90"/>
      <c r="P153" s="230">
        <f>O153*H153</f>
        <v>0</v>
      </c>
      <c r="Q153" s="230">
        <v>0.017</v>
      </c>
      <c r="R153" s="230">
        <f>Q153*H153</f>
        <v>0.034</v>
      </c>
      <c r="S153" s="230">
        <v>0</v>
      </c>
      <c r="T153" s="23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2" t="s">
        <v>95</v>
      </c>
      <c r="AT153" s="232" t="s">
        <v>299</v>
      </c>
      <c r="AU153" s="232" t="s">
        <v>95</v>
      </c>
      <c r="AY153" s="15" t="s">
        <v>157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93</v>
      </c>
      <c r="BK153" s="233">
        <f>ROUND(I153*H153,2)</f>
        <v>0</v>
      </c>
      <c r="BL153" s="15" t="s">
        <v>93</v>
      </c>
      <c r="BM153" s="232" t="s">
        <v>1929</v>
      </c>
    </row>
    <row r="154" spans="1:47" s="2" customFormat="1" ht="12">
      <c r="A154" s="37"/>
      <c r="B154" s="38"/>
      <c r="C154" s="39"/>
      <c r="D154" s="234" t="s">
        <v>164</v>
      </c>
      <c r="E154" s="39"/>
      <c r="F154" s="235" t="s">
        <v>1842</v>
      </c>
      <c r="G154" s="39"/>
      <c r="H154" s="39"/>
      <c r="I154" s="236"/>
      <c r="J154" s="39"/>
      <c r="K154" s="39"/>
      <c r="L154" s="43"/>
      <c r="M154" s="237"/>
      <c r="N154" s="23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164</v>
      </c>
      <c r="AU154" s="15" t="s">
        <v>95</v>
      </c>
    </row>
    <row r="155" spans="1:65" s="2" customFormat="1" ht="24.15" customHeight="1">
      <c r="A155" s="37"/>
      <c r="B155" s="38"/>
      <c r="C155" s="220" t="s">
        <v>212</v>
      </c>
      <c r="D155" s="220" t="s">
        <v>158</v>
      </c>
      <c r="E155" s="221" t="s">
        <v>1930</v>
      </c>
      <c r="F155" s="222" t="s">
        <v>1931</v>
      </c>
      <c r="G155" s="223" t="s">
        <v>494</v>
      </c>
      <c r="H155" s="224">
        <v>3</v>
      </c>
      <c r="I155" s="225"/>
      <c r="J155" s="226">
        <f>ROUND(I155*H155,2)</f>
        <v>0</v>
      </c>
      <c r="K155" s="227"/>
      <c r="L155" s="43"/>
      <c r="M155" s="228" t="s">
        <v>1</v>
      </c>
      <c r="N155" s="229" t="s">
        <v>50</v>
      </c>
      <c r="O155" s="90"/>
      <c r="P155" s="230">
        <f>O155*H155</f>
        <v>0</v>
      </c>
      <c r="Q155" s="230">
        <v>0.00171</v>
      </c>
      <c r="R155" s="230">
        <f>Q155*H155</f>
        <v>0.00513</v>
      </c>
      <c r="S155" s="230">
        <v>0</v>
      </c>
      <c r="T155" s="23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2" t="s">
        <v>93</v>
      </c>
      <c r="AT155" s="232" t="s">
        <v>158</v>
      </c>
      <c r="AU155" s="232" t="s">
        <v>95</v>
      </c>
      <c r="AY155" s="15" t="s">
        <v>157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5" t="s">
        <v>93</v>
      </c>
      <c r="BK155" s="233">
        <f>ROUND(I155*H155,2)</f>
        <v>0</v>
      </c>
      <c r="BL155" s="15" t="s">
        <v>93</v>
      </c>
      <c r="BM155" s="232" t="s">
        <v>1932</v>
      </c>
    </row>
    <row r="156" spans="1:47" s="2" customFormat="1" ht="12">
      <c r="A156" s="37"/>
      <c r="B156" s="38"/>
      <c r="C156" s="39"/>
      <c r="D156" s="234" t="s">
        <v>164</v>
      </c>
      <c r="E156" s="39"/>
      <c r="F156" s="235" t="s">
        <v>1933</v>
      </c>
      <c r="G156" s="39"/>
      <c r="H156" s="39"/>
      <c r="I156" s="236"/>
      <c r="J156" s="39"/>
      <c r="K156" s="39"/>
      <c r="L156" s="43"/>
      <c r="M156" s="237"/>
      <c r="N156" s="23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164</v>
      </c>
      <c r="AU156" s="15" t="s">
        <v>95</v>
      </c>
    </row>
    <row r="157" spans="1:51" s="13" customFormat="1" ht="12">
      <c r="A157" s="13"/>
      <c r="B157" s="239"/>
      <c r="C157" s="240"/>
      <c r="D157" s="234" t="s">
        <v>224</v>
      </c>
      <c r="E157" s="241" t="s">
        <v>1</v>
      </c>
      <c r="F157" s="242" t="s">
        <v>169</v>
      </c>
      <c r="G157" s="240"/>
      <c r="H157" s="243">
        <v>3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224</v>
      </c>
      <c r="AU157" s="249" t="s">
        <v>95</v>
      </c>
      <c r="AV157" s="13" t="s">
        <v>95</v>
      </c>
      <c r="AW157" s="13" t="s">
        <v>40</v>
      </c>
      <c r="AX157" s="13" t="s">
        <v>93</v>
      </c>
      <c r="AY157" s="249" t="s">
        <v>157</v>
      </c>
    </row>
    <row r="158" spans="1:65" s="2" customFormat="1" ht="24.15" customHeight="1">
      <c r="A158" s="37"/>
      <c r="B158" s="38"/>
      <c r="C158" s="254" t="s">
        <v>220</v>
      </c>
      <c r="D158" s="254" t="s">
        <v>299</v>
      </c>
      <c r="E158" s="255" t="s">
        <v>1934</v>
      </c>
      <c r="F158" s="256" t="s">
        <v>1935</v>
      </c>
      <c r="G158" s="257" t="s">
        <v>494</v>
      </c>
      <c r="H158" s="258">
        <v>1</v>
      </c>
      <c r="I158" s="259"/>
      <c r="J158" s="260">
        <f>ROUND(I158*H158,2)</f>
        <v>0</v>
      </c>
      <c r="K158" s="261"/>
      <c r="L158" s="262"/>
      <c r="M158" s="263" t="s">
        <v>1</v>
      </c>
      <c r="N158" s="264" t="s">
        <v>50</v>
      </c>
      <c r="O158" s="90"/>
      <c r="P158" s="230">
        <f>O158*H158</f>
        <v>0</v>
      </c>
      <c r="Q158" s="230">
        <v>0.0153</v>
      </c>
      <c r="R158" s="230">
        <f>Q158*H158</f>
        <v>0.0153</v>
      </c>
      <c r="S158" s="230">
        <v>0</v>
      </c>
      <c r="T158" s="23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2" t="s">
        <v>95</v>
      </c>
      <c r="AT158" s="232" t="s">
        <v>299</v>
      </c>
      <c r="AU158" s="232" t="s">
        <v>95</v>
      </c>
      <c r="AY158" s="15" t="s">
        <v>157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5" t="s">
        <v>93</v>
      </c>
      <c r="BK158" s="233">
        <f>ROUND(I158*H158,2)</f>
        <v>0</v>
      </c>
      <c r="BL158" s="15" t="s">
        <v>93</v>
      </c>
      <c r="BM158" s="232" t="s">
        <v>1936</v>
      </c>
    </row>
    <row r="159" spans="1:47" s="2" customFormat="1" ht="12">
      <c r="A159" s="37"/>
      <c r="B159" s="38"/>
      <c r="C159" s="39"/>
      <c r="D159" s="234" t="s">
        <v>164</v>
      </c>
      <c r="E159" s="39"/>
      <c r="F159" s="235" t="s">
        <v>1935</v>
      </c>
      <c r="G159" s="39"/>
      <c r="H159" s="39"/>
      <c r="I159" s="236"/>
      <c r="J159" s="39"/>
      <c r="K159" s="39"/>
      <c r="L159" s="43"/>
      <c r="M159" s="237"/>
      <c r="N159" s="23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5" t="s">
        <v>164</v>
      </c>
      <c r="AU159" s="15" t="s">
        <v>95</v>
      </c>
    </row>
    <row r="160" spans="1:65" s="2" customFormat="1" ht="24.15" customHeight="1">
      <c r="A160" s="37"/>
      <c r="B160" s="38"/>
      <c r="C160" s="220" t="s">
        <v>227</v>
      </c>
      <c r="D160" s="220" t="s">
        <v>158</v>
      </c>
      <c r="E160" s="221" t="s">
        <v>1306</v>
      </c>
      <c r="F160" s="222" t="s">
        <v>1307</v>
      </c>
      <c r="G160" s="223" t="s">
        <v>494</v>
      </c>
      <c r="H160" s="224">
        <v>1</v>
      </c>
      <c r="I160" s="225"/>
      <c r="J160" s="226">
        <f>ROUND(I160*H160,2)</f>
        <v>0</v>
      </c>
      <c r="K160" s="227"/>
      <c r="L160" s="43"/>
      <c r="M160" s="228" t="s">
        <v>1</v>
      </c>
      <c r="N160" s="229" t="s">
        <v>50</v>
      </c>
      <c r="O160" s="90"/>
      <c r="P160" s="230">
        <f>O160*H160</f>
        <v>0</v>
      </c>
      <c r="Q160" s="230">
        <v>0.00282</v>
      </c>
      <c r="R160" s="230">
        <f>Q160*H160</f>
        <v>0.00282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93</v>
      </c>
      <c r="AT160" s="232" t="s">
        <v>158</v>
      </c>
      <c r="AU160" s="232" t="s">
        <v>95</v>
      </c>
      <c r="AY160" s="15" t="s">
        <v>157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93</v>
      </c>
      <c r="BK160" s="233">
        <f>ROUND(I160*H160,2)</f>
        <v>0</v>
      </c>
      <c r="BL160" s="15" t="s">
        <v>93</v>
      </c>
      <c r="BM160" s="232" t="s">
        <v>1937</v>
      </c>
    </row>
    <row r="161" spans="1:47" s="2" customFormat="1" ht="12">
      <c r="A161" s="37"/>
      <c r="B161" s="38"/>
      <c r="C161" s="39"/>
      <c r="D161" s="234" t="s">
        <v>164</v>
      </c>
      <c r="E161" s="39"/>
      <c r="F161" s="235" t="s">
        <v>1309</v>
      </c>
      <c r="G161" s="39"/>
      <c r="H161" s="39"/>
      <c r="I161" s="236"/>
      <c r="J161" s="39"/>
      <c r="K161" s="39"/>
      <c r="L161" s="43"/>
      <c r="M161" s="237"/>
      <c r="N161" s="23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164</v>
      </c>
      <c r="AU161" s="15" t="s">
        <v>95</v>
      </c>
    </row>
    <row r="162" spans="1:65" s="2" customFormat="1" ht="21.75" customHeight="1">
      <c r="A162" s="37"/>
      <c r="B162" s="38"/>
      <c r="C162" s="220" t="s">
        <v>8</v>
      </c>
      <c r="D162" s="220" t="s">
        <v>158</v>
      </c>
      <c r="E162" s="221" t="s">
        <v>1862</v>
      </c>
      <c r="F162" s="222" t="s">
        <v>1863</v>
      </c>
      <c r="G162" s="223" t="s">
        <v>494</v>
      </c>
      <c r="H162" s="224">
        <v>2</v>
      </c>
      <c r="I162" s="225"/>
      <c r="J162" s="226">
        <f>ROUND(I162*H162,2)</f>
        <v>0</v>
      </c>
      <c r="K162" s="227"/>
      <c r="L162" s="43"/>
      <c r="M162" s="228" t="s">
        <v>1</v>
      </c>
      <c r="N162" s="229" t="s">
        <v>50</v>
      </c>
      <c r="O162" s="90"/>
      <c r="P162" s="230">
        <f>O162*H162</f>
        <v>0</v>
      </c>
      <c r="Q162" s="230">
        <v>0.00162</v>
      </c>
      <c r="R162" s="230">
        <f>Q162*H162</f>
        <v>0.00324</v>
      </c>
      <c r="S162" s="230">
        <v>0</v>
      </c>
      <c r="T162" s="23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2" t="s">
        <v>93</v>
      </c>
      <c r="AT162" s="232" t="s">
        <v>158</v>
      </c>
      <c r="AU162" s="232" t="s">
        <v>95</v>
      </c>
      <c r="AY162" s="15" t="s">
        <v>157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5" t="s">
        <v>93</v>
      </c>
      <c r="BK162" s="233">
        <f>ROUND(I162*H162,2)</f>
        <v>0</v>
      </c>
      <c r="BL162" s="15" t="s">
        <v>93</v>
      </c>
      <c r="BM162" s="232" t="s">
        <v>1938</v>
      </c>
    </row>
    <row r="163" spans="1:47" s="2" customFormat="1" ht="12">
      <c r="A163" s="37"/>
      <c r="B163" s="38"/>
      <c r="C163" s="39"/>
      <c r="D163" s="234" t="s">
        <v>164</v>
      </c>
      <c r="E163" s="39"/>
      <c r="F163" s="235" t="s">
        <v>1865</v>
      </c>
      <c r="G163" s="39"/>
      <c r="H163" s="39"/>
      <c r="I163" s="236"/>
      <c r="J163" s="39"/>
      <c r="K163" s="39"/>
      <c r="L163" s="43"/>
      <c r="M163" s="237"/>
      <c r="N163" s="238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164</v>
      </c>
      <c r="AU163" s="15" t="s">
        <v>95</v>
      </c>
    </row>
    <row r="164" spans="1:51" s="13" customFormat="1" ht="12">
      <c r="A164" s="13"/>
      <c r="B164" s="239"/>
      <c r="C164" s="240"/>
      <c r="D164" s="234" t="s">
        <v>224</v>
      </c>
      <c r="E164" s="241" t="s">
        <v>1</v>
      </c>
      <c r="F164" s="242" t="s">
        <v>95</v>
      </c>
      <c r="G164" s="240"/>
      <c r="H164" s="243">
        <v>2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224</v>
      </c>
      <c r="AU164" s="249" t="s">
        <v>95</v>
      </c>
      <c r="AV164" s="13" t="s">
        <v>95</v>
      </c>
      <c r="AW164" s="13" t="s">
        <v>40</v>
      </c>
      <c r="AX164" s="13" t="s">
        <v>93</v>
      </c>
      <c r="AY164" s="249" t="s">
        <v>157</v>
      </c>
    </row>
    <row r="165" spans="1:65" s="2" customFormat="1" ht="24.15" customHeight="1">
      <c r="A165" s="37"/>
      <c r="B165" s="38"/>
      <c r="C165" s="254" t="s">
        <v>236</v>
      </c>
      <c r="D165" s="254" t="s">
        <v>299</v>
      </c>
      <c r="E165" s="255" t="s">
        <v>1009</v>
      </c>
      <c r="F165" s="256" t="s">
        <v>1012</v>
      </c>
      <c r="G165" s="257" t="s">
        <v>494</v>
      </c>
      <c r="H165" s="258">
        <v>2</v>
      </c>
      <c r="I165" s="259"/>
      <c r="J165" s="260">
        <f>ROUND(I165*H165,2)</f>
        <v>0</v>
      </c>
      <c r="K165" s="261"/>
      <c r="L165" s="262"/>
      <c r="M165" s="263" t="s">
        <v>1</v>
      </c>
      <c r="N165" s="264" t="s">
        <v>50</v>
      </c>
      <c r="O165" s="90"/>
      <c r="P165" s="230">
        <f>O165*H165</f>
        <v>0</v>
      </c>
      <c r="Q165" s="230">
        <v>0.00105</v>
      </c>
      <c r="R165" s="230">
        <f>Q165*H165</f>
        <v>0.0021</v>
      </c>
      <c r="S165" s="230">
        <v>0</v>
      </c>
      <c r="T165" s="23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2" t="s">
        <v>95</v>
      </c>
      <c r="AT165" s="232" t="s">
        <v>299</v>
      </c>
      <c r="AU165" s="232" t="s">
        <v>95</v>
      </c>
      <c r="AY165" s="15" t="s">
        <v>157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5" t="s">
        <v>93</v>
      </c>
      <c r="BK165" s="233">
        <f>ROUND(I165*H165,2)</f>
        <v>0</v>
      </c>
      <c r="BL165" s="15" t="s">
        <v>93</v>
      </c>
      <c r="BM165" s="232" t="s">
        <v>1939</v>
      </c>
    </row>
    <row r="166" spans="1:47" s="2" customFormat="1" ht="12">
      <c r="A166" s="37"/>
      <c r="B166" s="38"/>
      <c r="C166" s="39"/>
      <c r="D166" s="234" t="s">
        <v>164</v>
      </c>
      <c r="E166" s="39"/>
      <c r="F166" s="235" t="s">
        <v>1012</v>
      </c>
      <c r="G166" s="39"/>
      <c r="H166" s="39"/>
      <c r="I166" s="236"/>
      <c r="J166" s="39"/>
      <c r="K166" s="39"/>
      <c r="L166" s="43"/>
      <c r="M166" s="237"/>
      <c r="N166" s="238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5" t="s">
        <v>164</v>
      </c>
      <c r="AU166" s="15" t="s">
        <v>95</v>
      </c>
    </row>
    <row r="167" spans="1:65" s="2" customFormat="1" ht="24.15" customHeight="1">
      <c r="A167" s="37"/>
      <c r="B167" s="38"/>
      <c r="C167" s="254" t="s">
        <v>346</v>
      </c>
      <c r="D167" s="254" t="s">
        <v>299</v>
      </c>
      <c r="E167" s="255" t="s">
        <v>1071</v>
      </c>
      <c r="F167" s="256" t="s">
        <v>1072</v>
      </c>
      <c r="G167" s="257" t="s">
        <v>494</v>
      </c>
      <c r="H167" s="258">
        <v>2</v>
      </c>
      <c r="I167" s="259"/>
      <c r="J167" s="260">
        <f>ROUND(I167*H167,2)</f>
        <v>0</v>
      </c>
      <c r="K167" s="261"/>
      <c r="L167" s="262"/>
      <c r="M167" s="263" t="s">
        <v>1</v>
      </c>
      <c r="N167" s="264" t="s">
        <v>50</v>
      </c>
      <c r="O167" s="90"/>
      <c r="P167" s="230">
        <f>O167*H167</f>
        <v>0</v>
      </c>
      <c r="Q167" s="230">
        <v>0.018</v>
      </c>
      <c r="R167" s="230">
        <f>Q167*H167</f>
        <v>0.036</v>
      </c>
      <c r="S167" s="230">
        <v>0</v>
      </c>
      <c r="T167" s="23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2" t="s">
        <v>95</v>
      </c>
      <c r="AT167" s="232" t="s">
        <v>299</v>
      </c>
      <c r="AU167" s="232" t="s">
        <v>95</v>
      </c>
      <c r="AY167" s="15" t="s">
        <v>157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5" t="s">
        <v>93</v>
      </c>
      <c r="BK167" s="233">
        <f>ROUND(I167*H167,2)</f>
        <v>0</v>
      </c>
      <c r="BL167" s="15" t="s">
        <v>93</v>
      </c>
      <c r="BM167" s="232" t="s">
        <v>1940</v>
      </c>
    </row>
    <row r="168" spans="1:47" s="2" customFormat="1" ht="12">
      <c r="A168" s="37"/>
      <c r="B168" s="38"/>
      <c r="C168" s="39"/>
      <c r="D168" s="234" t="s">
        <v>164</v>
      </c>
      <c r="E168" s="39"/>
      <c r="F168" s="235" t="s">
        <v>1072</v>
      </c>
      <c r="G168" s="39"/>
      <c r="H168" s="39"/>
      <c r="I168" s="236"/>
      <c r="J168" s="39"/>
      <c r="K168" s="39"/>
      <c r="L168" s="43"/>
      <c r="M168" s="237"/>
      <c r="N168" s="23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5" t="s">
        <v>164</v>
      </c>
      <c r="AU168" s="15" t="s">
        <v>95</v>
      </c>
    </row>
    <row r="169" spans="1:51" s="13" customFormat="1" ht="12">
      <c r="A169" s="13"/>
      <c r="B169" s="239"/>
      <c r="C169" s="240"/>
      <c r="D169" s="234" t="s">
        <v>224</v>
      </c>
      <c r="E169" s="241" t="s">
        <v>1</v>
      </c>
      <c r="F169" s="242" t="s">
        <v>95</v>
      </c>
      <c r="G169" s="240"/>
      <c r="H169" s="243">
        <v>2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224</v>
      </c>
      <c r="AU169" s="249" t="s">
        <v>95</v>
      </c>
      <c r="AV169" s="13" t="s">
        <v>95</v>
      </c>
      <c r="AW169" s="13" t="s">
        <v>40</v>
      </c>
      <c r="AX169" s="13" t="s">
        <v>93</v>
      </c>
      <c r="AY169" s="249" t="s">
        <v>157</v>
      </c>
    </row>
    <row r="170" spans="1:65" s="2" customFormat="1" ht="44.25" customHeight="1">
      <c r="A170" s="37"/>
      <c r="B170" s="38"/>
      <c r="C170" s="220" t="s">
        <v>353</v>
      </c>
      <c r="D170" s="220" t="s">
        <v>158</v>
      </c>
      <c r="E170" s="221" t="s">
        <v>1868</v>
      </c>
      <c r="F170" s="222" t="s">
        <v>1869</v>
      </c>
      <c r="G170" s="223" t="s">
        <v>215</v>
      </c>
      <c r="H170" s="224">
        <v>1</v>
      </c>
      <c r="I170" s="225"/>
      <c r="J170" s="226">
        <f>ROUND(I170*H170,2)</f>
        <v>0</v>
      </c>
      <c r="K170" s="227"/>
      <c r="L170" s="43"/>
      <c r="M170" s="228" t="s">
        <v>1</v>
      </c>
      <c r="N170" s="229" t="s">
        <v>50</v>
      </c>
      <c r="O170" s="90"/>
      <c r="P170" s="230">
        <f>O170*H170</f>
        <v>0</v>
      </c>
      <c r="Q170" s="230">
        <v>0.0008</v>
      </c>
      <c r="R170" s="230">
        <f>Q170*H170</f>
        <v>0.0008</v>
      </c>
      <c r="S170" s="230">
        <v>0</v>
      </c>
      <c r="T170" s="23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2" t="s">
        <v>93</v>
      </c>
      <c r="AT170" s="232" t="s">
        <v>158</v>
      </c>
      <c r="AU170" s="232" t="s">
        <v>95</v>
      </c>
      <c r="AY170" s="15" t="s">
        <v>157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5" t="s">
        <v>93</v>
      </c>
      <c r="BK170" s="233">
        <f>ROUND(I170*H170,2)</f>
        <v>0</v>
      </c>
      <c r="BL170" s="15" t="s">
        <v>93</v>
      </c>
      <c r="BM170" s="232" t="s">
        <v>1941</v>
      </c>
    </row>
    <row r="171" spans="1:47" s="2" customFormat="1" ht="12">
      <c r="A171" s="37"/>
      <c r="B171" s="38"/>
      <c r="C171" s="39"/>
      <c r="D171" s="234" t="s">
        <v>164</v>
      </c>
      <c r="E171" s="39"/>
      <c r="F171" s="235" t="s">
        <v>1869</v>
      </c>
      <c r="G171" s="39"/>
      <c r="H171" s="39"/>
      <c r="I171" s="236"/>
      <c r="J171" s="39"/>
      <c r="K171" s="39"/>
      <c r="L171" s="43"/>
      <c r="M171" s="237"/>
      <c r="N171" s="238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164</v>
      </c>
      <c r="AU171" s="15" t="s">
        <v>95</v>
      </c>
    </row>
    <row r="172" spans="1:51" s="13" customFormat="1" ht="12">
      <c r="A172" s="13"/>
      <c r="B172" s="239"/>
      <c r="C172" s="240"/>
      <c r="D172" s="234" t="s">
        <v>224</v>
      </c>
      <c r="E172" s="241" t="s">
        <v>1</v>
      </c>
      <c r="F172" s="242" t="s">
        <v>93</v>
      </c>
      <c r="G172" s="240"/>
      <c r="H172" s="243">
        <v>1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224</v>
      </c>
      <c r="AU172" s="249" t="s">
        <v>95</v>
      </c>
      <c r="AV172" s="13" t="s">
        <v>95</v>
      </c>
      <c r="AW172" s="13" t="s">
        <v>40</v>
      </c>
      <c r="AX172" s="13" t="s">
        <v>93</v>
      </c>
      <c r="AY172" s="249" t="s">
        <v>157</v>
      </c>
    </row>
    <row r="173" spans="1:65" s="2" customFormat="1" ht="16.5" customHeight="1">
      <c r="A173" s="37"/>
      <c r="B173" s="38"/>
      <c r="C173" s="254" t="s">
        <v>359</v>
      </c>
      <c r="D173" s="254" t="s">
        <v>299</v>
      </c>
      <c r="E173" s="255" t="s">
        <v>1871</v>
      </c>
      <c r="F173" s="256" t="s">
        <v>1872</v>
      </c>
      <c r="G173" s="257" t="s">
        <v>215</v>
      </c>
      <c r="H173" s="258">
        <v>1</v>
      </c>
      <c r="I173" s="259"/>
      <c r="J173" s="260">
        <f>ROUND(I173*H173,2)</f>
        <v>0</v>
      </c>
      <c r="K173" s="261"/>
      <c r="L173" s="262"/>
      <c r="M173" s="263" t="s">
        <v>1</v>
      </c>
      <c r="N173" s="264" t="s">
        <v>50</v>
      </c>
      <c r="O173" s="90"/>
      <c r="P173" s="230">
        <f>O173*H173</f>
        <v>0</v>
      </c>
      <c r="Q173" s="230">
        <v>0.00425</v>
      </c>
      <c r="R173" s="230">
        <f>Q173*H173</f>
        <v>0.00425</v>
      </c>
      <c r="S173" s="230">
        <v>0</v>
      </c>
      <c r="T173" s="23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2" t="s">
        <v>191</v>
      </c>
      <c r="AT173" s="232" t="s">
        <v>299</v>
      </c>
      <c r="AU173" s="232" t="s">
        <v>95</v>
      </c>
      <c r="AY173" s="15" t="s">
        <v>157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5" t="s">
        <v>93</v>
      </c>
      <c r="BK173" s="233">
        <f>ROUND(I173*H173,2)</f>
        <v>0</v>
      </c>
      <c r="BL173" s="15" t="s">
        <v>174</v>
      </c>
      <c r="BM173" s="232" t="s">
        <v>1942</v>
      </c>
    </row>
    <row r="174" spans="1:47" s="2" customFormat="1" ht="12">
      <c r="A174" s="37"/>
      <c r="B174" s="38"/>
      <c r="C174" s="39"/>
      <c r="D174" s="234" t="s">
        <v>164</v>
      </c>
      <c r="E174" s="39"/>
      <c r="F174" s="235" t="s">
        <v>1007</v>
      </c>
      <c r="G174" s="39"/>
      <c r="H174" s="39"/>
      <c r="I174" s="236"/>
      <c r="J174" s="39"/>
      <c r="K174" s="39"/>
      <c r="L174" s="43"/>
      <c r="M174" s="237"/>
      <c r="N174" s="23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164</v>
      </c>
      <c r="AU174" s="15" t="s">
        <v>95</v>
      </c>
    </row>
    <row r="175" spans="1:51" s="13" customFormat="1" ht="12">
      <c r="A175" s="13"/>
      <c r="B175" s="239"/>
      <c r="C175" s="240"/>
      <c r="D175" s="234" t="s">
        <v>224</v>
      </c>
      <c r="E175" s="241" t="s">
        <v>1</v>
      </c>
      <c r="F175" s="242" t="s">
        <v>93</v>
      </c>
      <c r="G175" s="240"/>
      <c r="H175" s="243">
        <v>1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224</v>
      </c>
      <c r="AU175" s="249" t="s">
        <v>95</v>
      </c>
      <c r="AV175" s="13" t="s">
        <v>95</v>
      </c>
      <c r="AW175" s="13" t="s">
        <v>40</v>
      </c>
      <c r="AX175" s="13" t="s">
        <v>93</v>
      </c>
      <c r="AY175" s="249" t="s">
        <v>157</v>
      </c>
    </row>
    <row r="176" spans="1:65" s="2" customFormat="1" ht="16.5" customHeight="1">
      <c r="A176" s="37"/>
      <c r="B176" s="38"/>
      <c r="C176" s="220" t="s">
        <v>364</v>
      </c>
      <c r="D176" s="220" t="s">
        <v>158</v>
      </c>
      <c r="E176" s="221" t="s">
        <v>1874</v>
      </c>
      <c r="F176" s="222" t="s">
        <v>1875</v>
      </c>
      <c r="G176" s="223" t="s">
        <v>494</v>
      </c>
      <c r="H176" s="224">
        <v>2</v>
      </c>
      <c r="I176" s="225"/>
      <c r="J176" s="226">
        <f>ROUND(I176*H176,2)</f>
        <v>0</v>
      </c>
      <c r="K176" s="227"/>
      <c r="L176" s="43"/>
      <c r="M176" s="228" t="s">
        <v>1</v>
      </c>
      <c r="N176" s="229" t="s">
        <v>50</v>
      </c>
      <c r="O176" s="90"/>
      <c r="P176" s="230">
        <f>O176*H176</f>
        <v>0</v>
      </c>
      <c r="Q176" s="230">
        <v>0.00087</v>
      </c>
      <c r="R176" s="230">
        <f>Q176*H176</f>
        <v>0.00174</v>
      </c>
      <c r="S176" s="230">
        <v>0</v>
      </c>
      <c r="T176" s="23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2" t="s">
        <v>93</v>
      </c>
      <c r="AT176" s="232" t="s">
        <v>158</v>
      </c>
      <c r="AU176" s="232" t="s">
        <v>95</v>
      </c>
      <c r="AY176" s="15" t="s">
        <v>157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5" t="s">
        <v>93</v>
      </c>
      <c r="BK176" s="233">
        <f>ROUND(I176*H176,2)</f>
        <v>0</v>
      </c>
      <c r="BL176" s="15" t="s">
        <v>93</v>
      </c>
      <c r="BM176" s="232" t="s">
        <v>1943</v>
      </c>
    </row>
    <row r="177" spans="1:47" s="2" customFormat="1" ht="12">
      <c r="A177" s="37"/>
      <c r="B177" s="38"/>
      <c r="C177" s="39"/>
      <c r="D177" s="234" t="s">
        <v>164</v>
      </c>
      <c r="E177" s="39"/>
      <c r="F177" s="235" t="s">
        <v>1877</v>
      </c>
      <c r="G177" s="39"/>
      <c r="H177" s="39"/>
      <c r="I177" s="236"/>
      <c r="J177" s="39"/>
      <c r="K177" s="39"/>
      <c r="L177" s="43"/>
      <c r="M177" s="237"/>
      <c r="N177" s="238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5" t="s">
        <v>164</v>
      </c>
      <c r="AU177" s="15" t="s">
        <v>95</v>
      </c>
    </row>
    <row r="178" spans="1:51" s="13" customFormat="1" ht="12">
      <c r="A178" s="13"/>
      <c r="B178" s="239"/>
      <c r="C178" s="240"/>
      <c r="D178" s="234" t="s">
        <v>224</v>
      </c>
      <c r="E178" s="241" t="s">
        <v>1</v>
      </c>
      <c r="F178" s="242" t="s">
        <v>95</v>
      </c>
      <c r="G178" s="240"/>
      <c r="H178" s="243">
        <v>2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224</v>
      </c>
      <c r="AU178" s="249" t="s">
        <v>95</v>
      </c>
      <c r="AV178" s="13" t="s">
        <v>95</v>
      </c>
      <c r="AW178" s="13" t="s">
        <v>40</v>
      </c>
      <c r="AX178" s="13" t="s">
        <v>93</v>
      </c>
      <c r="AY178" s="249" t="s">
        <v>157</v>
      </c>
    </row>
    <row r="179" spans="1:65" s="2" customFormat="1" ht="24.15" customHeight="1">
      <c r="A179" s="37"/>
      <c r="B179" s="38"/>
      <c r="C179" s="254" t="s">
        <v>7</v>
      </c>
      <c r="D179" s="254" t="s">
        <v>299</v>
      </c>
      <c r="E179" s="255" t="s">
        <v>1878</v>
      </c>
      <c r="F179" s="256" t="s">
        <v>1879</v>
      </c>
      <c r="G179" s="257" t="s">
        <v>494</v>
      </c>
      <c r="H179" s="258">
        <v>2</v>
      </c>
      <c r="I179" s="259"/>
      <c r="J179" s="260">
        <f>ROUND(I179*H179,2)</f>
        <v>0</v>
      </c>
      <c r="K179" s="261"/>
      <c r="L179" s="262"/>
      <c r="M179" s="263" t="s">
        <v>1</v>
      </c>
      <c r="N179" s="264" t="s">
        <v>50</v>
      </c>
      <c r="O179" s="90"/>
      <c r="P179" s="230">
        <f>O179*H179</f>
        <v>0</v>
      </c>
      <c r="Q179" s="230">
        <v>0.0143</v>
      </c>
      <c r="R179" s="230">
        <f>Q179*H179</f>
        <v>0.0286</v>
      </c>
      <c r="S179" s="230">
        <v>0</v>
      </c>
      <c r="T179" s="23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2" t="s">
        <v>95</v>
      </c>
      <c r="AT179" s="232" t="s">
        <v>299</v>
      </c>
      <c r="AU179" s="232" t="s">
        <v>95</v>
      </c>
      <c r="AY179" s="15" t="s">
        <v>157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5" t="s">
        <v>93</v>
      </c>
      <c r="BK179" s="233">
        <f>ROUND(I179*H179,2)</f>
        <v>0</v>
      </c>
      <c r="BL179" s="15" t="s">
        <v>93</v>
      </c>
      <c r="BM179" s="232" t="s">
        <v>1944</v>
      </c>
    </row>
    <row r="180" spans="1:47" s="2" customFormat="1" ht="12">
      <c r="A180" s="37"/>
      <c r="B180" s="38"/>
      <c r="C180" s="39"/>
      <c r="D180" s="234" t="s">
        <v>164</v>
      </c>
      <c r="E180" s="39"/>
      <c r="F180" s="235" t="s">
        <v>1879</v>
      </c>
      <c r="G180" s="39"/>
      <c r="H180" s="39"/>
      <c r="I180" s="236"/>
      <c r="J180" s="39"/>
      <c r="K180" s="39"/>
      <c r="L180" s="43"/>
      <c r="M180" s="237"/>
      <c r="N180" s="238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5" t="s">
        <v>164</v>
      </c>
      <c r="AU180" s="15" t="s">
        <v>95</v>
      </c>
    </row>
    <row r="181" spans="1:63" s="12" customFormat="1" ht="22.8" customHeight="1">
      <c r="A181" s="12"/>
      <c r="B181" s="204"/>
      <c r="C181" s="205"/>
      <c r="D181" s="206" t="s">
        <v>84</v>
      </c>
      <c r="E181" s="218" t="s">
        <v>196</v>
      </c>
      <c r="F181" s="218" t="s">
        <v>698</v>
      </c>
      <c r="G181" s="205"/>
      <c r="H181" s="205"/>
      <c r="I181" s="208"/>
      <c r="J181" s="219">
        <f>BK181</f>
        <v>0</v>
      </c>
      <c r="K181" s="205"/>
      <c r="L181" s="210"/>
      <c r="M181" s="211"/>
      <c r="N181" s="212"/>
      <c r="O181" s="212"/>
      <c r="P181" s="213">
        <f>SUM(P182:P184)</f>
        <v>0</v>
      </c>
      <c r="Q181" s="212"/>
      <c r="R181" s="213">
        <f>SUM(R182:R184)</f>
        <v>0</v>
      </c>
      <c r="S181" s="212"/>
      <c r="T181" s="214">
        <f>SUM(T182:T184)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5" t="s">
        <v>93</v>
      </c>
      <c r="AT181" s="216" t="s">
        <v>84</v>
      </c>
      <c r="AU181" s="216" t="s">
        <v>93</v>
      </c>
      <c r="AY181" s="215" t="s">
        <v>157</v>
      </c>
      <c r="BK181" s="217">
        <f>SUM(BK182:BK184)</f>
        <v>0</v>
      </c>
    </row>
    <row r="182" spans="1:65" s="2" customFormat="1" ht="24.15" customHeight="1">
      <c r="A182" s="37"/>
      <c r="B182" s="38"/>
      <c r="C182" s="220" t="s">
        <v>375</v>
      </c>
      <c r="D182" s="220" t="s">
        <v>158</v>
      </c>
      <c r="E182" s="221" t="s">
        <v>1881</v>
      </c>
      <c r="F182" s="222" t="s">
        <v>1882</v>
      </c>
      <c r="G182" s="223" t="s">
        <v>263</v>
      </c>
      <c r="H182" s="224">
        <v>43.96</v>
      </c>
      <c r="I182" s="225"/>
      <c r="J182" s="226">
        <f>ROUND(I182*H182,2)</f>
        <v>0</v>
      </c>
      <c r="K182" s="227"/>
      <c r="L182" s="43"/>
      <c r="M182" s="228" t="s">
        <v>1</v>
      </c>
      <c r="N182" s="229" t="s">
        <v>50</v>
      </c>
      <c r="O182" s="90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2" t="s">
        <v>93</v>
      </c>
      <c r="AT182" s="232" t="s">
        <v>158</v>
      </c>
      <c r="AU182" s="232" t="s">
        <v>95</v>
      </c>
      <c r="AY182" s="15" t="s">
        <v>157</v>
      </c>
      <c r="BE182" s="233">
        <f>IF(N182="základní",J182,0)</f>
        <v>0</v>
      </c>
      <c r="BF182" s="233">
        <f>IF(N182="snížená",J182,0)</f>
        <v>0</v>
      </c>
      <c r="BG182" s="233">
        <f>IF(N182="zákl. přenesená",J182,0)</f>
        <v>0</v>
      </c>
      <c r="BH182" s="233">
        <f>IF(N182="sníž. přenesená",J182,0)</f>
        <v>0</v>
      </c>
      <c r="BI182" s="233">
        <f>IF(N182="nulová",J182,0)</f>
        <v>0</v>
      </c>
      <c r="BJ182" s="15" t="s">
        <v>93</v>
      </c>
      <c r="BK182" s="233">
        <f>ROUND(I182*H182,2)</f>
        <v>0</v>
      </c>
      <c r="BL182" s="15" t="s">
        <v>93</v>
      </c>
      <c r="BM182" s="232" t="s">
        <v>1945</v>
      </c>
    </row>
    <row r="183" spans="1:47" s="2" customFormat="1" ht="12">
      <c r="A183" s="37"/>
      <c r="B183" s="38"/>
      <c r="C183" s="39"/>
      <c r="D183" s="234" t="s">
        <v>164</v>
      </c>
      <c r="E183" s="39"/>
      <c r="F183" s="235" t="s">
        <v>1884</v>
      </c>
      <c r="G183" s="39"/>
      <c r="H183" s="39"/>
      <c r="I183" s="236"/>
      <c r="J183" s="39"/>
      <c r="K183" s="39"/>
      <c r="L183" s="43"/>
      <c r="M183" s="237"/>
      <c r="N183" s="238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5" t="s">
        <v>164</v>
      </c>
      <c r="AU183" s="15" t="s">
        <v>95</v>
      </c>
    </row>
    <row r="184" spans="1:51" s="13" customFormat="1" ht="12">
      <c r="A184" s="13"/>
      <c r="B184" s="239"/>
      <c r="C184" s="240"/>
      <c r="D184" s="234" t="s">
        <v>224</v>
      </c>
      <c r="E184" s="241" t="s">
        <v>1</v>
      </c>
      <c r="F184" s="242" t="s">
        <v>1946</v>
      </c>
      <c r="G184" s="240"/>
      <c r="H184" s="243">
        <v>43.96</v>
      </c>
      <c r="I184" s="244"/>
      <c r="J184" s="240"/>
      <c r="K184" s="240"/>
      <c r="L184" s="245"/>
      <c r="M184" s="246"/>
      <c r="N184" s="247"/>
      <c r="O184" s="247"/>
      <c r="P184" s="247"/>
      <c r="Q184" s="247"/>
      <c r="R184" s="247"/>
      <c r="S184" s="247"/>
      <c r="T184" s="248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9" t="s">
        <v>224</v>
      </c>
      <c r="AU184" s="249" t="s">
        <v>95</v>
      </c>
      <c r="AV184" s="13" t="s">
        <v>95</v>
      </c>
      <c r="AW184" s="13" t="s">
        <v>40</v>
      </c>
      <c r="AX184" s="13" t="s">
        <v>93</v>
      </c>
      <c r="AY184" s="249" t="s">
        <v>157</v>
      </c>
    </row>
    <row r="185" spans="1:63" s="12" customFormat="1" ht="22.8" customHeight="1">
      <c r="A185" s="12"/>
      <c r="B185" s="204"/>
      <c r="C185" s="205"/>
      <c r="D185" s="206" t="s">
        <v>84</v>
      </c>
      <c r="E185" s="218" t="s">
        <v>766</v>
      </c>
      <c r="F185" s="218" t="s">
        <v>767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SUM(P186:P193)</f>
        <v>0</v>
      </c>
      <c r="Q185" s="212"/>
      <c r="R185" s="213">
        <f>SUM(R186:R193)</f>
        <v>0</v>
      </c>
      <c r="S185" s="212"/>
      <c r="T185" s="214">
        <f>SUM(T186:T193)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93</v>
      </c>
      <c r="AT185" s="216" t="s">
        <v>84</v>
      </c>
      <c r="AU185" s="216" t="s">
        <v>93</v>
      </c>
      <c r="AY185" s="215" t="s">
        <v>157</v>
      </c>
      <c r="BK185" s="217">
        <f>SUM(BK186:BK193)</f>
        <v>0</v>
      </c>
    </row>
    <row r="186" spans="1:65" s="2" customFormat="1" ht="24.15" customHeight="1">
      <c r="A186" s="37"/>
      <c r="B186" s="38"/>
      <c r="C186" s="220" t="s">
        <v>381</v>
      </c>
      <c r="D186" s="220" t="s">
        <v>158</v>
      </c>
      <c r="E186" s="221" t="s">
        <v>728</v>
      </c>
      <c r="F186" s="222" t="s">
        <v>729</v>
      </c>
      <c r="G186" s="223" t="s">
        <v>302</v>
      </c>
      <c r="H186" s="224">
        <v>2</v>
      </c>
      <c r="I186" s="225"/>
      <c r="J186" s="226">
        <f>ROUND(I186*H186,2)</f>
        <v>0</v>
      </c>
      <c r="K186" s="227"/>
      <c r="L186" s="43"/>
      <c r="M186" s="228" t="s">
        <v>1</v>
      </c>
      <c r="N186" s="229" t="s">
        <v>50</v>
      </c>
      <c r="O186" s="90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2" t="s">
        <v>93</v>
      </c>
      <c r="AT186" s="232" t="s">
        <v>158</v>
      </c>
      <c r="AU186" s="232" t="s">
        <v>95</v>
      </c>
      <c r="AY186" s="15" t="s">
        <v>157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5" t="s">
        <v>93</v>
      </c>
      <c r="BK186" s="233">
        <f>ROUND(I186*H186,2)</f>
        <v>0</v>
      </c>
      <c r="BL186" s="15" t="s">
        <v>93</v>
      </c>
      <c r="BM186" s="232" t="s">
        <v>1947</v>
      </c>
    </row>
    <row r="187" spans="1:47" s="2" customFormat="1" ht="12">
      <c r="A187" s="37"/>
      <c r="B187" s="38"/>
      <c r="C187" s="39"/>
      <c r="D187" s="234" t="s">
        <v>164</v>
      </c>
      <c r="E187" s="39"/>
      <c r="F187" s="235" t="s">
        <v>731</v>
      </c>
      <c r="G187" s="39"/>
      <c r="H187" s="39"/>
      <c r="I187" s="236"/>
      <c r="J187" s="39"/>
      <c r="K187" s="39"/>
      <c r="L187" s="43"/>
      <c r="M187" s="237"/>
      <c r="N187" s="23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164</v>
      </c>
      <c r="AU187" s="15" t="s">
        <v>95</v>
      </c>
    </row>
    <row r="188" spans="1:65" s="2" customFormat="1" ht="24.15" customHeight="1">
      <c r="A188" s="37"/>
      <c r="B188" s="38"/>
      <c r="C188" s="220" t="s">
        <v>388</v>
      </c>
      <c r="D188" s="220" t="s">
        <v>158</v>
      </c>
      <c r="E188" s="221" t="s">
        <v>737</v>
      </c>
      <c r="F188" s="222" t="s">
        <v>738</v>
      </c>
      <c r="G188" s="223" t="s">
        <v>302</v>
      </c>
      <c r="H188" s="224">
        <v>10</v>
      </c>
      <c r="I188" s="225"/>
      <c r="J188" s="226">
        <f>ROUND(I188*H188,2)</f>
        <v>0</v>
      </c>
      <c r="K188" s="227"/>
      <c r="L188" s="43"/>
      <c r="M188" s="228" t="s">
        <v>1</v>
      </c>
      <c r="N188" s="229" t="s">
        <v>50</v>
      </c>
      <c r="O188" s="90"/>
      <c r="P188" s="230">
        <f>O188*H188</f>
        <v>0</v>
      </c>
      <c r="Q188" s="230">
        <v>0</v>
      </c>
      <c r="R188" s="230">
        <f>Q188*H188</f>
        <v>0</v>
      </c>
      <c r="S188" s="230">
        <v>0</v>
      </c>
      <c r="T188" s="23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2" t="s">
        <v>93</v>
      </c>
      <c r="AT188" s="232" t="s">
        <v>158</v>
      </c>
      <c r="AU188" s="232" t="s">
        <v>95</v>
      </c>
      <c r="AY188" s="15" t="s">
        <v>157</v>
      </c>
      <c r="BE188" s="233">
        <f>IF(N188="základní",J188,0)</f>
        <v>0</v>
      </c>
      <c r="BF188" s="233">
        <f>IF(N188="snížená",J188,0)</f>
        <v>0</v>
      </c>
      <c r="BG188" s="233">
        <f>IF(N188="zákl. přenesená",J188,0)</f>
        <v>0</v>
      </c>
      <c r="BH188" s="233">
        <f>IF(N188="sníž. přenesená",J188,0)</f>
        <v>0</v>
      </c>
      <c r="BI188" s="233">
        <f>IF(N188="nulová",J188,0)</f>
        <v>0</v>
      </c>
      <c r="BJ188" s="15" t="s">
        <v>93</v>
      </c>
      <c r="BK188" s="233">
        <f>ROUND(I188*H188,2)</f>
        <v>0</v>
      </c>
      <c r="BL188" s="15" t="s">
        <v>93</v>
      </c>
      <c r="BM188" s="232" t="s">
        <v>1948</v>
      </c>
    </row>
    <row r="189" spans="1:47" s="2" customFormat="1" ht="12">
      <c r="A189" s="37"/>
      <c r="B189" s="38"/>
      <c r="C189" s="39"/>
      <c r="D189" s="234" t="s">
        <v>164</v>
      </c>
      <c r="E189" s="39"/>
      <c r="F189" s="235" t="s">
        <v>738</v>
      </c>
      <c r="G189" s="39"/>
      <c r="H189" s="39"/>
      <c r="I189" s="236"/>
      <c r="J189" s="39"/>
      <c r="K189" s="39"/>
      <c r="L189" s="43"/>
      <c r="M189" s="237"/>
      <c r="N189" s="238"/>
      <c r="O189" s="90"/>
      <c r="P189" s="90"/>
      <c r="Q189" s="90"/>
      <c r="R189" s="90"/>
      <c r="S189" s="90"/>
      <c r="T189" s="91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5" t="s">
        <v>164</v>
      </c>
      <c r="AU189" s="15" t="s">
        <v>95</v>
      </c>
    </row>
    <row r="190" spans="1:51" s="13" customFormat="1" ht="12">
      <c r="A190" s="13"/>
      <c r="B190" s="239"/>
      <c r="C190" s="240"/>
      <c r="D190" s="234" t="s">
        <v>224</v>
      </c>
      <c r="E190" s="241" t="s">
        <v>1</v>
      </c>
      <c r="F190" s="242" t="s">
        <v>1888</v>
      </c>
      <c r="G190" s="240"/>
      <c r="H190" s="243">
        <v>10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224</v>
      </c>
      <c r="AU190" s="249" t="s">
        <v>95</v>
      </c>
      <c r="AV190" s="13" t="s">
        <v>95</v>
      </c>
      <c r="AW190" s="13" t="s">
        <v>40</v>
      </c>
      <c r="AX190" s="13" t="s">
        <v>93</v>
      </c>
      <c r="AY190" s="249" t="s">
        <v>157</v>
      </c>
    </row>
    <row r="191" spans="1:65" s="2" customFormat="1" ht="33" customHeight="1">
      <c r="A191" s="37"/>
      <c r="B191" s="38"/>
      <c r="C191" s="220" t="s">
        <v>394</v>
      </c>
      <c r="D191" s="220" t="s">
        <v>158</v>
      </c>
      <c r="E191" s="221" t="s">
        <v>1889</v>
      </c>
      <c r="F191" s="222" t="s">
        <v>1890</v>
      </c>
      <c r="G191" s="223" t="s">
        <v>302</v>
      </c>
      <c r="H191" s="224">
        <v>2</v>
      </c>
      <c r="I191" s="225"/>
      <c r="J191" s="226">
        <f>ROUND(I191*H191,2)</f>
        <v>0</v>
      </c>
      <c r="K191" s="227"/>
      <c r="L191" s="43"/>
      <c r="M191" s="228" t="s">
        <v>1</v>
      </c>
      <c r="N191" s="229" t="s">
        <v>50</v>
      </c>
      <c r="O191" s="90"/>
      <c r="P191" s="230">
        <f>O191*H191</f>
        <v>0</v>
      </c>
      <c r="Q191" s="230">
        <v>0</v>
      </c>
      <c r="R191" s="230">
        <f>Q191*H191</f>
        <v>0</v>
      </c>
      <c r="S191" s="230">
        <v>0</v>
      </c>
      <c r="T191" s="23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2" t="s">
        <v>93</v>
      </c>
      <c r="AT191" s="232" t="s">
        <v>158</v>
      </c>
      <c r="AU191" s="232" t="s">
        <v>95</v>
      </c>
      <c r="AY191" s="15" t="s">
        <v>157</v>
      </c>
      <c r="BE191" s="233">
        <f>IF(N191="základní",J191,0)</f>
        <v>0</v>
      </c>
      <c r="BF191" s="233">
        <f>IF(N191="snížená",J191,0)</f>
        <v>0</v>
      </c>
      <c r="BG191" s="233">
        <f>IF(N191="zákl. přenesená",J191,0)</f>
        <v>0</v>
      </c>
      <c r="BH191" s="233">
        <f>IF(N191="sníž. přenesená",J191,0)</f>
        <v>0</v>
      </c>
      <c r="BI191" s="233">
        <f>IF(N191="nulová",J191,0)</f>
        <v>0</v>
      </c>
      <c r="BJ191" s="15" t="s">
        <v>93</v>
      </c>
      <c r="BK191" s="233">
        <f>ROUND(I191*H191,2)</f>
        <v>0</v>
      </c>
      <c r="BL191" s="15" t="s">
        <v>93</v>
      </c>
      <c r="BM191" s="232" t="s">
        <v>1949</v>
      </c>
    </row>
    <row r="192" spans="1:47" s="2" customFormat="1" ht="12">
      <c r="A192" s="37"/>
      <c r="B192" s="38"/>
      <c r="C192" s="39"/>
      <c r="D192" s="234" t="s">
        <v>164</v>
      </c>
      <c r="E192" s="39"/>
      <c r="F192" s="235" t="s">
        <v>1892</v>
      </c>
      <c r="G192" s="39"/>
      <c r="H192" s="39"/>
      <c r="I192" s="236"/>
      <c r="J192" s="39"/>
      <c r="K192" s="39"/>
      <c r="L192" s="43"/>
      <c r="M192" s="237"/>
      <c r="N192" s="238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5" t="s">
        <v>164</v>
      </c>
      <c r="AU192" s="15" t="s">
        <v>95</v>
      </c>
    </row>
    <row r="193" spans="1:51" s="13" customFormat="1" ht="12">
      <c r="A193" s="13"/>
      <c r="B193" s="239"/>
      <c r="C193" s="240"/>
      <c r="D193" s="234" t="s">
        <v>224</v>
      </c>
      <c r="E193" s="241" t="s">
        <v>1</v>
      </c>
      <c r="F193" s="242" t="s">
        <v>95</v>
      </c>
      <c r="G193" s="240"/>
      <c r="H193" s="243">
        <v>2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224</v>
      </c>
      <c r="AU193" s="249" t="s">
        <v>95</v>
      </c>
      <c r="AV193" s="13" t="s">
        <v>95</v>
      </c>
      <c r="AW193" s="13" t="s">
        <v>40</v>
      </c>
      <c r="AX193" s="13" t="s">
        <v>93</v>
      </c>
      <c r="AY193" s="249" t="s">
        <v>157</v>
      </c>
    </row>
    <row r="194" spans="1:63" s="12" customFormat="1" ht="25.9" customHeight="1">
      <c r="A194" s="12"/>
      <c r="B194" s="204"/>
      <c r="C194" s="205"/>
      <c r="D194" s="206" t="s">
        <v>84</v>
      </c>
      <c r="E194" s="207" t="s">
        <v>299</v>
      </c>
      <c r="F194" s="207" t="s">
        <v>794</v>
      </c>
      <c r="G194" s="205"/>
      <c r="H194" s="205"/>
      <c r="I194" s="208"/>
      <c r="J194" s="209">
        <f>BK194</f>
        <v>0</v>
      </c>
      <c r="K194" s="205"/>
      <c r="L194" s="210"/>
      <c r="M194" s="211"/>
      <c r="N194" s="212"/>
      <c r="O194" s="212"/>
      <c r="P194" s="213">
        <f>P195+P213</f>
        <v>0</v>
      </c>
      <c r="Q194" s="212"/>
      <c r="R194" s="213">
        <f>R195+R213</f>
        <v>0.18059999999999998</v>
      </c>
      <c r="S194" s="212"/>
      <c r="T194" s="214">
        <f>T195+T213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15" t="s">
        <v>169</v>
      </c>
      <c r="AT194" s="216" t="s">
        <v>84</v>
      </c>
      <c r="AU194" s="216" t="s">
        <v>85</v>
      </c>
      <c r="AY194" s="215" t="s">
        <v>157</v>
      </c>
      <c r="BK194" s="217">
        <f>BK195+BK213</f>
        <v>0</v>
      </c>
    </row>
    <row r="195" spans="1:63" s="12" customFormat="1" ht="22.8" customHeight="1">
      <c r="A195" s="12"/>
      <c r="B195" s="204"/>
      <c r="C195" s="205"/>
      <c r="D195" s="206" t="s">
        <v>84</v>
      </c>
      <c r="E195" s="218" t="s">
        <v>1893</v>
      </c>
      <c r="F195" s="218" t="s">
        <v>1894</v>
      </c>
      <c r="G195" s="205"/>
      <c r="H195" s="205"/>
      <c r="I195" s="208"/>
      <c r="J195" s="219">
        <f>BK195</f>
        <v>0</v>
      </c>
      <c r="K195" s="205"/>
      <c r="L195" s="210"/>
      <c r="M195" s="211"/>
      <c r="N195" s="212"/>
      <c r="O195" s="212"/>
      <c r="P195" s="213">
        <f>SUM(P196:P212)</f>
        <v>0</v>
      </c>
      <c r="Q195" s="212"/>
      <c r="R195" s="213">
        <f>SUM(R196:R212)</f>
        <v>0.18059999999999998</v>
      </c>
      <c r="S195" s="212"/>
      <c r="T195" s="214">
        <f>SUM(T196:T212)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15" t="s">
        <v>169</v>
      </c>
      <c r="AT195" s="216" t="s">
        <v>84</v>
      </c>
      <c r="AU195" s="216" t="s">
        <v>93</v>
      </c>
      <c r="AY195" s="215" t="s">
        <v>157</v>
      </c>
      <c r="BK195" s="217">
        <f>SUM(BK196:BK212)</f>
        <v>0</v>
      </c>
    </row>
    <row r="196" spans="1:65" s="2" customFormat="1" ht="16.5" customHeight="1">
      <c r="A196" s="37"/>
      <c r="B196" s="38"/>
      <c r="C196" s="220" t="s">
        <v>402</v>
      </c>
      <c r="D196" s="220" t="s">
        <v>158</v>
      </c>
      <c r="E196" s="221" t="s">
        <v>1895</v>
      </c>
      <c r="F196" s="222" t="s">
        <v>1896</v>
      </c>
      <c r="G196" s="223" t="s">
        <v>494</v>
      </c>
      <c r="H196" s="224">
        <v>2</v>
      </c>
      <c r="I196" s="225"/>
      <c r="J196" s="226">
        <f>ROUND(I196*H196,2)</f>
        <v>0</v>
      </c>
      <c r="K196" s="227"/>
      <c r="L196" s="43"/>
      <c r="M196" s="228" t="s">
        <v>1</v>
      </c>
      <c r="N196" s="229" t="s">
        <v>50</v>
      </c>
      <c r="O196" s="90"/>
      <c r="P196" s="230">
        <f>O196*H196</f>
        <v>0</v>
      </c>
      <c r="Q196" s="230">
        <v>0.00025</v>
      </c>
      <c r="R196" s="230">
        <f>Q196*H196</f>
        <v>0.0005</v>
      </c>
      <c r="S196" s="230">
        <v>0</v>
      </c>
      <c r="T196" s="23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2" t="s">
        <v>93</v>
      </c>
      <c r="AT196" s="232" t="s">
        <v>158</v>
      </c>
      <c r="AU196" s="232" t="s">
        <v>95</v>
      </c>
      <c r="AY196" s="15" t="s">
        <v>157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5" t="s">
        <v>93</v>
      </c>
      <c r="BK196" s="233">
        <f>ROUND(I196*H196,2)</f>
        <v>0</v>
      </c>
      <c r="BL196" s="15" t="s">
        <v>93</v>
      </c>
      <c r="BM196" s="232" t="s">
        <v>1950</v>
      </c>
    </row>
    <row r="197" spans="1:47" s="2" customFormat="1" ht="12">
      <c r="A197" s="37"/>
      <c r="B197" s="38"/>
      <c r="C197" s="39"/>
      <c r="D197" s="234" t="s">
        <v>164</v>
      </c>
      <c r="E197" s="39"/>
      <c r="F197" s="235" t="s">
        <v>1898</v>
      </c>
      <c r="G197" s="39"/>
      <c r="H197" s="39"/>
      <c r="I197" s="236"/>
      <c r="J197" s="39"/>
      <c r="K197" s="39"/>
      <c r="L197" s="43"/>
      <c r="M197" s="237"/>
      <c r="N197" s="238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5" t="s">
        <v>164</v>
      </c>
      <c r="AU197" s="15" t="s">
        <v>95</v>
      </c>
    </row>
    <row r="198" spans="1:65" s="2" customFormat="1" ht="44.25" customHeight="1">
      <c r="A198" s="37"/>
      <c r="B198" s="38"/>
      <c r="C198" s="254" t="s">
        <v>409</v>
      </c>
      <c r="D198" s="254" t="s">
        <v>299</v>
      </c>
      <c r="E198" s="255" t="s">
        <v>1951</v>
      </c>
      <c r="F198" s="256" t="s">
        <v>1952</v>
      </c>
      <c r="G198" s="257" t="s">
        <v>215</v>
      </c>
      <c r="H198" s="258">
        <v>1</v>
      </c>
      <c r="I198" s="259"/>
      <c r="J198" s="260">
        <f>ROUND(I198*H198,2)</f>
        <v>0</v>
      </c>
      <c r="K198" s="261"/>
      <c r="L198" s="262"/>
      <c r="M198" s="263" t="s">
        <v>1</v>
      </c>
      <c r="N198" s="264" t="s">
        <v>50</v>
      </c>
      <c r="O198" s="90"/>
      <c r="P198" s="230">
        <f>O198*H198</f>
        <v>0</v>
      </c>
      <c r="Q198" s="230">
        <v>0.0027</v>
      </c>
      <c r="R198" s="230">
        <f>Q198*H198</f>
        <v>0.0027</v>
      </c>
      <c r="S198" s="230">
        <v>0</v>
      </c>
      <c r="T198" s="23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2" t="s">
        <v>95</v>
      </c>
      <c r="AT198" s="232" t="s">
        <v>299</v>
      </c>
      <c r="AU198" s="232" t="s">
        <v>95</v>
      </c>
      <c r="AY198" s="15" t="s">
        <v>157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5" t="s">
        <v>93</v>
      </c>
      <c r="BK198" s="233">
        <f>ROUND(I198*H198,2)</f>
        <v>0</v>
      </c>
      <c r="BL198" s="15" t="s">
        <v>93</v>
      </c>
      <c r="BM198" s="232" t="s">
        <v>1953</v>
      </c>
    </row>
    <row r="199" spans="1:47" s="2" customFormat="1" ht="12">
      <c r="A199" s="37"/>
      <c r="B199" s="38"/>
      <c r="C199" s="39"/>
      <c r="D199" s="234" t="s">
        <v>164</v>
      </c>
      <c r="E199" s="39"/>
      <c r="F199" s="235" t="s">
        <v>1952</v>
      </c>
      <c r="G199" s="39"/>
      <c r="H199" s="39"/>
      <c r="I199" s="236"/>
      <c r="J199" s="39"/>
      <c r="K199" s="39"/>
      <c r="L199" s="43"/>
      <c r="M199" s="237"/>
      <c r="N199" s="23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5" t="s">
        <v>164</v>
      </c>
      <c r="AU199" s="15" t="s">
        <v>95</v>
      </c>
    </row>
    <row r="200" spans="1:51" s="13" customFormat="1" ht="12">
      <c r="A200" s="13"/>
      <c r="B200" s="239"/>
      <c r="C200" s="240"/>
      <c r="D200" s="234" t="s">
        <v>224</v>
      </c>
      <c r="E200" s="241" t="s">
        <v>1</v>
      </c>
      <c r="F200" s="242" t="s">
        <v>93</v>
      </c>
      <c r="G200" s="240"/>
      <c r="H200" s="243">
        <v>1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224</v>
      </c>
      <c r="AU200" s="249" t="s">
        <v>95</v>
      </c>
      <c r="AV200" s="13" t="s">
        <v>95</v>
      </c>
      <c r="AW200" s="13" t="s">
        <v>40</v>
      </c>
      <c r="AX200" s="13" t="s">
        <v>93</v>
      </c>
      <c r="AY200" s="249" t="s">
        <v>157</v>
      </c>
    </row>
    <row r="201" spans="1:65" s="2" customFormat="1" ht="37.8" customHeight="1">
      <c r="A201" s="37"/>
      <c r="B201" s="38"/>
      <c r="C201" s="254" t="s">
        <v>416</v>
      </c>
      <c r="D201" s="254" t="s">
        <v>299</v>
      </c>
      <c r="E201" s="255" t="s">
        <v>1954</v>
      </c>
      <c r="F201" s="256" t="s">
        <v>1955</v>
      </c>
      <c r="G201" s="257" t="s">
        <v>215</v>
      </c>
      <c r="H201" s="258">
        <v>1</v>
      </c>
      <c r="I201" s="259"/>
      <c r="J201" s="260">
        <f>ROUND(I201*H201,2)</f>
        <v>0</v>
      </c>
      <c r="K201" s="261"/>
      <c r="L201" s="262"/>
      <c r="M201" s="263" t="s">
        <v>1</v>
      </c>
      <c r="N201" s="264" t="s">
        <v>50</v>
      </c>
      <c r="O201" s="90"/>
      <c r="P201" s="230">
        <f>O201*H201</f>
        <v>0</v>
      </c>
      <c r="Q201" s="230">
        <v>0.0027</v>
      </c>
      <c r="R201" s="230">
        <f>Q201*H201</f>
        <v>0.0027</v>
      </c>
      <c r="S201" s="230">
        <v>0</v>
      </c>
      <c r="T201" s="23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2" t="s">
        <v>95</v>
      </c>
      <c r="AT201" s="232" t="s">
        <v>299</v>
      </c>
      <c r="AU201" s="232" t="s">
        <v>95</v>
      </c>
      <c r="AY201" s="15" t="s">
        <v>157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5" t="s">
        <v>93</v>
      </c>
      <c r="BK201" s="233">
        <f>ROUND(I201*H201,2)</f>
        <v>0</v>
      </c>
      <c r="BL201" s="15" t="s">
        <v>93</v>
      </c>
      <c r="BM201" s="232" t="s">
        <v>1956</v>
      </c>
    </row>
    <row r="202" spans="1:47" s="2" customFormat="1" ht="12">
      <c r="A202" s="37"/>
      <c r="B202" s="38"/>
      <c r="C202" s="39"/>
      <c r="D202" s="234" t="s">
        <v>164</v>
      </c>
      <c r="E202" s="39"/>
      <c r="F202" s="235" t="s">
        <v>1952</v>
      </c>
      <c r="G202" s="39"/>
      <c r="H202" s="39"/>
      <c r="I202" s="236"/>
      <c r="J202" s="39"/>
      <c r="K202" s="39"/>
      <c r="L202" s="43"/>
      <c r="M202" s="237"/>
      <c r="N202" s="238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5" t="s">
        <v>164</v>
      </c>
      <c r="AU202" s="15" t="s">
        <v>95</v>
      </c>
    </row>
    <row r="203" spans="1:51" s="13" customFormat="1" ht="12">
      <c r="A203" s="13"/>
      <c r="B203" s="239"/>
      <c r="C203" s="240"/>
      <c r="D203" s="234" t="s">
        <v>224</v>
      </c>
      <c r="E203" s="241" t="s">
        <v>1</v>
      </c>
      <c r="F203" s="242" t="s">
        <v>93</v>
      </c>
      <c r="G203" s="240"/>
      <c r="H203" s="243">
        <v>1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224</v>
      </c>
      <c r="AU203" s="249" t="s">
        <v>95</v>
      </c>
      <c r="AV203" s="13" t="s">
        <v>95</v>
      </c>
      <c r="AW203" s="13" t="s">
        <v>40</v>
      </c>
      <c r="AX203" s="13" t="s">
        <v>93</v>
      </c>
      <c r="AY203" s="249" t="s">
        <v>157</v>
      </c>
    </row>
    <row r="204" spans="1:65" s="2" customFormat="1" ht="24.15" customHeight="1">
      <c r="A204" s="37"/>
      <c r="B204" s="38"/>
      <c r="C204" s="254" t="s">
        <v>421</v>
      </c>
      <c r="D204" s="254" t="s">
        <v>299</v>
      </c>
      <c r="E204" s="255" t="s">
        <v>1957</v>
      </c>
      <c r="F204" s="256" t="s">
        <v>1958</v>
      </c>
      <c r="G204" s="257" t="s">
        <v>215</v>
      </c>
      <c r="H204" s="258">
        <v>1</v>
      </c>
      <c r="I204" s="259"/>
      <c r="J204" s="260">
        <f>ROUND(I204*H204,2)</f>
        <v>0</v>
      </c>
      <c r="K204" s="261"/>
      <c r="L204" s="262"/>
      <c r="M204" s="263" t="s">
        <v>1</v>
      </c>
      <c r="N204" s="264" t="s">
        <v>50</v>
      </c>
      <c r="O204" s="90"/>
      <c r="P204" s="230">
        <f>O204*H204</f>
        <v>0</v>
      </c>
      <c r="Q204" s="230">
        <v>0.0027</v>
      </c>
      <c r="R204" s="230">
        <f>Q204*H204</f>
        <v>0.0027</v>
      </c>
      <c r="S204" s="230">
        <v>0</v>
      </c>
      <c r="T204" s="23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2" t="s">
        <v>95</v>
      </c>
      <c r="AT204" s="232" t="s">
        <v>299</v>
      </c>
      <c r="AU204" s="232" t="s">
        <v>95</v>
      </c>
      <c r="AY204" s="15" t="s">
        <v>157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5" t="s">
        <v>93</v>
      </c>
      <c r="BK204" s="233">
        <f>ROUND(I204*H204,2)</f>
        <v>0</v>
      </c>
      <c r="BL204" s="15" t="s">
        <v>93</v>
      </c>
      <c r="BM204" s="232" t="s">
        <v>1959</v>
      </c>
    </row>
    <row r="205" spans="1:47" s="2" customFormat="1" ht="12">
      <c r="A205" s="37"/>
      <c r="B205" s="38"/>
      <c r="C205" s="39"/>
      <c r="D205" s="234" t="s">
        <v>164</v>
      </c>
      <c r="E205" s="39"/>
      <c r="F205" s="235" t="s">
        <v>1958</v>
      </c>
      <c r="G205" s="39"/>
      <c r="H205" s="39"/>
      <c r="I205" s="236"/>
      <c r="J205" s="39"/>
      <c r="K205" s="39"/>
      <c r="L205" s="43"/>
      <c r="M205" s="237"/>
      <c r="N205" s="238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5" t="s">
        <v>164</v>
      </c>
      <c r="AU205" s="15" t="s">
        <v>95</v>
      </c>
    </row>
    <row r="206" spans="1:51" s="13" customFormat="1" ht="12">
      <c r="A206" s="13"/>
      <c r="B206" s="239"/>
      <c r="C206" s="240"/>
      <c r="D206" s="234" t="s">
        <v>224</v>
      </c>
      <c r="E206" s="241" t="s">
        <v>1</v>
      </c>
      <c r="F206" s="242" t="s">
        <v>93</v>
      </c>
      <c r="G206" s="240"/>
      <c r="H206" s="243">
        <v>1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224</v>
      </c>
      <c r="AU206" s="249" t="s">
        <v>95</v>
      </c>
      <c r="AV206" s="13" t="s">
        <v>95</v>
      </c>
      <c r="AW206" s="13" t="s">
        <v>40</v>
      </c>
      <c r="AX206" s="13" t="s">
        <v>93</v>
      </c>
      <c r="AY206" s="249" t="s">
        <v>157</v>
      </c>
    </row>
    <row r="207" spans="1:65" s="2" customFormat="1" ht="66.75" customHeight="1">
      <c r="A207" s="37"/>
      <c r="B207" s="38"/>
      <c r="C207" s="254" t="s">
        <v>428</v>
      </c>
      <c r="D207" s="254" t="s">
        <v>299</v>
      </c>
      <c r="E207" s="255" t="s">
        <v>1960</v>
      </c>
      <c r="F207" s="256" t="s">
        <v>1961</v>
      </c>
      <c r="G207" s="257" t="s">
        <v>494</v>
      </c>
      <c r="H207" s="258">
        <v>2</v>
      </c>
      <c r="I207" s="259"/>
      <c r="J207" s="260">
        <f>ROUND(I207*H207,2)</f>
        <v>0</v>
      </c>
      <c r="K207" s="261"/>
      <c r="L207" s="262"/>
      <c r="M207" s="263" t="s">
        <v>1</v>
      </c>
      <c r="N207" s="264" t="s">
        <v>50</v>
      </c>
      <c r="O207" s="90"/>
      <c r="P207" s="230">
        <f>O207*H207</f>
        <v>0</v>
      </c>
      <c r="Q207" s="230">
        <v>0.043</v>
      </c>
      <c r="R207" s="230">
        <f>Q207*H207</f>
        <v>0.086</v>
      </c>
      <c r="S207" s="230">
        <v>0</v>
      </c>
      <c r="T207" s="23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2" t="s">
        <v>95</v>
      </c>
      <c r="AT207" s="232" t="s">
        <v>299</v>
      </c>
      <c r="AU207" s="232" t="s">
        <v>95</v>
      </c>
      <c r="AY207" s="15" t="s">
        <v>157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5" t="s">
        <v>93</v>
      </c>
      <c r="BK207" s="233">
        <f>ROUND(I207*H207,2)</f>
        <v>0</v>
      </c>
      <c r="BL207" s="15" t="s">
        <v>93</v>
      </c>
      <c r="BM207" s="232" t="s">
        <v>1962</v>
      </c>
    </row>
    <row r="208" spans="1:47" s="2" customFormat="1" ht="12">
      <c r="A208" s="37"/>
      <c r="B208" s="38"/>
      <c r="C208" s="39"/>
      <c r="D208" s="234" t="s">
        <v>164</v>
      </c>
      <c r="E208" s="39"/>
      <c r="F208" s="235" t="s">
        <v>1963</v>
      </c>
      <c r="G208" s="39"/>
      <c r="H208" s="39"/>
      <c r="I208" s="236"/>
      <c r="J208" s="39"/>
      <c r="K208" s="39"/>
      <c r="L208" s="43"/>
      <c r="M208" s="237"/>
      <c r="N208" s="238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5" t="s">
        <v>164</v>
      </c>
      <c r="AU208" s="15" t="s">
        <v>95</v>
      </c>
    </row>
    <row r="209" spans="1:51" s="13" customFormat="1" ht="12">
      <c r="A209" s="13"/>
      <c r="B209" s="239"/>
      <c r="C209" s="240"/>
      <c r="D209" s="234" t="s">
        <v>224</v>
      </c>
      <c r="E209" s="241" t="s">
        <v>1</v>
      </c>
      <c r="F209" s="242" t="s">
        <v>95</v>
      </c>
      <c r="G209" s="240"/>
      <c r="H209" s="243">
        <v>2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224</v>
      </c>
      <c r="AU209" s="249" t="s">
        <v>95</v>
      </c>
      <c r="AV209" s="13" t="s">
        <v>95</v>
      </c>
      <c r="AW209" s="13" t="s">
        <v>40</v>
      </c>
      <c r="AX209" s="13" t="s">
        <v>93</v>
      </c>
      <c r="AY209" s="249" t="s">
        <v>157</v>
      </c>
    </row>
    <row r="210" spans="1:65" s="2" customFormat="1" ht="24.15" customHeight="1">
      <c r="A210" s="37"/>
      <c r="B210" s="38"/>
      <c r="C210" s="254" t="s">
        <v>434</v>
      </c>
      <c r="D210" s="254" t="s">
        <v>299</v>
      </c>
      <c r="E210" s="255" t="s">
        <v>1909</v>
      </c>
      <c r="F210" s="256" t="s">
        <v>1910</v>
      </c>
      <c r="G210" s="257" t="s">
        <v>494</v>
      </c>
      <c r="H210" s="258">
        <v>2</v>
      </c>
      <c r="I210" s="259"/>
      <c r="J210" s="260">
        <f>ROUND(I210*H210,2)</f>
        <v>0</v>
      </c>
      <c r="K210" s="261"/>
      <c r="L210" s="262"/>
      <c r="M210" s="263" t="s">
        <v>1</v>
      </c>
      <c r="N210" s="264" t="s">
        <v>50</v>
      </c>
      <c r="O210" s="90"/>
      <c r="P210" s="230">
        <f>O210*H210</f>
        <v>0</v>
      </c>
      <c r="Q210" s="230">
        <v>0.043</v>
      </c>
      <c r="R210" s="230">
        <f>Q210*H210</f>
        <v>0.086</v>
      </c>
      <c r="S210" s="230">
        <v>0</v>
      </c>
      <c r="T210" s="23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2" t="s">
        <v>95</v>
      </c>
      <c r="AT210" s="232" t="s">
        <v>299</v>
      </c>
      <c r="AU210" s="232" t="s">
        <v>95</v>
      </c>
      <c r="AY210" s="15" t="s">
        <v>157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5" t="s">
        <v>93</v>
      </c>
      <c r="BK210" s="233">
        <f>ROUND(I210*H210,2)</f>
        <v>0</v>
      </c>
      <c r="BL210" s="15" t="s">
        <v>93</v>
      </c>
      <c r="BM210" s="232" t="s">
        <v>1964</v>
      </c>
    </row>
    <row r="211" spans="1:47" s="2" customFormat="1" ht="12">
      <c r="A211" s="37"/>
      <c r="B211" s="38"/>
      <c r="C211" s="39"/>
      <c r="D211" s="234" t="s">
        <v>164</v>
      </c>
      <c r="E211" s="39"/>
      <c r="F211" s="235" t="s">
        <v>1910</v>
      </c>
      <c r="G211" s="39"/>
      <c r="H211" s="39"/>
      <c r="I211" s="236"/>
      <c r="J211" s="39"/>
      <c r="K211" s="39"/>
      <c r="L211" s="43"/>
      <c r="M211" s="237"/>
      <c r="N211" s="238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5" t="s">
        <v>164</v>
      </c>
      <c r="AU211" s="15" t="s">
        <v>95</v>
      </c>
    </row>
    <row r="212" spans="1:51" s="13" customFormat="1" ht="12">
      <c r="A212" s="13"/>
      <c r="B212" s="239"/>
      <c r="C212" s="240"/>
      <c r="D212" s="234" t="s">
        <v>224</v>
      </c>
      <c r="E212" s="241" t="s">
        <v>1</v>
      </c>
      <c r="F212" s="242" t="s">
        <v>95</v>
      </c>
      <c r="G212" s="240"/>
      <c r="H212" s="243">
        <v>2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224</v>
      </c>
      <c r="AU212" s="249" t="s">
        <v>95</v>
      </c>
      <c r="AV212" s="13" t="s">
        <v>95</v>
      </c>
      <c r="AW212" s="13" t="s">
        <v>40</v>
      </c>
      <c r="AX212" s="13" t="s">
        <v>93</v>
      </c>
      <c r="AY212" s="249" t="s">
        <v>157</v>
      </c>
    </row>
    <row r="213" spans="1:63" s="12" customFormat="1" ht="22.8" customHeight="1">
      <c r="A213" s="12"/>
      <c r="B213" s="204"/>
      <c r="C213" s="205"/>
      <c r="D213" s="206" t="s">
        <v>84</v>
      </c>
      <c r="E213" s="218" t="s">
        <v>815</v>
      </c>
      <c r="F213" s="218" t="s">
        <v>816</v>
      </c>
      <c r="G213" s="205"/>
      <c r="H213" s="205"/>
      <c r="I213" s="208"/>
      <c r="J213" s="219">
        <f>BK213</f>
        <v>0</v>
      </c>
      <c r="K213" s="205"/>
      <c r="L213" s="210"/>
      <c r="M213" s="211"/>
      <c r="N213" s="212"/>
      <c r="O213" s="212"/>
      <c r="P213" s="213">
        <f>SUM(P214:P216)</f>
        <v>0</v>
      </c>
      <c r="Q213" s="212"/>
      <c r="R213" s="213">
        <f>SUM(R214:R216)</f>
        <v>0</v>
      </c>
      <c r="S213" s="212"/>
      <c r="T213" s="214">
        <f>SUM(T214:T216)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5" t="s">
        <v>169</v>
      </c>
      <c r="AT213" s="216" t="s">
        <v>84</v>
      </c>
      <c r="AU213" s="216" t="s">
        <v>93</v>
      </c>
      <c r="AY213" s="215" t="s">
        <v>157</v>
      </c>
      <c r="BK213" s="217">
        <f>SUM(BK214:BK216)</f>
        <v>0</v>
      </c>
    </row>
    <row r="214" spans="1:65" s="2" customFormat="1" ht="62.7" customHeight="1">
      <c r="A214" s="37"/>
      <c r="B214" s="38"/>
      <c r="C214" s="220" t="s">
        <v>439</v>
      </c>
      <c r="D214" s="220" t="s">
        <v>158</v>
      </c>
      <c r="E214" s="221" t="s">
        <v>1912</v>
      </c>
      <c r="F214" s="222" t="s">
        <v>1965</v>
      </c>
      <c r="G214" s="223" t="s">
        <v>215</v>
      </c>
      <c r="H214" s="224">
        <v>1</v>
      </c>
      <c r="I214" s="225"/>
      <c r="J214" s="226">
        <f>ROUND(I214*H214,2)</f>
        <v>0</v>
      </c>
      <c r="K214" s="227"/>
      <c r="L214" s="43"/>
      <c r="M214" s="228" t="s">
        <v>1</v>
      </c>
      <c r="N214" s="229" t="s">
        <v>50</v>
      </c>
      <c r="O214" s="90"/>
      <c r="P214" s="230">
        <f>O214*H214</f>
        <v>0</v>
      </c>
      <c r="Q214" s="230">
        <v>0</v>
      </c>
      <c r="R214" s="230">
        <f>Q214*H214</f>
        <v>0</v>
      </c>
      <c r="S214" s="230">
        <v>0</v>
      </c>
      <c r="T214" s="23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2" t="s">
        <v>236</v>
      </c>
      <c r="AT214" s="232" t="s">
        <v>158</v>
      </c>
      <c r="AU214" s="232" t="s">
        <v>95</v>
      </c>
      <c r="AY214" s="15" t="s">
        <v>157</v>
      </c>
      <c r="BE214" s="233">
        <f>IF(N214="základní",J214,0)</f>
        <v>0</v>
      </c>
      <c r="BF214" s="233">
        <f>IF(N214="snížená",J214,0)</f>
        <v>0</v>
      </c>
      <c r="BG214" s="233">
        <f>IF(N214="zákl. přenesená",J214,0)</f>
        <v>0</v>
      </c>
      <c r="BH214" s="233">
        <f>IF(N214="sníž. přenesená",J214,0)</f>
        <v>0</v>
      </c>
      <c r="BI214" s="233">
        <f>IF(N214="nulová",J214,0)</f>
        <v>0</v>
      </c>
      <c r="BJ214" s="15" t="s">
        <v>93</v>
      </c>
      <c r="BK214" s="233">
        <f>ROUND(I214*H214,2)</f>
        <v>0</v>
      </c>
      <c r="BL214" s="15" t="s">
        <v>236</v>
      </c>
      <c r="BM214" s="232" t="s">
        <v>1966</v>
      </c>
    </row>
    <row r="215" spans="1:47" s="2" customFormat="1" ht="12">
      <c r="A215" s="37"/>
      <c r="B215" s="38"/>
      <c r="C215" s="39"/>
      <c r="D215" s="234" t="s">
        <v>164</v>
      </c>
      <c r="E215" s="39"/>
      <c r="F215" s="235" t="s">
        <v>1965</v>
      </c>
      <c r="G215" s="39"/>
      <c r="H215" s="39"/>
      <c r="I215" s="236"/>
      <c r="J215" s="39"/>
      <c r="K215" s="39"/>
      <c r="L215" s="43"/>
      <c r="M215" s="237"/>
      <c r="N215" s="238"/>
      <c r="O215" s="90"/>
      <c r="P215" s="90"/>
      <c r="Q215" s="90"/>
      <c r="R215" s="90"/>
      <c r="S215" s="90"/>
      <c r="T215" s="91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15" t="s">
        <v>164</v>
      </c>
      <c r="AU215" s="15" t="s">
        <v>95</v>
      </c>
    </row>
    <row r="216" spans="1:51" s="13" customFormat="1" ht="12">
      <c r="A216" s="13"/>
      <c r="B216" s="239"/>
      <c r="C216" s="240"/>
      <c r="D216" s="234" t="s">
        <v>224</v>
      </c>
      <c r="E216" s="241" t="s">
        <v>1</v>
      </c>
      <c r="F216" s="242" t="s">
        <v>93</v>
      </c>
      <c r="G216" s="240"/>
      <c r="H216" s="243">
        <v>1</v>
      </c>
      <c r="I216" s="244"/>
      <c r="J216" s="240"/>
      <c r="K216" s="240"/>
      <c r="L216" s="245"/>
      <c r="M216" s="265"/>
      <c r="N216" s="266"/>
      <c r="O216" s="266"/>
      <c r="P216" s="266"/>
      <c r="Q216" s="266"/>
      <c r="R216" s="266"/>
      <c r="S216" s="266"/>
      <c r="T216" s="267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224</v>
      </c>
      <c r="AU216" s="249" t="s">
        <v>95</v>
      </c>
      <c r="AV216" s="13" t="s">
        <v>95</v>
      </c>
      <c r="AW216" s="13" t="s">
        <v>40</v>
      </c>
      <c r="AX216" s="13" t="s">
        <v>93</v>
      </c>
      <c r="AY216" s="249" t="s">
        <v>157</v>
      </c>
    </row>
    <row r="217" spans="1:31" s="2" customFormat="1" ht="6.95" customHeight="1">
      <c r="A217" s="37"/>
      <c r="B217" s="65"/>
      <c r="C217" s="66"/>
      <c r="D217" s="66"/>
      <c r="E217" s="66"/>
      <c r="F217" s="66"/>
      <c r="G217" s="66"/>
      <c r="H217" s="66"/>
      <c r="I217" s="66"/>
      <c r="J217" s="66"/>
      <c r="K217" s="66"/>
      <c r="L217" s="43"/>
      <c r="M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</row>
  </sheetData>
  <sheetProtection password="CC35" sheet="1" objects="1" scenarios="1" formatColumns="0" formatRows="0" autoFilter="0"/>
  <autoFilter ref="C122:K216"/>
  <mergeCells count="9">
    <mergeCell ref="E7:H7"/>
    <mergeCell ref="E9:H9"/>
    <mergeCell ref="E18:H18"/>
    <mergeCell ref="E27:H27"/>
    <mergeCell ref="E84:H84"/>
    <mergeCell ref="E86:H86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125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126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127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128</v>
      </c>
      <c r="F21" s="37"/>
      <c r="G21" s="37"/>
      <c r="H21" s="37"/>
      <c r="I21" s="139" t="s">
        <v>34</v>
      </c>
      <c r="J21" s="142" t="s">
        <v>129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ROUND((SUM(BE121:BE161)),2)</f>
        <v>0</v>
      </c>
      <c r="G33" s="37"/>
      <c r="H33" s="37"/>
      <c r="I33" s="156">
        <v>0.21</v>
      </c>
      <c r="J33" s="155">
        <f>ROUND(((SUM(BE121:BE161))*I33),2)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ROUND((SUM(BF121:BF161)),2)</f>
        <v>0</v>
      </c>
      <c r="G34" s="37"/>
      <c r="H34" s="37"/>
      <c r="I34" s="156">
        <v>0.15</v>
      </c>
      <c r="J34" s="155">
        <f>ROUND(((SUM(BF121:BF161))*I34),2)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ROUND((SUM(BG121:BG161)),2)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ROUND((SUM(BH121:BH161)),2)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ROUND((SUM(BI121:BI161)),2)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>2023_7.0 - SOUPIS VEDLEJŠÍCH A OSTATNÍCH NÁKLADŮ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>Pohořelice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>Vodohospodářský rozvoj a výstavba, a.s.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J121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135</v>
      </c>
      <c r="E96" s="183"/>
      <c r="F96" s="183"/>
      <c r="G96" s="183"/>
      <c r="H96" s="183"/>
      <c r="I96" s="183"/>
      <c r="J96" s="184">
        <f>J122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136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137</v>
      </c>
      <c r="E98" s="189"/>
      <c r="F98" s="189"/>
      <c r="G98" s="189"/>
      <c r="H98" s="189"/>
      <c r="I98" s="189"/>
      <c r="J98" s="190">
        <f>J146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138</v>
      </c>
      <c r="E99" s="189"/>
      <c r="F99" s="189"/>
      <c r="G99" s="189"/>
      <c r="H99" s="189"/>
      <c r="I99" s="189"/>
      <c r="J99" s="190">
        <f>J149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139</v>
      </c>
      <c r="E100" s="189"/>
      <c r="F100" s="189"/>
      <c r="G100" s="189"/>
      <c r="H100" s="189"/>
      <c r="I100" s="189"/>
      <c r="J100" s="190">
        <f>J153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140</v>
      </c>
      <c r="E101" s="189"/>
      <c r="F101" s="189"/>
      <c r="G101" s="189"/>
      <c r="H101" s="189"/>
      <c r="I101" s="189"/>
      <c r="J101" s="190">
        <f>J157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1" t="s">
        <v>141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0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5" t="str">
        <f>E7</f>
        <v>Pohořelice – Brněnská, zkapacitnění kanalizace</v>
      </c>
      <c r="F111" s="30"/>
      <c r="G111" s="30"/>
      <c r="H111" s="30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0" t="s">
        <v>124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2023_7.0 - SOUPIS VEDLEJŠÍCH A OSTATNÍCH NÁKLADŮ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0" t="s">
        <v>22</v>
      </c>
      <c r="D115" s="39"/>
      <c r="E115" s="39"/>
      <c r="F115" s="25" t="str">
        <f>F12</f>
        <v>Pohořelice</v>
      </c>
      <c r="G115" s="39"/>
      <c r="H115" s="39"/>
      <c r="I115" s="30" t="s">
        <v>24</v>
      </c>
      <c r="J115" s="78" t="str">
        <f>IF(J12="","",J12)</f>
        <v>18. 7. 2023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5.65" customHeight="1">
      <c r="A117" s="37"/>
      <c r="B117" s="38"/>
      <c r="C117" s="30" t="s">
        <v>30</v>
      </c>
      <c r="D117" s="39"/>
      <c r="E117" s="39"/>
      <c r="F117" s="25" t="str">
        <f>E15</f>
        <v>VODOVODY A KANALIZACE BŘECLAV, a.s.</v>
      </c>
      <c r="G117" s="39"/>
      <c r="H117" s="39"/>
      <c r="I117" s="30" t="s">
        <v>37</v>
      </c>
      <c r="J117" s="35" t="str">
        <f>E21</f>
        <v>Vodohospodářský rozvoj a výstavba, a.s.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0" t="s">
        <v>35</v>
      </c>
      <c r="D118" s="39"/>
      <c r="E118" s="39"/>
      <c r="F118" s="25" t="str">
        <f>IF(E18="","",E18)</f>
        <v>Vyplň údaj</v>
      </c>
      <c r="G118" s="39"/>
      <c r="H118" s="39"/>
      <c r="I118" s="30" t="s">
        <v>41</v>
      </c>
      <c r="J118" s="35" t="str">
        <f>E24</f>
        <v>Dvořák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2"/>
      <c r="B120" s="193"/>
      <c r="C120" s="194" t="s">
        <v>142</v>
      </c>
      <c r="D120" s="195" t="s">
        <v>70</v>
      </c>
      <c r="E120" s="195" t="s">
        <v>66</v>
      </c>
      <c r="F120" s="195" t="s">
        <v>67</v>
      </c>
      <c r="G120" s="195" t="s">
        <v>143</v>
      </c>
      <c r="H120" s="195" t="s">
        <v>144</v>
      </c>
      <c r="I120" s="195" t="s">
        <v>145</v>
      </c>
      <c r="J120" s="196" t="s">
        <v>132</v>
      </c>
      <c r="K120" s="197" t="s">
        <v>146</v>
      </c>
      <c r="L120" s="198"/>
      <c r="M120" s="99" t="s">
        <v>1</v>
      </c>
      <c r="N120" s="100" t="s">
        <v>49</v>
      </c>
      <c r="O120" s="100" t="s">
        <v>147</v>
      </c>
      <c r="P120" s="100" t="s">
        <v>148</v>
      </c>
      <c r="Q120" s="100" t="s">
        <v>149</v>
      </c>
      <c r="R120" s="100" t="s">
        <v>150</v>
      </c>
      <c r="S120" s="100" t="s">
        <v>151</v>
      </c>
      <c r="T120" s="101" t="s">
        <v>152</v>
      </c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</row>
    <row r="121" spans="1:63" s="2" customFormat="1" ht="22.8" customHeight="1">
      <c r="A121" s="37"/>
      <c r="B121" s="38"/>
      <c r="C121" s="106" t="s">
        <v>153</v>
      </c>
      <c r="D121" s="39"/>
      <c r="E121" s="39"/>
      <c r="F121" s="39"/>
      <c r="G121" s="39"/>
      <c r="H121" s="39"/>
      <c r="I121" s="39"/>
      <c r="J121" s="199">
        <f>BK121</f>
        <v>0</v>
      </c>
      <c r="K121" s="39"/>
      <c r="L121" s="43"/>
      <c r="M121" s="102"/>
      <c r="N121" s="200"/>
      <c r="O121" s="103"/>
      <c r="P121" s="201">
        <f>P122</f>
        <v>0</v>
      </c>
      <c r="Q121" s="103"/>
      <c r="R121" s="201">
        <f>R122</f>
        <v>0</v>
      </c>
      <c r="S121" s="103"/>
      <c r="T121" s="202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5" t="s">
        <v>84</v>
      </c>
      <c r="AU121" s="15" t="s">
        <v>134</v>
      </c>
      <c r="BK121" s="203">
        <f>BK122</f>
        <v>0</v>
      </c>
    </row>
    <row r="122" spans="1:63" s="12" customFormat="1" ht="25.9" customHeight="1">
      <c r="A122" s="12"/>
      <c r="B122" s="204"/>
      <c r="C122" s="205"/>
      <c r="D122" s="206" t="s">
        <v>84</v>
      </c>
      <c r="E122" s="207" t="s">
        <v>154</v>
      </c>
      <c r="F122" s="207" t="s">
        <v>155</v>
      </c>
      <c r="G122" s="205"/>
      <c r="H122" s="205"/>
      <c r="I122" s="208"/>
      <c r="J122" s="209">
        <f>BK122</f>
        <v>0</v>
      </c>
      <c r="K122" s="205"/>
      <c r="L122" s="210"/>
      <c r="M122" s="211"/>
      <c r="N122" s="212"/>
      <c r="O122" s="212"/>
      <c r="P122" s="213">
        <f>P123+P146+P149+P153+P157</f>
        <v>0</v>
      </c>
      <c r="Q122" s="212"/>
      <c r="R122" s="213">
        <f>R123+R146+R149+R153+R157</f>
        <v>0</v>
      </c>
      <c r="S122" s="212"/>
      <c r="T122" s="214">
        <f>T123+T146+T149+T153+T157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5" t="s">
        <v>156</v>
      </c>
      <c r="AT122" s="216" t="s">
        <v>84</v>
      </c>
      <c r="AU122" s="216" t="s">
        <v>85</v>
      </c>
      <c r="AY122" s="215" t="s">
        <v>157</v>
      </c>
      <c r="BK122" s="217">
        <f>BK123+BK146+BK149+BK153+BK157</f>
        <v>0</v>
      </c>
    </row>
    <row r="123" spans="1:63" s="12" customFormat="1" ht="22.8" customHeight="1">
      <c r="A123" s="12"/>
      <c r="B123" s="204"/>
      <c r="C123" s="205"/>
      <c r="D123" s="206" t="s">
        <v>84</v>
      </c>
      <c r="E123" s="218" t="s">
        <v>85</v>
      </c>
      <c r="F123" s="218" t="s">
        <v>155</v>
      </c>
      <c r="G123" s="205"/>
      <c r="H123" s="205"/>
      <c r="I123" s="208"/>
      <c r="J123" s="219">
        <f>BK123</f>
        <v>0</v>
      </c>
      <c r="K123" s="205"/>
      <c r="L123" s="210"/>
      <c r="M123" s="211"/>
      <c r="N123" s="212"/>
      <c r="O123" s="212"/>
      <c r="P123" s="213">
        <f>SUM(P124:P145)</f>
        <v>0</v>
      </c>
      <c r="Q123" s="212"/>
      <c r="R123" s="213">
        <f>SUM(R124:R145)</f>
        <v>0</v>
      </c>
      <c r="S123" s="212"/>
      <c r="T123" s="214">
        <f>SUM(T124:T145)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5" t="s">
        <v>156</v>
      </c>
      <c r="AT123" s="216" t="s">
        <v>84</v>
      </c>
      <c r="AU123" s="216" t="s">
        <v>93</v>
      </c>
      <c r="AY123" s="215" t="s">
        <v>157</v>
      </c>
      <c r="BK123" s="217">
        <f>SUM(BK124:BK145)</f>
        <v>0</v>
      </c>
    </row>
    <row r="124" spans="1:65" s="2" customFormat="1" ht="24.15" customHeight="1">
      <c r="A124" s="37"/>
      <c r="B124" s="38"/>
      <c r="C124" s="220" t="s">
        <v>93</v>
      </c>
      <c r="D124" s="220" t="s">
        <v>158</v>
      </c>
      <c r="E124" s="221" t="s">
        <v>159</v>
      </c>
      <c r="F124" s="222" t="s">
        <v>160</v>
      </c>
      <c r="G124" s="223" t="s">
        <v>161</v>
      </c>
      <c r="H124" s="224">
        <v>1</v>
      </c>
      <c r="I124" s="225"/>
      <c r="J124" s="226">
        <f>ROUND(I124*H124,2)</f>
        <v>0</v>
      </c>
      <c r="K124" s="227"/>
      <c r="L124" s="43"/>
      <c r="M124" s="228" t="s">
        <v>1</v>
      </c>
      <c r="N124" s="229" t="s">
        <v>50</v>
      </c>
      <c r="O124" s="90"/>
      <c r="P124" s="230">
        <f>O124*H124</f>
        <v>0</v>
      </c>
      <c r="Q124" s="230">
        <v>0</v>
      </c>
      <c r="R124" s="230">
        <f>Q124*H124</f>
        <v>0</v>
      </c>
      <c r="S124" s="230">
        <v>0</v>
      </c>
      <c r="T124" s="23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2" t="s">
        <v>162</v>
      </c>
      <c r="AT124" s="232" t="s">
        <v>158</v>
      </c>
      <c r="AU124" s="232" t="s">
        <v>95</v>
      </c>
      <c r="AY124" s="15" t="s">
        <v>157</v>
      </c>
      <c r="BE124" s="233">
        <f>IF(N124="základní",J124,0)</f>
        <v>0</v>
      </c>
      <c r="BF124" s="233">
        <f>IF(N124="snížená",J124,0)</f>
        <v>0</v>
      </c>
      <c r="BG124" s="233">
        <f>IF(N124="zákl. přenesená",J124,0)</f>
        <v>0</v>
      </c>
      <c r="BH124" s="233">
        <f>IF(N124="sníž. přenesená",J124,0)</f>
        <v>0</v>
      </c>
      <c r="BI124" s="233">
        <f>IF(N124="nulová",J124,0)</f>
        <v>0</v>
      </c>
      <c r="BJ124" s="15" t="s">
        <v>93</v>
      </c>
      <c r="BK124" s="233">
        <f>ROUND(I124*H124,2)</f>
        <v>0</v>
      </c>
      <c r="BL124" s="15" t="s">
        <v>162</v>
      </c>
      <c r="BM124" s="232" t="s">
        <v>163</v>
      </c>
    </row>
    <row r="125" spans="1:47" s="2" customFormat="1" ht="12">
      <c r="A125" s="37"/>
      <c r="B125" s="38"/>
      <c r="C125" s="39"/>
      <c r="D125" s="234" t="s">
        <v>164</v>
      </c>
      <c r="E125" s="39"/>
      <c r="F125" s="235" t="s">
        <v>160</v>
      </c>
      <c r="G125" s="39"/>
      <c r="H125" s="39"/>
      <c r="I125" s="236"/>
      <c r="J125" s="39"/>
      <c r="K125" s="39"/>
      <c r="L125" s="43"/>
      <c r="M125" s="237"/>
      <c r="N125" s="238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5" t="s">
        <v>164</v>
      </c>
      <c r="AU125" s="15" t="s">
        <v>95</v>
      </c>
    </row>
    <row r="126" spans="1:65" s="2" customFormat="1" ht="24.15" customHeight="1">
      <c r="A126" s="37"/>
      <c r="B126" s="38"/>
      <c r="C126" s="220" t="s">
        <v>95</v>
      </c>
      <c r="D126" s="220" t="s">
        <v>158</v>
      </c>
      <c r="E126" s="221" t="s">
        <v>165</v>
      </c>
      <c r="F126" s="222" t="s">
        <v>166</v>
      </c>
      <c r="G126" s="223" t="s">
        <v>161</v>
      </c>
      <c r="H126" s="224">
        <v>1</v>
      </c>
      <c r="I126" s="225"/>
      <c r="J126" s="226">
        <f>ROUND(I126*H126,2)</f>
        <v>0</v>
      </c>
      <c r="K126" s="227"/>
      <c r="L126" s="43"/>
      <c r="M126" s="228" t="s">
        <v>1</v>
      </c>
      <c r="N126" s="229" t="s">
        <v>50</v>
      </c>
      <c r="O126" s="90"/>
      <c r="P126" s="230">
        <f>O126*H126</f>
        <v>0</v>
      </c>
      <c r="Q126" s="230">
        <v>0</v>
      </c>
      <c r="R126" s="230">
        <f>Q126*H126</f>
        <v>0</v>
      </c>
      <c r="S126" s="230">
        <v>0</v>
      </c>
      <c r="T126" s="23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2" t="s">
        <v>162</v>
      </c>
      <c r="AT126" s="232" t="s">
        <v>158</v>
      </c>
      <c r="AU126" s="232" t="s">
        <v>95</v>
      </c>
      <c r="AY126" s="15" t="s">
        <v>157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5" t="s">
        <v>93</v>
      </c>
      <c r="BK126" s="233">
        <f>ROUND(I126*H126,2)</f>
        <v>0</v>
      </c>
      <c r="BL126" s="15" t="s">
        <v>162</v>
      </c>
      <c r="BM126" s="232" t="s">
        <v>167</v>
      </c>
    </row>
    <row r="127" spans="1:47" s="2" customFormat="1" ht="12">
      <c r="A127" s="37"/>
      <c r="B127" s="38"/>
      <c r="C127" s="39"/>
      <c r="D127" s="234" t="s">
        <v>164</v>
      </c>
      <c r="E127" s="39"/>
      <c r="F127" s="235" t="s">
        <v>168</v>
      </c>
      <c r="G127" s="39"/>
      <c r="H127" s="39"/>
      <c r="I127" s="236"/>
      <c r="J127" s="39"/>
      <c r="K127" s="39"/>
      <c r="L127" s="43"/>
      <c r="M127" s="237"/>
      <c r="N127" s="238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5" t="s">
        <v>164</v>
      </c>
      <c r="AU127" s="15" t="s">
        <v>95</v>
      </c>
    </row>
    <row r="128" spans="1:65" s="2" customFormat="1" ht="55.5" customHeight="1">
      <c r="A128" s="37"/>
      <c r="B128" s="38"/>
      <c r="C128" s="220" t="s">
        <v>169</v>
      </c>
      <c r="D128" s="220" t="s">
        <v>158</v>
      </c>
      <c r="E128" s="221" t="s">
        <v>170</v>
      </c>
      <c r="F128" s="222" t="s">
        <v>171</v>
      </c>
      <c r="G128" s="223" t="s">
        <v>161</v>
      </c>
      <c r="H128" s="224">
        <v>1</v>
      </c>
      <c r="I128" s="225"/>
      <c r="J128" s="226">
        <f>ROUND(I128*H128,2)</f>
        <v>0</v>
      </c>
      <c r="K128" s="227"/>
      <c r="L128" s="43"/>
      <c r="M128" s="228" t="s">
        <v>1</v>
      </c>
      <c r="N128" s="229" t="s">
        <v>50</v>
      </c>
      <c r="O128" s="90"/>
      <c r="P128" s="230">
        <f>O128*H128</f>
        <v>0</v>
      </c>
      <c r="Q128" s="230">
        <v>0</v>
      </c>
      <c r="R128" s="230">
        <f>Q128*H128</f>
        <v>0</v>
      </c>
      <c r="S128" s="230">
        <v>0</v>
      </c>
      <c r="T128" s="23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2" t="s">
        <v>162</v>
      </c>
      <c r="AT128" s="232" t="s">
        <v>158</v>
      </c>
      <c r="AU128" s="232" t="s">
        <v>95</v>
      </c>
      <c r="AY128" s="15" t="s">
        <v>157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5" t="s">
        <v>93</v>
      </c>
      <c r="BK128" s="233">
        <f>ROUND(I128*H128,2)</f>
        <v>0</v>
      </c>
      <c r="BL128" s="15" t="s">
        <v>162</v>
      </c>
      <c r="BM128" s="232" t="s">
        <v>172</v>
      </c>
    </row>
    <row r="129" spans="1:47" s="2" customFormat="1" ht="12">
      <c r="A129" s="37"/>
      <c r="B129" s="38"/>
      <c r="C129" s="39"/>
      <c r="D129" s="234" t="s">
        <v>164</v>
      </c>
      <c r="E129" s="39"/>
      <c r="F129" s="235" t="s">
        <v>173</v>
      </c>
      <c r="G129" s="39"/>
      <c r="H129" s="39"/>
      <c r="I129" s="236"/>
      <c r="J129" s="39"/>
      <c r="K129" s="39"/>
      <c r="L129" s="43"/>
      <c r="M129" s="237"/>
      <c r="N129" s="238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5" t="s">
        <v>164</v>
      </c>
      <c r="AU129" s="15" t="s">
        <v>95</v>
      </c>
    </row>
    <row r="130" spans="1:65" s="2" customFormat="1" ht="24.15" customHeight="1">
      <c r="A130" s="37"/>
      <c r="B130" s="38"/>
      <c r="C130" s="220" t="s">
        <v>174</v>
      </c>
      <c r="D130" s="220" t="s">
        <v>158</v>
      </c>
      <c r="E130" s="221" t="s">
        <v>175</v>
      </c>
      <c r="F130" s="222" t="s">
        <v>176</v>
      </c>
      <c r="G130" s="223" t="s">
        <v>161</v>
      </c>
      <c r="H130" s="224">
        <v>1</v>
      </c>
      <c r="I130" s="225"/>
      <c r="J130" s="226">
        <f>ROUND(I130*H130,2)</f>
        <v>0</v>
      </c>
      <c r="K130" s="227"/>
      <c r="L130" s="43"/>
      <c r="M130" s="228" t="s">
        <v>1</v>
      </c>
      <c r="N130" s="229" t="s">
        <v>50</v>
      </c>
      <c r="O130" s="90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2" t="s">
        <v>162</v>
      </c>
      <c r="AT130" s="232" t="s">
        <v>158</v>
      </c>
      <c r="AU130" s="232" t="s">
        <v>95</v>
      </c>
      <c r="AY130" s="15" t="s">
        <v>157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5" t="s">
        <v>93</v>
      </c>
      <c r="BK130" s="233">
        <f>ROUND(I130*H130,2)</f>
        <v>0</v>
      </c>
      <c r="BL130" s="15" t="s">
        <v>162</v>
      </c>
      <c r="BM130" s="232" t="s">
        <v>177</v>
      </c>
    </row>
    <row r="131" spans="1:47" s="2" customFormat="1" ht="12">
      <c r="A131" s="37"/>
      <c r="B131" s="38"/>
      <c r="C131" s="39"/>
      <c r="D131" s="234" t="s">
        <v>164</v>
      </c>
      <c r="E131" s="39"/>
      <c r="F131" s="235" t="s">
        <v>178</v>
      </c>
      <c r="G131" s="39"/>
      <c r="H131" s="39"/>
      <c r="I131" s="236"/>
      <c r="J131" s="39"/>
      <c r="K131" s="39"/>
      <c r="L131" s="43"/>
      <c r="M131" s="237"/>
      <c r="N131" s="238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5" t="s">
        <v>164</v>
      </c>
      <c r="AU131" s="15" t="s">
        <v>95</v>
      </c>
    </row>
    <row r="132" spans="1:65" s="2" customFormat="1" ht="24.15" customHeight="1">
      <c r="A132" s="37"/>
      <c r="B132" s="38"/>
      <c r="C132" s="220" t="s">
        <v>156</v>
      </c>
      <c r="D132" s="220" t="s">
        <v>158</v>
      </c>
      <c r="E132" s="221" t="s">
        <v>179</v>
      </c>
      <c r="F132" s="222" t="s">
        <v>180</v>
      </c>
      <c r="G132" s="223" t="s">
        <v>161</v>
      </c>
      <c r="H132" s="224">
        <v>1</v>
      </c>
      <c r="I132" s="225"/>
      <c r="J132" s="226">
        <f>ROUND(I132*H132,2)</f>
        <v>0</v>
      </c>
      <c r="K132" s="227"/>
      <c r="L132" s="43"/>
      <c r="M132" s="228" t="s">
        <v>1</v>
      </c>
      <c r="N132" s="229" t="s">
        <v>50</v>
      </c>
      <c r="O132" s="90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2" t="s">
        <v>162</v>
      </c>
      <c r="AT132" s="232" t="s">
        <v>158</v>
      </c>
      <c r="AU132" s="232" t="s">
        <v>95</v>
      </c>
      <c r="AY132" s="15" t="s">
        <v>157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5" t="s">
        <v>93</v>
      </c>
      <c r="BK132" s="233">
        <f>ROUND(I132*H132,2)</f>
        <v>0</v>
      </c>
      <c r="BL132" s="15" t="s">
        <v>162</v>
      </c>
      <c r="BM132" s="232" t="s">
        <v>181</v>
      </c>
    </row>
    <row r="133" spans="1:47" s="2" customFormat="1" ht="12">
      <c r="A133" s="37"/>
      <c r="B133" s="38"/>
      <c r="C133" s="39"/>
      <c r="D133" s="234" t="s">
        <v>164</v>
      </c>
      <c r="E133" s="39"/>
      <c r="F133" s="235" t="s">
        <v>180</v>
      </c>
      <c r="G133" s="39"/>
      <c r="H133" s="39"/>
      <c r="I133" s="236"/>
      <c r="J133" s="39"/>
      <c r="K133" s="39"/>
      <c r="L133" s="43"/>
      <c r="M133" s="237"/>
      <c r="N133" s="238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164</v>
      </c>
      <c r="AU133" s="15" t="s">
        <v>95</v>
      </c>
    </row>
    <row r="134" spans="1:65" s="2" customFormat="1" ht="37.8" customHeight="1">
      <c r="A134" s="37"/>
      <c r="B134" s="38"/>
      <c r="C134" s="220" t="s">
        <v>182</v>
      </c>
      <c r="D134" s="220" t="s">
        <v>158</v>
      </c>
      <c r="E134" s="221" t="s">
        <v>183</v>
      </c>
      <c r="F134" s="222" t="s">
        <v>184</v>
      </c>
      <c r="G134" s="223" t="s">
        <v>161</v>
      </c>
      <c r="H134" s="224">
        <v>1</v>
      </c>
      <c r="I134" s="225"/>
      <c r="J134" s="226">
        <f>ROUND(I134*H134,2)</f>
        <v>0</v>
      </c>
      <c r="K134" s="227"/>
      <c r="L134" s="43"/>
      <c r="M134" s="228" t="s">
        <v>1</v>
      </c>
      <c r="N134" s="229" t="s">
        <v>50</v>
      </c>
      <c r="O134" s="90"/>
      <c r="P134" s="230">
        <f>O134*H134</f>
        <v>0</v>
      </c>
      <c r="Q134" s="230">
        <v>0</v>
      </c>
      <c r="R134" s="230">
        <f>Q134*H134</f>
        <v>0</v>
      </c>
      <c r="S134" s="230">
        <v>0</v>
      </c>
      <c r="T134" s="231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2" t="s">
        <v>162</v>
      </c>
      <c r="AT134" s="232" t="s">
        <v>158</v>
      </c>
      <c r="AU134" s="232" t="s">
        <v>95</v>
      </c>
      <c r="AY134" s="15" t="s">
        <v>157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5" t="s">
        <v>93</v>
      </c>
      <c r="BK134" s="233">
        <f>ROUND(I134*H134,2)</f>
        <v>0</v>
      </c>
      <c r="BL134" s="15" t="s">
        <v>162</v>
      </c>
      <c r="BM134" s="232" t="s">
        <v>185</v>
      </c>
    </row>
    <row r="135" spans="1:47" s="2" customFormat="1" ht="12">
      <c r="A135" s="37"/>
      <c r="B135" s="38"/>
      <c r="C135" s="39"/>
      <c r="D135" s="234" t="s">
        <v>164</v>
      </c>
      <c r="E135" s="39"/>
      <c r="F135" s="235" t="s">
        <v>184</v>
      </c>
      <c r="G135" s="39"/>
      <c r="H135" s="39"/>
      <c r="I135" s="236"/>
      <c r="J135" s="39"/>
      <c r="K135" s="39"/>
      <c r="L135" s="43"/>
      <c r="M135" s="237"/>
      <c r="N135" s="23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164</v>
      </c>
      <c r="AU135" s="15" t="s">
        <v>95</v>
      </c>
    </row>
    <row r="136" spans="1:65" s="2" customFormat="1" ht="24.15" customHeight="1">
      <c r="A136" s="37"/>
      <c r="B136" s="38"/>
      <c r="C136" s="220" t="s">
        <v>186</v>
      </c>
      <c r="D136" s="220" t="s">
        <v>158</v>
      </c>
      <c r="E136" s="221" t="s">
        <v>187</v>
      </c>
      <c r="F136" s="222" t="s">
        <v>188</v>
      </c>
      <c r="G136" s="223" t="s">
        <v>161</v>
      </c>
      <c r="H136" s="224">
        <v>1</v>
      </c>
      <c r="I136" s="225"/>
      <c r="J136" s="226">
        <f>ROUND(I136*H136,2)</f>
        <v>0</v>
      </c>
      <c r="K136" s="227"/>
      <c r="L136" s="43"/>
      <c r="M136" s="228" t="s">
        <v>1</v>
      </c>
      <c r="N136" s="229" t="s">
        <v>50</v>
      </c>
      <c r="O136" s="90"/>
      <c r="P136" s="230">
        <f>O136*H136</f>
        <v>0</v>
      </c>
      <c r="Q136" s="230">
        <v>0</v>
      </c>
      <c r="R136" s="230">
        <f>Q136*H136</f>
        <v>0</v>
      </c>
      <c r="S136" s="230">
        <v>0</v>
      </c>
      <c r="T136" s="23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162</v>
      </c>
      <c r="AT136" s="232" t="s">
        <v>158</v>
      </c>
      <c r="AU136" s="232" t="s">
        <v>95</v>
      </c>
      <c r="AY136" s="15" t="s">
        <v>157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5" t="s">
        <v>93</v>
      </c>
      <c r="BK136" s="233">
        <f>ROUND(I136*H136,2)</f>
        <v>0</v>
      </c>
      <c r="BL136" s="15" t="s">
        <v>162</v>
      </c>
      <c r="BM136" s="232" t="s">
        <v>189</v>
      </c>
    </row>
    <row r="137" spans="1:47" s="2" customFormat="1" ht="12">
      <c r="A137" s="37"/>
      <c r="B137" s="38"/>
      <c r="C137" s="39"/>
      <c r="D137" s="234" t="s">
        <v>164</v>
      </c>
      <c r="E137" s="39"/>
      <c r="F137" s="235" t="s">
        <v>190</v>
      </c>
      <c r="G137" s="39"/>
      <c r="H137" s="39"/>
      <c r="I137" s="236"/>
      <c r="J137" s="39"/>
      <c r="K137" s="39"/>
      <c r="L137" s="43"/>
      <c r="M137" s="237"/>
      <c r="N137" s="23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5" t="s">
        <v>164</v>
      </c>
      <c r="AU137" s="15" t="s">
        <v>95</v>
      </c>
    </row>
    <row r="138" spans="1:65" s="2" customFormat="1" ht="24.15" customHeight="1">
      <c r="A138" s="37"/>
      <c r="B138" s="38"/>
      <c r="C138" s="220" t="s">
        <v>191</v>
      </c>
      <c r="D138" s="220" t="s">
        <v>158</v>
      </c>
      <c r="E138" s="221" t="s">
        <v>192</v>
      </c>
      <c r="F138" s="222" t="s">
        <v>193</v>
      </c>
      <c r="G138" s="223" t="s">
        <v>161</v>
      </c>
      <c r="H138" s="224">
        <v>1</v>
      </c>
      <c r="I138" s="225"/>
      <c r="J138" s="226">
        <f>ROUND(I138*H138,2)</f>
        <v>0</v>
      </c>
      <c r="K138" s="227"/>
      <c r="L138" s="43"/>
      <c r="M138" s="228" t="s">
        <v>1</v>
      </c>
      <c r="N138" s="229" t="s">
        <v>50</v>
      </c>
      <c r="O138" s="90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2" t="s">
        <v>162</v>
      </c>
      <c r="AT138" s="232" t="s">
        <v>158</v>
      </c>
      <c r="AU138" s="232" t="s">
        <v>95</v>
      </c>
      <c r="AY138" s="15" t="s">
        <v>157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5" t="s">
        <v>93</v>
      </c>
      <c r="BK138" s="233">
        <f>ROUND(I138*H138,2)</f>
        <v>0</v>
      </c>
      <c r="BL138" s="15" t="s">
        <v>162</v>
      </c>
      <c r="BM138" s="232" t="s">
        <v>194</v>
      </c>
    </row>
    <row r="139" spans="1:47" s="2" customFormat="1" ht="12">
      <c r="A139" s="37"/>
      <c r="B139" s="38"/>
      <c r="C139" s="39"/>
      <c r="D139" s="234" t="s">
        <v>164</v>
      </c>
      <c r="E139" s="39"/>
      <c r="F139" s="235" t="s">
        <v>195</v>
      </c>
      <c r="G139" s="39"/>
      <c r="H139" s="39"/>
      <c r="I139" s="236"/>
      <c r="J139" s="39"/>
      <c r="K139" s="39"/>
      <c r="L139" s="43"/>
      <c r="M139" s="237"/>
      <c r="N139" s="23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164</v>
      </c>
      <c r="AU139" s="15" t="s">
        <v>95</v>
      </c>
    </row>
    <row r="140" spans="1:65" s="2" customFormat="1" ht="33" customHeight="1">
      <c r="A140" s="37"/>
      <c r="B140" s="38"/>
      <c r="C140" s="220" t="s">
        <v>196</v>
      </c>
      <c r="D140" s="220" t="s">
        <v>158</v>
      </c>
      <c r="E140" s="221" t="s">
        <v>197</v>
      </c>
      <c r="F140" s="222" t="s">
        <v>198</v>
      </c>
      <c r="G140" s="223" t="s">
        <v>161</v>
      </c>
      <c r="H140" s="224">
        <v>1</v>
      </c>
      <c r="I140" s="225"/>
      <c r="J140" s="226">
        <f>ROUND(I140*H140,2)</f>
        <v>0</v>
      </c>
      <c r="K140" s="227"/>
      <c r="L140" s="43"/>
      <c r="M140" s="228" t="s">
        <v>1</v>
      </c>
      <c r="N140" s="229" t="s">
        <v>50</v>
      </c>
      <c r="O140" s="90"/>
      <c r="P140" s="230">
        <f>O140*H140</f>
        <v>0</v>
      </c>
      <c r="Q140" s="230">
        <v>0</v>
      </c>
      <c r="R140" s="230">
        <f>Q140*H140</f>
        <v>0</v>
      </c>
      <c r="S140" s="230">
        <v>0</v>
      </c>
      <c r="T140" s="23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2" t="s">
        <v>162</v>
      </c>
      <c r="AT140" s="232" t="s">
        <v>158</v>
      </c>
      <c r="AU140" s="232" t="s">
        <v>95</v>
      </c>
      <c r="AY140" s="15" t="s">
        <v>157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5" t="s">
        <v>93</v>
      </c>
      <c r="BK140" s="233">
        <f>ROUND(I140*H140,2)</f>
        <v>0</v>
      </c>
      <c r="BL140" s="15" t="s">
        <v>162</v>
      </c>
      <c r="BM140" s="232" t="s">
        <v>199</v>
      </c>
    </row>
    <row r="141" spans="1:47" s="2" customFormat="1" ht="12">
      <c r="A141" s="37"/>
      <c r="B141" s="38"/>
      <c r="C141" s="39"/>
      <c r="D141" s="234" t="s">
        <v>164</v>
      </c>
      <c r="E141" s="39"/>
      <c r="F141" s="235" t="s">
        <v>200</v>
      </c>
      <c r="G141" s="39"/>
      <c r="H141" s="39"/>
      <c r="I141" s="236"/>
      <c r="J141" s="39"/>
      <c r="K141" s="39"/>
      <c r="L141" s="43"/>
      <c r="M141" s="237"/>
      <c r="N141" s="238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164</v>
      </c>
      <c r="AU141" s="15" t="s">
        <v>95</v>
      </c>
    </row>
    <row r="142" spans="1:65" s="2" customFormat="1" ht="24.15" customHeight="1">
      <c r="A142" s="37"/>
      <c r="B142" s="38"/>
      <c r="C142" s="220" t="s">
        <v>201</v>
      </c>
      <c r="D142" s="220" t="s">
        <v>158</v>
      </c>
      <c r="E142" s="221" t="s">
        <v>202</v>
      </c>
      <c r="F142" s="222" t="s">
        <v>203</v>
      </c>
      <c r="G142" s="223" t="s">
        <v>161</v>
      </c>
      <c r="H142" s="224">
        <v>1</v>
      </c>
      <c r="I142" s="225"/>
      <c r="J142" s="226">
        <f>ROUND(I142*H142,2)</f>
        <v>0</v>
      </c>
      <c r="K142" s="227"/>
      <c r="L142" s="43"/>
      <c r="M142" s="228" t="s">
        <v>1</v>
      </c>
      <c r="N142" s="229" t="s">
        <v>50</v>
      </c>
      <c r="O142" s="90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2" t="s">
        <v>162</v>
      </c>
      <c r="AT142" s="232" t="s">
        <v>158</v>
      </c>
      <c r="AU142" s="232" t="s">
        <v>95</v>
      </c>
      <c r="AY142" s="15" t="s">
        <v>157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5" t="s">
        <v>93</v>
      </c>
      <c r="BK142" s="233">
        <f>ROUND(I142*H142,2)</f>
        <v>0</v>
      </c>
      <c r="BL142" s="15" t="s">
        <v>162</v>
      </c>
      <c r="BM142" s="232" t="s">
        <v>204</v>
      </c>
    </row>
    <row r="143" spans="1:47" s="2" customFormat="1" ht="12">
      <c r="A143" s="37"/>
      <c r="B143" s="38"/>
      <c r="C143" s="39"/>
      <c r="D143" s="234" t="s">
        <v>164</v>
      </c>
      <c r="E143" s="39"/>
      <c r="F143" s="235" t="s">
        <v>205</v>
      </c>
      <c r="G143" s="39"/>
      <c r="H143" s="39"/>
      <c r="I143" s="236"/>
      <c r="J143" s="39"/>
      <c r="K143" s="39"/>
      <c r="L143" s="43"/>
      <c r="M143" s="237"/>
      <c r="N143" s="23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5" t="s">
        <v>164</v>
      </c>
      <c r="AU143" s="15" t="s">
        <v>95</v>
      </c>
    </row>
    <row r="144" spans="1:65" s="2" customFormat="1" ht="24.15" customHeight="1">
      <c r="A144" s="37"/>
      <c r="B144" s="38"/>
      <c r="C144" s="220" t="s">
        <v>206</v>
      </c>
      <c r="D144" s="220" t="s">
        <v>158</v>
      </c>
      <c r="E144" s="221" t="s">
        <v>207</v>
      </c>
      <c r="F144" s="222" t="s">
        <v>208</v>
      </c>
      <c r="G144" s="223" t="s">
        <v>161</v>
      </c>
      <c r="H144" s="224">
        <v>1</v>
      </c>
      <c r="I144" s="225"/>
      <c r="J144" s="226">
        <f>ROUND(I144*H144,2)</f>
        <v>0</v>
      </c>
      <c r="K144" s="227"/>
      <c r="L144" s="43"/>
      <c r="M144" s="228" t="s">
        <v>1</v>
      </c>
      <c r="N144" s="229" t="s">
        <v>50</v>
      </c>
      <c r="O144" s="90"/>
      <c r="P144" s="230">
        <f>O144*H144</f>
        <v>0</v>
      </c>
      <c r="Q144" s="230">
        <v>0</v>
      </c>
      <c r="R144" s="230">
        <f>Q144*H144</f>
        <v>0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162</v>
      </c>
      <c r="AT144" s="232" t="s">
        <v>158</v>
      </c>
      <c r="AU144" s="232" t="s">
        <v>95</v>
      </c>
      <c r="AY144" s="15" t="s">
        <v>157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5" t="s">
        <v>93</v>
      </c>
      <c r="BK144" s="233">
        <f>ROUND(I144*H144,2)</f>
        <v>0</v>
      </c>
      <c r="BL144" s="15" t="s">
        <v>162</v>
      </c>
      <c r="BM144" s="232" t="s">
        <v>209</v>
      </c>
    </row>
    <row r="145" spans="1:47" s="2" customFormat="1" ht="12">
      <c r="A145" s="37"/>
      <c r="B145" s="38"/>
      <c r="C145" s="39"/>
      <c r="D145" s="234" t="s">
        <v>164</v>
      </c>
      <c r="E145" s="39"/>
      <c r="F145" s="235" t="s">
        <v>208</v>
      </c>
      <c r="G145" s="39"/>
      <c r="H145" s="39"/>
      <c r="I145" s="236"/>
      <c r="J145" s="39"/>
      <c r="K145" s="39"/>
      <c r="L145" s="43"/>
      <c r="M145" s="237"/>
      <c r="N145" s="23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164</v>
      </c>
      <c r="AU145" s="15" t="s">
        <v>95</v>
      </c>
    </row>
    <row r="146" spans="1:63" s="12" customFormat="1" ht="22.8" customHeight="1">
      <c r="A146" s="12"/>
      <c r="B146" s="204"/>
      <c r="C146" s="205"/>
      <c r="D146" s="206" t="s">
        <v>84</v>
      </c>
      <c r="E146" s="218" t="s">
        <v>210</v>
      </c>
      <c r="F146" s="218" t="s">
        <v>211</v>
      </c>
      <c r="G146" s="205"/>
      <c r="H146" s="205"/>
      <c r="I146" s="208"/>
      <c r="J146" s="219">
        <f>BK146</f>
        <v>0</v>
      </c>
      <c r="K146" s="205"/>
      <c r="L146" s="210"/>
      <c r="M146" s="211"/>
      <c r="N146" s="212"/>
      <c r="O146" s="212"/>
      <c r="P146" s="213">
        <f>SUM(P147:P148)</f>
        <v>0</v>
      </c>
      <c r="Q146" s="212"/>
      <c r="R146" s="213">
        <f>SUM(R147:R148)</f>
        <v>0</v>
      </c>
      <c r="S146" s="212"/>
      <c r="T146" s="214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5" t="s">
        <v>156</v>
      </c>
      <c r="AT146" s="216" t="s">
        <v>84</v>
      </c>
      <c r="AU146" s="216" t="s">
        <v>93</v>
      </c>
      <c r="AY146" s="215" t="s">
        <v>157</v>
      </c>
      <c r="BK146" s="217">
        <f>SUM(BK147:BK148)</f>
        <v>0</v>
      </c>
    </row>
    <row r="147" spans="1:65" s="2" customFormat="1" ht="62.7" customHeight="1">
      <c r="A147" s="37"/>
      <c r="B147" s="38"/>
      <c r="C147" s="220" t="s">
        <v>212</v>
      </c>
      <c r="D147" s="220" t="s">
        <v>158</v>
      </c>
      <c r="E147" s="221" t="s">
        <v>213</v>
      </c>
      <c r="F147" s="222" t="s">
        <v>214</v>
      </c>
      <c r="G147" s="223" t="s">
        <v>215</v>
      </c>
      <c r="H147" s="224">
        <v>1</v>
      </c>
      <c r="I147" s="225"/>
      <c r="J147" s="226">
        <f>ROUND(I147*H147,2)</f>
        <v>0</v>
      </c>
      <c r="K147" s="227"/>
      <c r="L147" s="43"/>
      <c r="M147" s="228" t="s">
        <v>1</v>
      </c>
      <c r="N147" s="229" t="s">
        <v>50</v>
      </c>
      <c r="O147" s="90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2" t="s">
        <v>162</v>
      </c>
      <c r="AT147" s="232" t="s">
        <v>158</v>
      </c>
      <c r="AU147" s="232" t="s">
        <v>95</v>
      </c>
      <c r="AY147" s="15" t="s">
        <v>157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5" t="s">
        <v>93</v>
      </c>
      <c r="BK147" s="233">
        <f>ROUND(I147*H147,2)</f>
        <v>0</v>
      </c>
      <c r="BL147" s="15" t="s">
        <v>162</v>
      </c>
      <c r="BM147" s="232" t="s">
        <v>216</v>
      </c>
    </row>
    <row r="148" spans="1:47" s="2" customFormat="1" ht="12">
      <c r="A148" s="37"/>
      <c r="B148" s="38"/>
      <c r="C148" s="39"/>
      <c r="D148" s="234" t="s">
        <v>164</v>
      </c>
      <c r="E148" s="39"/>
      <c r="F148" s="235" t="s">
        <v>217</v>
      </c>
      <c r="G148" s="39"/>
      <c r="H148" s="39"/>
      <c r="I148" s="236"/>
      <c r="J148" s="39"/>
      <c r="K148" s="39"/>
      <c r="L148" s="43"/>
      <c r="M148" s="237"/>
      <c r="N148" s="23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164</v>
      </c>
      <c r="AU148" s="15" t="s">
        <v>95</v>
      </c>
    </row>
    <row r="149" spans="1:63" s="12" customFormat="1" ht="22.8" customHeight="1">
      <c r="A149" s="12"/>
      <c r="B149" s="204"/>
      <c r="C149" s="205"/>
      <c r="D149" s="206" t="s">
        <v>84</v>
      </c>
      <c r="E149" s="218" t="s">
        <v>218</v>
      </c>
      <c r="F149" s="218" t="s">
        <v>219</v>
      </c>
      <c r="G149" s="205"/>
      <c r="H149" s="205"/>
      <c r="I149" s="208"/>
      <c r="J149" s="219">
        <f>BK149</f>
        <v>0</v>
      </c>
      <c r="K149" s="205"/>
      <c r="L149" s="210"/>
      <c r="M149" s="211"/>
      <c r="N149" s="212"/>
      <c r="O149" s="212"/>
      <c r="P149" s="213">
        <f>SUM(P150:P152)</f>
        <v>0</v>
      </c>
      <c r="Q149" s="212"/>
      <c r="R149" s="213">
        <f>SUM(R150:R152)</f>
        <v>0</v>
      </c>
      <c r="S149" s="212"/>
      <c r="T149" s="214">
        <f>SUM(T150:T152)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5" t="s">
        <v>156</v>
      </c>
      <c r="AT149" s="216" t="s">
        <v>84</v>
      </c>
      <c r="AU149" s="216" t="s">
        <v>93</v>
      </c>
      <c r="AY149" s="215" t="s">
        <v>157</v>
      </c>
      <c r="BK149" s="217">
        <f>SUM(BK150:BK152)</f>
        <v>0</v>
      </c>
    </row>
    <row r="150" spans="1:65" s="2" customFormat="1" ht="44.25" customHeight="1">
      <c r="A150" s="37"/>
      <c r="B150" s="38"/>
      <c r="C150" s="220" t="s">
        <v>220</v>
      </c>
      <c r="D150" s="220" t="s">
        <v>158</v>
      </c>
      <c r="E150" s="221" t="s">
        <v>221</v>
      </c>
      <c r="F150" s="222" t="s">
        <v>222</v>
      </c>
      <c r="G150" s="223" t="s">
        <v>215</v>
      </c>
      <c r="H150" s="224">
        <v>1</v>
      </c>
      <c r="I150" s="225"/>
      <c r="J150" s="226">
        <f>ROUND(I150*H150,2)</f>
        <v>0</v>
      </c>
      <c r="K150" s="227"/>
      <c r="L150" s="43"/>
      <c r="M150" s="228" t="s">
        <v>1</v>
      </c>
      <c r="N150" s="229" t="s">
        <v>50</v>
      </c>
      <c r="O150" s="90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2" t="s">
        <v>162</v>
      </c>
      <c r="AT150" s="232" t="s">
        <v>158</v>
      </c>
      <c r="AU150" s="232" t="s">
        <v>95</v>
      </c>
      <c r="AY150" s="15" t="s">
        <v>157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5" t="s">
        <v>93</v>
      </c>
      <c r="BK150" s="233">
        <f>ROUND(I150*H150,2)</f>
        <v>0</v>
      </c>
      <c r="BL150" s="15" t="s">
        <v>162</v>
      </c>
      <c r="BM150" s="232" t="s">
        <v>223</v>
      </c>
    </row>
    <row r="151" spans="1:47" s="2" customFormat="1" ht="12">
      <c r="A151" s="37"/>
      <c r="B151" s="38"/>
      <c r="C151" s="39"/>
      <c r="D151" s="234" t="s">
        <v>164</v>
      </c>
      <c r="E151" s="39"/>
      <c r="F151" s="235" t="s">
        <v>222</v>
      </c>
      <c r="G151" s="39"/>
      <c r="H151" s="39"/>
      <c r="I151" s="236"/>
      <c r="J151" s="39"/>
      <c r="K151" s="39"/>
      <c r="L151" s="43"/>
      <c r="M151" s="237"/>
      <c r="N151" s="23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164</v>
      </c>
      <c r="AU151" s="15" t="s">
        <v>95</v>
      </c>
    </row>
    <row r="152" spans="1:51" s="13" customFormat="1" ht="12">
      <c r="A152" s="13"/>
      <c r="B152" s="239"/>
      <c r="C152" s="240"/>
      <c r="D152" s="234" t="s">
        <v>224</v>
      </c>
      <c r="E152" s="241" t="s">
        <v>1</v>
      </c>
      <c r="F152" s="242" t="s">
        <v>93</v>
      </c>
      <c r="G152" s="240"/>
      <c r="H152" s="243">
        <v>1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224</v>
      </c>
      <c r="AU152" s="249" t="s">
        <v>95</v>
      </c>
      <c r="AV152" s="13" t="s">
        <v>95</v>
      </c>
      <c r="AW152" s="13" t="s">
        <v>40</v>
      </c>
      <c r="AX152" s="13" t="s">
        <v>93</v>
      </c>
      <c r="AY152" s="249" t="s">
        <v>157</v>
      </c>
    </row>
    <row r="153" spans="1:63" s="12" customFormat="1" ht="22.8" customHeight="1">
      <c r="A153" s="12"/>
      <c r="B153" s="204"/>
      <c r="C153" s="205"/>
      <c r="D153" s="206" t="s">
        <v>84</v>
      </c>
      <c r="E153" s="218" t="s">
        <v>225</v>
      </c>
      <c r="F153" s="218" t="s">
        <v>226</v>
      </c>
      <c r="G153" s="205"/>
      <c r="H153" s="205"/>
      <c r="I153" s="208"/>
      <c r="J153" s="219">
        <f>BK153</f>
        <v>0</v>
      </c>
      <c r="K153" s="205"/>
      <c r="L153" s="210"/>
      <c r="M153" s="211"/>
      <c r="N153" s="212"/>
      <c r="O153" s="212"/>
      <c r="P153" s="213">
        <f>SUM(P154:P156)</f>
        <v>0</v>
      </c>
      <c r="Q153" s="212"/>
      <c r="R153" s="213">
        <f>SUM(R154:R156)</f>
        <v>0</v>
      </c>
      <c r="S153" s="212"/>
      <c r="T153" s="214">
        <f>SUM(T154:T156)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5" t="s">
        <v>156</v>
      </c>
      <c r="AT153" s="216" t="s">
        <v>84</v>
      </c>
      <c r="AU153" s="216" t="s">
        <v>93</v>
      </c>
      <c r="AY153" s="215" t="s">
        <v>157</v>
      </c>
      <c r="BK153" s="217">
        <f>SUM(BK154:BK156)</f>
        <v>0</v>
      </c>
    </row>
    <row r="154" spans="1:65" s="2" customFormat="1" ht="33" customHeight="1">
      <c r="A154" s="37"/>
      <c r="B154" s="38"/>
      <c r="C154" s="220" t="s">
        <v>227</v>
      </c>
      <c r="D154" s="220" t="s">
        <v>158</v>
      </c>
      <c r="E154" s="221" t="s">
        <v>228</v>
      </c>
      <c r="F154" s="222" t="s">
        <v>229</v>
      </c>
      <c r="G154" s="223" t="s">
        <v>215</v>
      </c>
      <c r="H154" s="224">
        <v>1</v>
      </c>
      <c r="I154" s="225"/>
      <c r="J154" s="226">
        <f>ROUND(I154*H154,2)</f>
        <v>0</v>
      </c>
      <c r="K154" s="227"/>
      <c r="L154" s="43"/>
      <c r="M154" s="228" t="s">
        <v>1</v>
      </c>
      <c r="N154" s="229" t="s">
        <v>50</v>
      </c>
      <c r="O154" s="90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2" t="s">
        <v>162</v>
      </c>
      <c r="AT154" s="232" t="s">
        <v>158</v>
      </c>
      <c r="AU154" s="232" t="s">
        <v>95</v>
      </c>
      <c r="AY154" s="15" t="s">
        <v>157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5" t="s">
        <v>93</v>
      </c>
      <c r="BK154" s="233">
        <f>ROUND(I154*H154,2)</f>
        <v>0</v>
      </c>
      <c r="BL154" s="15" t="s">
        <v>162</v>
      </c>
      <c r="BM154" s="232" t="s">
        <v>230</v>
      </c>
    </row>
    <row r="155" spans="1:47" s="2" customFormat="1" ht="12">
      <c r="A155" s="37"/>
      <c r="B155" s="38"/>
      <c r="C155" s="39"/>
      <c r="D155" s="234" t="s">
        <v>164</v>
      </c>
      <c r="E155" s="39"/>
      <c r="F155" s="235" t="s">
        <v>229</v>
      </c>
      <c r="G155" s="39"/>
      <c r="H155" s="39"/>
      <c r="I155" s="236"/>
      <c r="J155" s="39"/>
      <c r="K155" s="39"/>
      <c r="L155" s="43"/>
      <c r="M155" s="237"/>
      <c r="N155" s="23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5" t="s">
        <v>164</v>
      </c>
      <c r="AU155" s="15" t="s">
        <v>95</v>
      </c>
    </row>
    <row r="156" spans="1:51" s="13" customFormat="1" ht="12">
      <c r="A156" s="13"/>
      <c r="B156" s="239"/>
      <c r="C156" s="240"/>
      <c r="D156" s="234" t="s">
        <v>224</v>
      </c>
      <c r="E156" s="241" t="s">
        <v>1</v>
      </c>
      <c r="F156" s="242" t="s">
        <v>93</v>
      </c>
      <c r="G156" s="240"/>
      <c r="H156" s="243">
        <v>1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224</v>
      </c>
      <c r="AU156" s="249" t="s">
        <v>95</v>
      </c>
      <c r="AV156" s="13" t="s">
        <v>95</v>
      </c>
      <c r="AW156" s="13" t="s">
        <v>40</v>
      </c>
      <c r="AX156" s="13" t="s">
        <v>93</v>
      </c>
      <c r="AY156" s="249" t="s">
        <v>157</v>
      </c>
    </row>
    <row r="157" spans="1:63" s="12" customFormat="1" ht="22.8" customHeight="1">
      <c r="A157" s="12"/>
      <c r="B157" s="204"/>
      <c r="C157" s="205"/>
      <c r="D157" s="206" t="s">
        <v>84</v>
      </c>
      <c r="E157" s="218" t="s">
        <v>231</v>
      </c>
      <c r="F157" s="218" t="s">
        <v>232</v>
      </c>
      <c r="G157" s="205"/>
      <c r="H157" s="205"/>
      <c r="I157" s="208"/>
      <c r="J157" s="219">
        <f>BK157</f>
        <v>0</v>
      </c>
      <c r="K157" s="205"/>
      <c r="L157" s="210"/>
      <c r="M157" s="211"/>
      <c r="N157" s="212"/>
      <c r="O157" s="212"/>
      <c r="P157" s="213">
        <f>SUM(P158:P161)</f>
        <v>0</v>
      </c>
      <c r="Q157" s="212"/>
      <c r="R157" s="213">
        <f>SUM(R158:R161)</f>
        <v>0</v>
      </c>
      <c r="S157" s="212"/>
      <c r="T157" s="214">
        <f>SUM(T158:T161)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15" t="s">
        <v>156</v>
      </c>
      <c r="AT157" s="216" t="s">
        <v>84</v>
      </c>
      <c r="AU157" s="216" t="s">
        <v>93</v>
      </c>
      <c r="AY157" s="215" t="s">
        <v>157</v>
      </c>
      <c r="BK157" s="217">
        <f>SUM(BK158:BK161)</f>
        <v>0</v>
      </c>
    </row>
    <row r="158" spans="1:65" s="2" customFormat="1" ht="37.8" customHeight="1">
      <c r="A158" s="37"/>
      <c r="B158" s="38"/>
      <c r="C158" s="220" t="s">
        <v>8</v>
      </c>
      <c r="D158" s="220" t="s">
        <v>158</v>
      </c>
      <c r="E158" s="221" t="s">
        <v>233</v>
      </c>
      <c r="F158" s="222" t="s">
        <v>234</v>
      </c>
      <c r="G158" s="223" t="s">
        <v>215</v>
      </c>
      <c r="H158" s="224">
        <v>1</v>
      </c>
      <c r="I158" s="225"/>
      <c r="J158" s="226">
        <f>ROUND(I158*H158,2)</f>
        <v>0</v>
      </c>
      <c r="K158" s="227"/>
      <c r="L158" s="43"/>
      <c r="M158" s="228" t="s">
        <v>1</v>
      </c>
      <c r="N158" s="229" t="s">
        <v>50</v>
      </c>
      <c r="O158" s="90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2" t="s">
        <v>162</v>
      </c>
      <c r="AT158" s="232" t="s">
        <v>158</v>
      </c>
      <c r="AU158" s="232" t="s">
        <v>95</v>
      </c>
      <c r="AY158" s="15" t="s">
        <v>157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5" t="s">
        <v>93</v>
      </c>
      <c r="BK158" s="233">
        <f>ROUND(I158*H158,2)</f>
        <v>0</v>
      </c>
      <c r="BL158" s="15" t="s">
        <v>162</v>
      </c>
      <c r="BM158" s="232" t="s">
        <v>235</v>
      </c>
    </row>
    <row r="159" spans="1:47" s="2" customFormat="1" ht="12">
      <c r="A159" s="37"/>
      <c r="B159" s="38"/>
      <c r="C159" s="39"/>
      <c r="D159" s="234" t="s">
        <v>164</v>
      </c>
      <c r="E159" s="39"/>
      <c r="F159" s="235" t="s">
        <v>234</v>
      </c>
      <c r="G159" s="39"/>
      <c r="H159" s="39"/>
      <c r="I159" s="236"/>
      <c r="J159" s="39"/>
      <c r="K159" s="39"/>
      <c r="L159" s="43"/>
      <c r="M159" s="237"/>
      <c r="N159" s="23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5" t="s">
        <v>164</v>
      </c>
      <c r="AU159" s="15" t="s">
        <v>95</v>
      </c>
    </row>
    <row r="160" spans="1:65" s="2" customFormat="1" ht="24.15" customHeight="1">
      <c r="A160" s="37"/>
      <c r="B160" s="38"/>
      <c r="C160" s="220" t="s">
        <v>236</v>
      </c>
      <c r="D160" s="220" t="s">
        <v>158</v>
      </c>
      <c r="E160" s="221" t="s">
        <v>237</v>
      </c>
      <c r="F160" s="222" t="s">
        <v>238</v>
      </c>
      <c r="G160" s="223" t="s">
        <v>215</v>
      </c>
      <c r="H160" s="224">
        <v>1</v>
      </c>
      <c r="I160" s="225"/>
      <c r="J160" s="226">
        <f>ROUND(I160*H160,2)</f>
        <v>0</v>
      </c>
      <c r="K160" s="227"/>
      <c r="L160" s="43"/>
      <c r="M160" s="228" t="s">
        <v>1</v>
      </c>
      <c r="N160" s="229" t="s">
        <v>50</v>
      </c>
      <c r="O160" s="90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162</v>
      </c>
      <c r="AT160" s="232" t="s">
        <v>158</v>
      </c>
      <c r="AU160" s="232" t="s">
        <v>95</v>
      </c>
      <c r="AY160" s="15" t="s">
        <v>157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93</v>
      </c>
      <c r="BK160" s="233">
        <f>ROUND(I160*H160,2)</f>
        <v>0</v>
      </c>
      <c r="BL160" s="15" t="s">
        <v>162</v>
      </c>
      <c r="BM160" s="232" t="s">
        <v>239</v>
      </c>
    </row>
    <row r="161" spans="1:47" s="2" customFormat="1" ht="12">
      <c r="A161" s="37"/>
      <c r="B161" s="38"/>
      <c r="C161" s="39"/>
      <c r="D161" s="234" t="s">
        <v>164</v>
      </c>
      <c r="E161" s="39"/>
      <c r="F161" s="235" t="s">
        <v>238</v>
      </c>
      <c r="G161" s="39"/>
      <c r="H161" s="39"/>
      <c r="I161" s="236"/>
      <c r="J161" s="39"/>
      <c r="K161" s="39"/>
      <c r="L161" s="43"/>
      <c r="M161" s="250"/>
      <c r="N161" s="251"/>
      <c r="O161" s="252"/>
      <c r="P161" s="252"/>
      <c r="Q161" s="252"/>
      <c r="R161" s="252"/>
      <c r="S161" s="252"/>
      <c r="T161" s="253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164</v>
      </c>
      <c r="AU161" s="15" t="s">
        <v>95</v>
      </c>
    </row>
    <row r="162" spans="1:31" s="2" customFormat="1" ht="6.95" customHeight="1">
      <c r="A162" s="37"/>
      <c r="B162" s="65"/>
      <c r="C162" s="66"/>
      <c r="D162" s="66"/>
      <c r="E162" s="66"/>
      <c r="F162" s="66"/>
      <c r="G162" s="66"/>
      <c r="H162" s="66"/>
      <c r="I162" s="66"/>
      <c r="J162" s="66"/>
      <c r="K162" s="66"/>
      <c r="L162" s="43"/>
      <c r="M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</row>
  </sheetData>
  <sheetProtection password="CC35" sheet="1" objects="1" scenarios="1" formatColumns="0" formatRows="0" autoFilter="0"/>
  <autoFilter ref="C120:K161"/>
  <mergeCells count="9">
    <mergeCell ref="E7:H7"/>
    <mergeCell ref="E9:H9"/>
    <mergeCell ref="E18:H18"/>
    <mergeCell ref="E27:H27"/>
    <mergeCell ref="E84:H84"/>
    <mergeCell ref="E86:H86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240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23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39</v>
      </c>
      <c r="F21" s="37"/>
      <c r="G21" s="37"/>
      <c r="H21" s="37"/>
      <c r="I21" s="139" t="s">
        <v>34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ROUND(J132,2)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ROUND((SUM(BE132:BE478)),2)</f>
        <v>0</v>
      </c>
      <c r="G33" s="37"/>
      <c r="H33" s="37"/>
      <c r="I33" s="156">
        <v>0.21</v>
      </c>
      <c r="J33" s="155">
        <f>ROUND(((SUM(BE132:BE478))*I33),2)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ROUND((SUM(BF132:BF478)),2)</f>
        <v>0</v>
      </c>
      <c r="G34" s="37"/>
      <c r="H34" s="37"/>
      <c r="I34" s="156">
        <v>0.15</v>
      </c>
      <c r="J34" s="155">
        <f>ROUND(((SUM(BF132:BF478))*I34),2)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ROUND((SUM(BG132:BG478)),2)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ROUND((SUM(BH132:BH478)),2)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ROUND((SUM(BI132:BI478)),2)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>2023-7.1. - IO 01 Gravitační stoka AD+A zkapacitnění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 xml:space="preserve">Pohořelice 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 xml:space="preserve">Vodohospodářský rozvoj a výstavba a.s.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J132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241</v>
      </c>
      <c r="E96" s="183"/>
      <c r="F96" s="183"/>
      <c r="G96" s="183"/>
      <c r="H96" s="183"/>
      <c r="I96" s="183"/>
      <c r="J96" s="184">
        <f>J133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242</v>
      </c>
      <c r="E97" s="189"/>
      <c r="F97" s="189"/>
      <c r="G97" s="189"/>
      <c r="H97" s="189"/>
      <c r="I97" s="189"/>
      <c r="J97" s="190">
        <f>J134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243</v>
      </c>
      <c r="E98" s="189"/>
      <c r="F98" s="189"/>
      <c r="G98" s="189"/>
      <c r="H98" s="189"/>
      <c r="I98" s="189"/>
      <c r="J98" s="190">
        <f>J222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244</v>
      </c>
      <c r="E99" s="189"/>
      <c r="F99" s="189"/>
      <c r="G99" s="189"/>
      <c r="H99" s="189"/>
      <c r="I99" s="189"/>
      <c r="J99" s="190">
        <f>J226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245</v>
      </c>
      <c r="E100" s="189"/>
      <c r="F100" s="189"/>
      <c r="G100" s="189"/>
      <c r="H100" s="189"/>
      <c r="I100" s="189"/>
      <c r="J100" s="190">
        <f>J230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246</v>
      </c>
      <c r="E101" s="189"/>
      <c r="F101" s="189"/>
      <c r="G101" s="189"/>
      <c r="H101" s="189"/>
      <c r="I101" s="189"/>
      <c r="J101" s="190">
        <f>J237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247</v>
      </c>
      <c r="E102" s="189"/>
      <c r="F102" s="189"/>
      <c r="G102" s="189"/>
      <c r="H102" s="189"/>
      <c r="I102" s="189"/>
      <c r="J102" s="190">
        <f>J265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248</v>
      </c>
      <c r="E103" s="189"/>
      <c r="F103" s="189"/>
      <c r="G103" s="189"/>
      <c r="H103" s="189"/>
      <c r="I103" s="189"/>
      <c r="J103" s="190">
        <f>J269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249</v>
      </c>
      <c r="E104" s="189"/>
      <c r="F104" s="189"/>
      <c r="G104" s="189"/>
      <c r="H104" s="189"/>
      <c r="I104" s="189"/>
      <c r="J104" s="190">
        <f>J397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6"/>
      <c r="C105" s="187"/>
      <c r="D105" s="188" t="s">
        <v>250</v>
      </c>
      <c r="E105" s="189"/>
      <c r="F105" s="189"/>
      <c r="G105" s="189"/>
      <c r="H105" s="189"/>
      <c r="I105" s="189"/>
      <c r="J105" s="190">
        <f>J410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251</v>
      </c>
      <c r="E106" s="189"/>
      <c r="F106" s="189"/>
      <c r="G106" s="189"/>
      <c r="H106" s="189"/>
      <c r="I106" s="189"/>
      <c r="J106" s="190">
        <f>J442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252</v>
      </c>
      <c r="E107" s="183"/>
      <c r="F107" s="183"/>
      <c r="G107" s="183"/>
      <c r="H107" s="183"/>
      <c r="I107" s="183"/>
      <c r="J107" s="184">
        <f>J455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253</v>
      </c>
      <c r="E108" s="189"/>
      <c r="F108" s="189"/>
      <c r="G108" s="189"/>
      <c r="H108" s="189"/>
      <c r="I108" s="189"/>
      <c r="J108" s="190">
        <f>J456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254</v>
      </c>
      <c r="E109" s="183"/>
      <c r="F109" s="183"/>
      <c r="G109" s="183"/>
      <c r="H109" s="183"/>
      <c r="I109" s="183"/>
      <c r="J109" s="184">
        <f>J460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255</v>
      </c>
      <c r="E110" s="189"/>
      <c r="F110" s="189"/>
      <c r="G110" s="189"/>
      <c r="H110" s="189"/>
      <c r="I110" s="189"/>
      <c r="J110" s="190">
        <f>J461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256</v>
      </c>
      <c r="E111" s="189"/>
      <c r="F111" s="189"/>
      <c r="G111" s="189"/>
      <c r="H111" s="189"/>
      <c r="I111" s="189"/>
      <c r="J111" s="190">
        <f>J466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257</v>
      </c>
      <c r="E112" s="189"/>
      <c r="F112" s="189"/>
      <c r="G112" s="189"/>
      <c r="H112" s="189"/>
      <c r="I112" s="189"/>
      <c r="J112" s="190">
        <f>J470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pans="1:31" s="2" customFormat="1" ht="6.95" customHeight="1">
      <c r="A118" s="37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4.95" customHeight="1">
      <c r="A119" s="37"/>
      <c r="B119" s="38"/>
      <c r="C119" s="21" t="s">
        <v>141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0" t="s">
        <v>16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175" t="str">
        <f>E7</f>
        <v>Pohořelice – Brněnská, zkapacitnění kanalizace</v>
      </c>
      <c r="F122" s="30"/>
      <c r="G122" s="30"/>
      <c r="H122" s="30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0" t="s">
        <v>124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E9</f>
        <v>2023-7.1. - IO 01 Gravitační stoka AD+A zkapacitnění</v>
      </c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0" t="s">
        <v>22</v>
      </c>
      <c r="D126" s="39"/>
      <c r="E126" s="39"/>
      <c r="F126" s="25" t="str">
        <f>F12</f>
        <v xml:space="preserve">Pohořelice </v>
      </c>
      <c r="G126" s="39"/>
      <c r="H126" s="39"/>
      <c r="I126" s="30" t="s">
        <v>24</v>
      </c>
      <c r="J126" s="78" t="str">
        <f>IF(J12="","",J12)</f>
        <v>18. 7. 2023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25.65" customHeight="1">
      <c r="A128" s="37"/>
      <c r="B128" s="38"/>
      <c r="C128" s="30" t="s">
        <v>30</v>
      </c>
      <c r="D128" s="39"/>
      <c r="E128" s="39"/>
      <c r="F128" s="25" t="str">
        <f>E15</f>
        <v>VODOVODY A KANALIZACE BŘECLAV, a.s.</v>
      </c>
      <c r="G128" s="39"/>
      <c r="H128" s="39"/>
      <c r="I128" s="30" t="s">
        <v>37</v>
      </c>
      <c r="J128" s="35" t="str">
        <f>E21</f>
        <v xml:space="preserve">Vodohospodářský rozvoj a výstavba a.s.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0" t="s">
        <v>35</v>
      </c>
      <c r="D129" s="39"/>
      <c r="E129" s="39"/>
      <c r="F129" s="25" t="str">
        <f>IF(E18="","",E18)</f>
        <v>Vyplň údaj</v>
      </c>
      <c r="G129" s="39"/>
      <c r="H129" s="39"/>
      <c r="I129" s="30" t="s">
        <v>41</v>
      </c>
      <c r="J129" s="35" t="str">
        <f>E24</f>
        <v>Dvořák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192"/>
      <c r="B131" s="193"/>
      <c r="C131" s="194" t="s">
        <v>142</v>
      </c>
      <c r="D131" s="195" t="s">
        <v>70</v>
      </c>
      <c r="E131" s="195" t="s">
        <v>66</v>
      </c>
      <c r="F131" s="195" t="s">
        <v>67</v>
      </c>
      <c r="G131" s="195" t="s">
        <v>143</v>
      </c>
      <c r="H131" s="195" t="s">
        <v>144</v>
      </c>
      <c r="I131" s="195" t="s">
        <v>145</v>
      </c>
      <c r="J131" s="196" t="s">
        <v>132</v>
      </c>
      <c r="K131" s="197" t="s">
        <v>146</v>
      </c>
      <c r="L131" s="198"/>
      <c r="M131" s="99" t="s">
        <v>1</v>
      </c>
      <c r="N131" s="100" t="s">
        <v>49</v>
      </c>
      <c r="O131" s="100" t="s">
        <v>147</v>
      </c>
      <c r="P131" s="100" t="s">
        <v>148</v>
      </c>
      <c r="Q131" s="100" t="s">
        <v>149</v>
      </c>
      <c r="R131" s="100" t="s">
        <v>150</v>
      </c>
      <c r="S131" s="100" t="s">
        <v>151</v>
      </c>
      <c r="T131" s="101" t="s">
        <v>152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7"/>
      <c r="B132" s="38"/>
      <c r="C132" s="106" t="s">
        <v>153</v>
      </c>
      <c r="D132" s="39"/>
      <c r="E132" s="39"/>
      <c r="F132" s="39"/>
      <c r="G132" s="39"/>
      <c r="H132" s="39"/>
      <c r="I132" s="39"/>
      <c r="J132" s="199">
        <f>BK132</f>
        <v>0</v>
      </c>
      <c r="K132" s="39"/>
      <c r="L132" s="43"/>
      <c r="M132" s="102"/>
      <c r="N132" s="200"/>
      <c r="O132" s="103"/>
      <c r="P132" s="201">
        <f>P133+P455+P460</f>
        <v>0</v>
      </c>
      <c r="Q132" s="103"/>
      <c r="R132" s="201">
        <f>R133+R455+R460</f>
        <v>854.7367451200001</v>
      </c>
      <c r="S132" s="103"/>
      <c r="T132" s="202">
        <f>T133+T455+T460</f>
        <v>686.08514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84</v>
      </c>
      <c r="AU132" s="15" t="s">
        <v>134</v>
      </c>
      <c r="BK132" s="203">
        <f>BK133+BK455+BK460</f>
        <v>0</v>
      </c>
    </row>
    <row r="133" spans="1:63" s="12" customFormat="1" ht="25.9" customHeight="1">
      <c r="A133" s="12"/>
      <c r="B133" s="204"/>
      <c r="C133" s="205"/>
      <c r="D133" s="206" t="s">
        <v>84</v>
      </c>
      <c r="E133" s="207" t="s">
        <v>258</v>
      </c>
      <c r="F133" s="207" t="s">
        <v>259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P134+P222+P226+P230+P237+P265+P269+P397+P442</f>
        <v>0</v>
      </c>
      <c r="Q133" s="212"/>
      <c r="R133" s="213">
        <f>R134+R222+R226+R230+R237+R265+R269+R397+R442</f>
        <v>854.7363251200002</v>
      </c>
      <c r="S133" s="212"/>
      <c r="T133" s="214">
        <f>T134+T222+T226+T230+T237+T265+T269+T397+T442</f>
        <v>686.08514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93</v>
      </c>
      <c r="AT133" s="216" t="s">
        <v>84</v>
      </c>
      <c r="AU133" s="216" t="s">
        <v>85</v>
      </c>
      <c r="AY133" s="215" t="s">
        <v>157</v>
      </c>
      <c r="BK133" s="217">
        <f>BK134+BK222+BK226+BK230+BK237+BK265+BK269+BK397+BK442</f>
        <v>0</v>
      </c>
    </row>
    <row r="134" spans="1:63" s="12" customFormat="1" ht="22.8" customHeight="1">
      <c r="A134" s="12"/>
      <c r="B134" s="204"/>
      <c r="C134" s="205"/>
      <c r="D134" s="206" t="s">
        <v>84</v>
      </c>
      <c r="E134" s="218" t="s">
        <v>93</v>
      </c>
      <c r="F134" s="218" t="s">
        <v>260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SUM(P135:P221)</f>
        <v>0</v>
      </c>
      <c r="Q134" s="212"/>
      <c r="R134" s="213">
        <f>SUM(R135:R221)</f>
        <v>669.1611768</v>
      </c>
      <c r="S134" s="212"/>
      <c r="T134" s="214">
        <f>SUM(T135:T221)</f>
        <v>465.21114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93</v>
      </c>
      <c r="AT134" s="216" t="s">
        <v>84</v>
      </c>
      <c r="AU134" s="216" t="s">
        <v>93</v>
      </c>
      <c r="AY134" s="215" t="s">
        <v>157</v>
      </c>
      <c r="BK134" s="217">
        <f>SUM(BK135:BK221)</f>
        <v>0</v>
      </c>
    </row>
    <row r="135" spans="1:65" s="2" customFormat="1" ht="24.15" customHeight="1">
      <c r="A135" s="37"/>
      <c r="B135" s="38"/>
      <c r="C135" s="220" t="s">
        <v>93</v>
      </c>
      <c r="D135" s="220" t="s">
        <v>158</v>
      </c>
      <c r="E135" s="221" t="s">
        <v>261</v>
      </c>
      <c r="F135" s="222" t="s">
        <v>262</v>
      </c>
      <c r="G135" s="223" t="s">
        <v>263</v>
      </c>
      <c r="H135" s="224">
        <v>530.76</v>
      </c>
      <c r="I135" s="225"/>
      <c r="J135" s="226">
        <f>ROUND(I135*H135,2)</f>
        <v>0</v>
      </c>
      <c r="K135" s="227"/>
      <c r="L135" s="43"/>
      <c r="M135" s="228" t="s">
        <v>1</v>
      </c>
      <c r="N135" s="229" t="s">
        <v>50</v>
      </c>
      <c r="O135" s="90"/>
      <c r="P135" s="230">
        <f>O135*H135</f>
        <v>0</v>
      </c>
      <c r="Q135" s="230">
        <v>0</v>
      </c>
      <c r="R135" s="230">
        <f>Q135*H135</f>
        <v>0</v>
      </c>
      <c r="S135" s="230">
        <v>0.29</v>
      </c>
      <c r="T135" s="231">
        <f>S135*H135</f>
        <v>153.9204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2" t="s">
        <v>174</v>
      </c>
      <c r="AT135" s="232" t="s">
        <v>158</v>
      </c>
      <c r="AU135" s="232" t="s">
        <v>95</v>
      </c>
      <c r="AY135" s="15" t="s">
        <v>157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5" t="s">
        <v>93</v>
      </c>
      <c r="BK135" s="233">
        <f>ROUND(I135*H135,2)</f>
        <v>0</v>
      </c>
      <c r="BL135" s="15" t="s">
        <v>174</v>
      </c>
      <c r="BM135" s="232" t="s">
        <v>264</v>
      </c>
    </row>
    <row r="136" spans="1:47" s="2" customFormat="1" ht="12">
      <c r="A136" s="37"/>
      <c r="B136" s="38"/>
      <c r="C136" s="39"/>
      <c r="D136" s="234" t="s">
        <v>164</v>
      </c>
      <c r="E136" s="39"/>
      <c r="F136" s="235" t="s">
        <v>265</v>
      </c>
      <c r="G136" s="39"/>
      <c r="H136" s="39"/>
      <c r="I136" s="236"/>
      <c r="J136" s="39"/>
      <c r="K136" s="39"/>
      <c r="L136" s="43"/>
      <c r="M136" s="237"/>
      <c r="N136" s="23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164</v>
      </c>
      <c r="AU136" s="15" t="s">
        <v>95</v>
      </c>
    </row>
    <row r="137" spans="1:51" s="13" customFormat="1" ht="12">
      <c r="A137" s="13"/>
      <c r="B137" s="239"/>
      <c r="C137" s="240"/>
      <c r="D137" s="234" t="s">
        <v>224</v>
      </c>
      <c r="E137" s="241" t="s">
        <v>1</v>
      </c>
      <c r="F137" s="242" t="s">
        <v>266</v>
      </c>
      <c r="G137" s="240"/>
      <c r="H137" s="243">
        <v>530.76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224</v>
      </c>
      <c r="AU137" s="249" t="s">
        <v>95</v>
      </c>
      <c r="AV137" s="13" t="s">
        <v>95</v>
      </c>
      <c r="AW137" s="13" t="s">
        <v>40</v>
      </c>
      <c r="AX137" s="13" t="s">
        <v>93</v>
      </c>
      <c r="AY137" s="249" t="s">
        <v>157</v>
      </c>
    </row>
    <row r="138" spans="1:65" s="2" customFormat="1" ht="24.15" customHeight="1">
      <c r="A138" s="37"/>
      <c r="B138" s="38"/>
      <c r="C138" s="220" t="s">
        <v>95</v>
      </c>
      <c r="D138" s="220" t="s">
        <v>158</v>
      </c>
      <c r="E138" s="221" t="s">
        <v>267</v>
      </c>
      <c r="F138" s="222" t="s">
        <v>268</v>
      </c>
      <c r="G138" s="223" t="s">
        <v>263</v>
      </c>
      <c r="H138" s="224">
        <v>751.91</v>
      </c>
      <c r="I138" s="225"/>
      <c r="J138" s="226">
        <f>ROUND(I138*H138,2)</f>
        <v>0</v>
      </c>
      <c r="K138" s="227"/>
      <c r="L138" s="43"/>
      <c r="M138" s="228" t="s">
        <v>1</v>
      </c>
      <c r="N138" s="229" t="s">
        <v>50</v>
      </c>
      <c r="O138" s="90"/>
      <c r="P138" s="230">
        <f>O138*H138</f>
        <v>0</v>
      </c>
      <c r="Q138" s="230">
        <v>0</v>
      </c>
      <c r="R138" s="230">
        <f>Q138*H138</f>
        <v>0</v>
      </c>
      <c r="S138" s="230">
        <v>0.316</v>
      </c>
      <c r="T138" s="231">
        <f>S138*H138</f>
        <v>237.60356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2" t="s">
        <v>174</v>
      </c>
      <c r="AT138" s="232" t="s">
        <v>158</v>
      </c>
      <c r="AU138" s="232" t="s">
        <v>95</v>
      </c>
      <c r="AY138" s="15" t="s">
        <v>157</v>
      </c>
      <c r="BE138" s="233">
        <f>IF(N138="základní",J138,0)</f>
        <v>0</v>
      </c>
      <c r="BF138" s="233">
        <f>IF(N138="snížená",J138,0)</f>
        <v>0</v>
      </c>
      <c r="BG138" s="233">
        <f>IF(N138="zákl. přenesená",J138,0)</f>
        <v>0</v>
      </c>
      <c r="BH138" s="233">
        <f>IF(N138="sníž. přenesená",J138,0)</f>
        <v>0</v>
      </c>
      <c r="BI138" s="233">
        <f>IF(N138="nulová",J138,0)</f>
        <v>0</v>
      </c>
      <c r="BJ138" s="15" t="s">
        <v>93</v>
      </c>
      <c r="BK138" s="233">
        <f>ROUND(I138*H138,2)</f>
        <v>0</v>
      </c>
      <c r="BL138" s="15" t="s">
        <v>174</v>
      </c>
      <c r="BM138" s="232" t="s">
        <v>269</v>
      </c>
    </row>
    <row r="139" spans="1:47" s="2" customFormat="1" ht="12">
      <c r="A139" s="37"/>
      <c r="B139" s="38"/>
      <c r="C139" s="39"/>
      <c r="D139" s="234" t="s">
        <v>164</v>
      </c>
      <c r="E139" s="39"/>
      <c r="F139" s="235" t="s">
        <v>270</v>
      </c>
      <c r="G139" s="39"/>
      <c r="H139" s="39"/>
      <c r="I139" s="236"/>
      <c r="J139" s="39"/>
      <c r="K139" s="39"/>
      <c r="L139" s="43"/>
      <c r="M139" s="237"/>
      <c r="N139" s="238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5" t="s">
        <v>164</v>
      </c>
      <c r="AU139" s="15" t="s">
        <v>95</v>
      </c>
    </row>
    <row r="140" spans="1:51" s="13" customFormat="1" ht="12">
      <c r="A140" s="13"/>
      <c r="B140" s="239"/>
      <c r="C140" s="240"/>
      <c r="D140" s="234" t="s">
        <v>224</v>
      </c>
      <c r="E140" s="241" t="s">
        <v>1</v>
      </c>
      <c r="F140" s="242" t="s">
        <v>271</v>
      </c>
      <c r="G140" s="240"/>
      <c r="H140" s="243">
        <v>751.91</v>
      </c>
      <c r="I140" s="244"/>
      <c r="J140" s="240"/>
      <c r="K140" s="240"/>
      <c r="L140" s="245"/>
      <c r="M140" s="246"/>
      <c r="N140" s="247"/>
      <c r="O140" s="247"/>
      <c r="P140" s="247"/>
      <c r="Q140" s="247"/>
      <c r="R140" s="247"/>
      <c r="S140" s="247"/>
      <c r="T140" s="248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9" t="s">
        <v>224</v>
      </c>
      <c r="AU140" s="249" t="s">
        <v>95</v>
      </c>
      <c r="AV140" s="13" t="s">
        <v>95</v>
      </c>
      <c r="AW140" s="13" t="s">
        <v>40</v>
      </c>
      <c r="AX140" s="13" t="s">
        <v>85</v>
      </c>
      <c r="AY140" s="249" t="s">
        <v>157</v>
      </c>
    </row>
    <row r="141" spans="1:65" s="2" customFormat="1" ht="24.15" customHeight="1">
      <c r="A141" s="37"/>
      <c r="B141" s="38"/>
      <c r="C141" s="220" t="s">
        <v>169</v>
      </c>
      <c r="D141" s="220" t="s">
        <v>158</v>
      </c>
      <c r="E141" s="221" t="s">
        <v>272</v>
      </c>
      <c r="F141" s="222" t="s">
        <v>273</v>
      </c>
      <c r="G141" s="223" t="s">
        <v>263</v>
      </c>
      <c r="H141" s="224">
        <v>751.91</v>
      </c>
      <c r="I141" s="225"/>
      <c r="J141" s="226">
        <f>ROUND(I141*H141,2)</f>
        <v>0</v>
      </c>
      <c r="K141" s="227"/>
      <c r="L141" s="43"/>
      <c r="M141" s="228" t="s">
        <v>1</v>
      </c>
      <c r="N141" s="229" t="s">
        <v>50</v>
      </c>
      <c r="O141" s="90"/>
      <c r="P141" s="230">
        <f>O141*H141</f>
        <v>0</v>
      </c>
      <c r="Q141" s="230">
        <v>0</v>
      </c>
      <c r="R141" s="230">
        <f>Q141*H141</f>
        <v>0</v>
      </c>
      <c r="S141" s="230">
        <v>0.098</v>
      </c>
      <c r="T141" s="231">
        <f>S141*H141</f>
        <v>73.68718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2" t="s">
        <v>174</v>
      </c>
      <c r="AT141" s="232" t="s">
        <v>158</v>
      </c>
      <c r="AU141" s="232" t="s">
        <v>95</v>
      </c>
      <c r="AY141" s="15" t="s">
        <v>157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5" t="s">
        <v>93</v>
      </c>
      <c r="BK141" s="233">
        <f>ROUND(I141*H141,2)</f>
        <v>0</v>
      </c>
      <c r="BL141" s="15" t="s">
        <v>174</v>
      </c>
      <c r="BM141" s="232" t="s">
        <v>274</v>
      </c>
    </row>
    <row r="142" spans="1:47" s="2" customFormat="1" ht="12">
      <c r="A142" s="37"/>
      <c r="B142" s="38"/>
      <c r="C142" s="39"/>
      <c r="D142" s="234" t="s">
        <v>164</v>
      </c>
      <c r="E142" s="39"/>
      <c r="F142" s="235" t="s">
        <v>275</v>
      </c>
      <c r="G142" s="39"/>
      <c r="H142" s="39"/>
      <c r="I142" s="236"/>
      <c r="J142" s="39"/>
      <c r="K142" s="39"/>
      <c r="L142" s="43"/>
      <c r="M142" s="237"/>
      <c r="N142" s="238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5" t="s">
        <v>164</v>
      </c>
      <c r="AU142" s="15" t="s">
        <v>95</v>
      </c>
    </row>
    <row r="143" spans="1:51" s="13" customFormat="1" ht="12">
      <c r="A143" s="13"/>
      <c r="B143" s="239"/>
      <c r="C143" s="240"/>
      <c r="D143" s="234" t="s">
        <v>224</v>
      </c>
      <c r="E143" s="241" t="s">
        <v>1</v>
      </c>
      <c r="F143" s="242" t="s">
        <v>271</v>
      </c>
      <c r="G143" s="240"/>
      <c r="H143" s="243">
        <v>751.91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224</v>
      </c>
      <c r="AU143" s="249" t="s">
        <v>95</v>
      </c>
      <c r="AV143" s="13" t="s">
        <v>95</v>
      </c>
      <c r="AW143" s="13" t="s">
        <v>40</v>
      </c>
      <c r="AX143" s="13" t="s">
        <v>93</v>
      </c>
      <c r="AY143" s="249" t="s">
        <v>157</v>
      </c>
    </row>
    <row r="144" spans="1:65" s="2" customFormat="1" ht="16.5" customHeight="1">
      <c r="A144" s="37"/>
      <c r="B144" s="38"/>
      <c r="C144" s="220" t="s">
        <v>174</v>
      </c>
      <c r="D144" s="220" t="s">
        <v>158</v>
      </c>
      <c r="E144" s="221" t="s">
        <v>276</v>
      </c>
      <c r="F144" s="222" t="s">
        <v>277</v>
      </c>
      <c r="G144" s="223" t="s">
        <v>278</v>
      </c>
      <c r="H144" s="224">
        <v>500</v>
      </c>
      <c r="I144" s="225"/>
      <c r="J144" s="226">
        <f>ROUND(I144*H144,2)</f>
        <v>0</v>
      </c>
      <c r="K144" s="227"/>
      <c r="L144" s="43"/>
      <c r="M144" s="228" t="s">
        <v>1</v>
      </c>
      <c r="N144" s="229" t="s">
        <v>50</v>
      </c>
      <c r="O144" s="90"/>
      <c r="P144" s="230">
        <f>O144*H144</f>
        <v>0</v>
      </c>
      <c r="Q144" s="230">
        <v>0.00719</v>
      </c>
      <c r="R144" s="230">
        <f>Q144*H144</f>
        <v>3.595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174</v>
      </c>
      <c r="AT144" s="232" t="s">
        <v>158</v>
      </c>
      <c r="AU144" s="232" t="s">
        <v>95</v>
      </c>
      <c r="AY144" s="15" t="s">
        <v>157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5" t="s">
        <v>93</v>
      </c>
      <c r="BK144" s="233">
        <f>ROUND(I144*H144,2)</f>
        <v>0</v>
      </c>
      <c r="BL144" s="15" t="s">
        <v>174</v>
      </c>
      <c r="BM144" s="232" t="s">
        <v>279</v>
      </c>
    </row>
    <row r="145" spans="1:47" s="2" customFormat="1" ht="12">
      <c r="A145" s="37"/>
      <c r="B145" s="38"/>
      <c r="C145" s="39"/>
      <c r="D145" s="234" t="s">
        <v>164</v>
      </c>
      <c r="E145" s="39"/>
      <c r="F145" s="235" t="s">
        <v>280</v>
      </c>
      <c r="G145" s="39"/>
      <c r="H145" s="39"/>
      <c r="I145" s="236"/>
      <c r="J145" s="39"/>
      <c r="K145" s="39"/>
      <c r="L145" s="43"/>
      <c r="M145" s="237"/>
      <c r="N145" s="23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164</v>
      </c>
      <c r="AU145" s="15" t="s">
        <v>95</v>
      </c>
    </row>
    <row r="146" spans="1:51" s="13" customFormat="1" ht="12">
      <c r="A146" s="13"/>
      <c r="B146" s="239"/>
      <c r="C146" s="240"/>
      <c r="D146" s="234" t="s">
        <v>224</v>
      </c>
      <c r="E146" s="241" t="s">
        <v>1</v>
      </c>
      <c r="F146" s="242" t="s">
        <v>281</v>
      </c>
      <c r="G146" s="240"/>
      <c r="H146" s="243">
        <v>500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224</v>
      </c>
      <c r="AU146" s="249" t="s">
        <v>95</v>
      </c>
      <c r="AV146" s="13" t="s">
        <v>95</v>
      </c>
      <c r="AW146" s="13" t="s">
        <v>40</v>
      </c>
      <c r="AX146" s="13" t="s">
        <v>93</v>
      </c>
      <c r="AY146" s="249" t="s">
        <v>157</v>
      </c>
    </row>
    <row r="147" spans="1:65" s="2" customFormat="1" ht="24.15" customHeight="1">
      <c r="A147" s="37"/>
      <c r="B147" s="38"/>
      <c r="C147" s="220" t="s">
        <v>156</v>
      </c>
      <c r="D147" s="220" t="s">
        <v>158</v>
      </c>
      <c r="E147" s="221" t="s">
        <v>282</v>
      </c>
      <c r="F147" s="222" t="s">
        <v>283</v>
      </c>
      <c r="G147" s="223" t="s">
        <v>284</v>
      </c>
      <c r="H147" s="224">
        <v>1000</v>
      </c>
      <c r="I147" s="225"/>
      <c r="J147" s="226">
        <f>ROUND(I147*H147,2)</f>
        <v>0</v>
      </c>
      <c r="K147" s="227"/>
      <c r="L147" s="43"/>
      <c r="M147" s="228" t="s">
        <v>1</v>
      </c>
      <c r="N147" s="229" t="s">
        <v>50</v>
      </c>
      <c r="O147" s="90"/>
      <c r="P147" s="230">
        <f>O147*H147</f>
        <v>0</v>
      </c>
      <c r="Q147" s="230">
        <v>4E-05</v>
      </c>
      <c r="R147" s="230">
        <f>Q147*H147</f>
        <v>0.04</v>
      </c>
      <c r="S147" s="230">
        <v>0</v>
      </c>
      <c r="T147" s="23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2" t="s">
        <v>174</v>
      </c>
      <c r="AT147" s="232" t="s">
        <v>158</v>
      </c>
      <c r="AU147" s="232" t="s">
        <v>95</v>
      </c>
      <c r="AY147" s="15" t="s">
        <v>157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5" t="s">
        <v>93</v>
      </c>
      <c r="BK147" s="233">
        <f>ROUND(I147*H147,2)</f>
        <v>0</v>
      </c>
      <c r="BL147" s="15" t="s">
        <v>174</v>
      </c>
      <c r="BM147" s="232" t="s">
        <v>285</v>
      </c>
    </row>
    <row r="148" spans="1:47" s="2" customFormat="1" ht="12">
      <c r="A148" s="37"/>
      <c r="B148" s="38"/>
      <c r="C148" s="39"/>
      <c r="D148" s="234" t="s">
        <v>164</v>
      </c>
      <c r="E148" s="39"/>
      <c r="F148" s="235" t="s">
        <v>286</v>
      </c>
      <c r="G148" s="39"/>
      <c r="H148" s="39"/>
      <c r="I148" s="236"/>
      <c r="J148" s="39"/>
      <c r="K148" s="39"/>
      <c r="L148" s="43"/>
      <c r="M148" s="237"/>
      <c r="N148" s="23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164</v>
      </c>
      <c r="AU148" s="15" t="s">
        <v>95</v>
      </c>
    </row>
    <row r="149" spans="1:51" s="13" customFormat="1" ht="12">
      <c r="A149" s="13"/>
      <c r="B149" s="239"/>
      <c r="C149" s="240"/>
      <c r="D149" s="234" t="s">
        <v>224</v>
      </c>
      <c r="E149" s="241" t="s">
        <v>1</v>
      </c>
      <c r="F149" s="242" t="s">
        <v>287</v>
      </c>
      <c r="G149" s="240"/>
      <c r="H149" s="243">
        <v>1000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224</v>
      </c>
      <c r="AU149" s="249" t="s">
        <v>95</v>
      </c>
      <c r="AV149" s="13" t="s">
        <v>95</v>
      </c>
      <c r="AW149" s="13" t="s">
        <v>40</v>
      </c>
      <c r="AX149" s="13" t="s">
        <v>93</v>
      </c>
      <c r="AY149" s="249" t="s">
        <v>157</v>
      </c>
    </row>
    <row r="150" spans="1:65" s="2" customFormat="1" ht="24.15" customHeight="1">
      <c r="A150" s="37"/>
      <c r="B150" s="38"/>
      <c r="C150" s="220" t="s">
        <v>182</v>
      </c>
      <c r="D150" s="220" t="s">
        <v>158</v>
      </c>
      <c r="E150" s="221" t="s">
        <v>288</v>
      </c>
      <c r="F150" s="222" t="s">
        <v>289</v>
      </c>
      <c r="G150" s="223" t="s">
        <v>290</v>
      </c>
      <c r="H150" s="224">
        <v>65</v>
      </c>
      <c r="I150" s="225"/>
      <c r="J150" s="226">
        <f>ROUND(I150*H150,2)</f>
        <v>0</v>
      </c>
      <c r="K150" s="227"/>
      <c r="L150" s="43"/>
      <c r="M150" s="228" t="s">
        <v>1</v>
      </c>
      <c r="N150" s="229" t="s">
        <v>50</v>
      </c>
      <c r="O150" s="90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2" t="s">
        <v>174</v>
      </c>
      <c r="AT150" s="232" t="s">
        <v>158</v>
      </c>
      <c r="AU150" s="232" t="s">
        <v>95</v>
      </c>
      <c r="AY150" s="15" t="s">
        <v>157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5" t="s">
        <v>93</v>
      </c>
      <c r="BK150" s="233">
        <f>ROUND(I150*H150,2)</f>
        <v>0</v>
      </c>
      <c r="BL150" s="15" t="s">
        <v>174</v>
      </c>
      <c r="BM150" s="232" t="s">
        <v>291</v>
      </c>
    </row>
    <row r="151" spans="1:47" s="2" customFormat="1" ht="12">
      <c r="A151" s="37"/>
      <c r="B151" s="38"/>
      <c r="C151" s="39"/>
      <c r="D151" s="234" t="s">
        <v>164</v>
      </c>
      <c r="E151" s="39"/>
      <c r="F151" s="235" t="s">
        <v>292</v>
      </c>
      <c r="G151" s="39"/>
      <c r="H151" s="39"/>
      <c r="I151" s="236"/>
      <c r="J151" s="39"/>
      <c r="K151" s="39"/>
      <c r="L151" s="43"/>
      <c r="M151" s="237"/>
      <c r="N151" s="23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164</v>
      </c>
      <c r="AU151" s="15" t="s">
        <v>95</v>
      </c>
    </row>
    <row r="152" spans="1:51" s="13" customFormat="1" ht="12">
      <c r="A152" s="13"/>
      <c r="B152" s="239"/>
      <c r="C152" s="240"/>
      <c r="D152" s="234" t="s">
        <v>224</v>
      </c>
      <c r="E152" s="241" t="s">
        <v>1</v>
      </c>
      <c r="F152" s="242" t="s">
        <v>293</v>
      </c>
      <c r="G152" s="240"/>
      <c r="H152" s="243">
        <v>65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224</v>
      </c>
      <c r="AU152" s="249" t="s">
        <v>95</v>
      </c>
      <c r="AV152" s="13" t="s">
        <v>95</v>
      </c>
      <c r="AW152" s="13" t="s">
        <v>40</v>
      </c>
      <c r="AX152" s="13" t="s">
        <v>93</v>
      </c>
      <c r="AY152" s="249" t="s">
        <v>157</v>
      </c>
    </row>
    <row r="153" spans="1:65" s="2" customFormat="1" ht="24.15" customHeight="1">
      <c r="A153" s="37"/>
      <c r="B153" s="38"/>
      <c r="C153" s="220" t="s">
        <v>186</v>
      </c>
      <c r="D153" s="220" t="s">
        <v>158</v>
      </c>
      <c r="E153" s="221" t="s">
        <v>294</v>
      </c>
      <c r="F153" s="222" t="s">
        <v>295</v>
      </c>
      <c r="G153" s="223" t="s">
        <v>278</v>
      </c>
      <c r="H153" s="224">
        <v>440</v>
      </c>
      <c r="I153" s="225"/>
      <c r="J153" s="226">
        <f>ROUND(I153*H153,2)</f>
        <v>0</v>
      </c>
      <c r="K153" s="227"/>
      <c r="L153" s="43"/>
      <c r="M153" s="228" t="s">
        <v>1</v>
      </c>
      <c r="N153" s="229" t="s">
        <v>50</v>
      </c>
      <c r="O153" s="90"/>
      <c r="P153" s="230">
        <f>O153*H153</f>
        <v>0</v>
      </c>
      <c r="Q153" s="230">
        <v>0.00868</v>
      </c>
      <c r="R153" s="230">
        <f>Q153*H153</f>
        <v>3.8192</v>
      </c>
      <c r="S153" s="230">
        <v>0</v>
      </c>
      <c r="T153" s="23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2" t="s">
        <v>174</v>
      </c>
      <c r="AT153" s="232" t="s">
        <v>158</v>
      </c>
      <c r="AU153" s="232" t="s">
        <v>95</v>
      </c>
      <c r="AY153" s="15" t="s">
        <v>157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93</v>
      </c>
      <c r="BK153" s="233">
        <f>ROUND(I153*H153,2)</f>
        <v>0</v>
      </c>
      <c r="BL153" s="15" t="s">
        <v>174</v>
      </c>
      <c r="BM153" s="232" t="s">
        <v>296</v>
      </c>
    </row>
    <row r="154" spans="1:47" s="2" customFormat="1" ht="12">
      <c r="A154" s="37"/>
      <c r="B154" s="38"/>
      <c r="C154" s="39"/>
      <c r="D154" s="234" t="s">
        <v>164</v>
      </c>
      <c r="E154" s="39"/>
      <c r="F154" s="235" t="s">
        <v>297</v>
      </c>
      <c r="G154" s="39"/>
      <c r="H154" s="39"/>
      <c r="I154" s="236"/>
      <c r="J154" s="39"/>
      <c r="K154" s="39"/>
      <c r="L154" s="43"/>
      <c r="M154" s="237"/>
      <c r="N154" s="23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164</v>
      </c>
      <c r="AU154" s="15" t="s">
        <v>95</v>
      </c>
    </row>
    <row r="155" spans="1:51" s="13" customFormat="1" ht="12">
      <c r="A155" s="13"/>
      <c r="B155" s="239"/>
      <c r="C155" s="240"/>
      <c r="D155" s="234" t="s">
        <v>224</v>
      </c>
      <c r="E155" s="241" t="s">
        <v>1</v>
      </c>
      <c r="F155" s="242" t="s">
        <v>298</v>
      </c>
      <c r="G155" s="240"/>
      <c r="H155" s="243">
        <v>440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224</v>
      </c>
      <c r="AU155" s="249" t="s">
        <v>95</v>
      </c>
      <c r="AV155" s="13" t="s">
        <v>95</v>
      </c>
      <c r="AW155" s="13" t="s">
        <v>40</v>
      </c>
      <c r="AX155" s="13" t="s">
        <v>93</v>
      </c>
      <c r="AY155" s="249" t="s">
        <v>157</v>
      </c>
    </row>
    <row r="156" spans="1:65" s="2" customFormat="1" ht="16.5" customHeight="1">
      <c r="A156" s="37"/>
      <c r="B156" s="38"/>
      <c r="C156" s="254" t="s">
        <v>191</v>
      </c>
      <c r="D156" s="254" t="s">
        <v>299</v>
      </c>
      <c r="E156" s="255" t="s">
        <v>300</v>
      </c>
      <c r="F156" s="256" t="s">
        <v>301</v>
      </c>
      <c r="G156" s="257" t="s">
        <v>302</v>
      </c>
      <c r="H156" s="258">
        <v>645.613</v>
      </c>
      <c r="I156" s="259"/>
      <c r="J156" s="260">
        <f>ROUND(I156*H156,2)</f>
        <v>0</v>
      </c>
      <c r="K156" s="261"/>
      <c r="L156" s="262"/>
      <c r="M156" s="263" t="s">
        <v>1</v>
      </c>
      <c r="N156" s="264" t="s">
        <v>50</v>
      </c>
      <c r="O156" s="90"/>
      <c r="P156" s="230">
        <f>O156*H156</f>
        <v>0</v>
      </c>
      <c r="Q156" s="230">
        <v>1</v>
      </c>
      <c r="R156" s="230">
        <f>Q156*H156</f>
        <v>645.613</v>
      </c>
      <c r="S156" s="230">
        <v>0</v>
      </c>
      <c r="T156" s="23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2" t="s">
        <v>191</v>
      </c>
      <c r="AT156" s="232" t="s">
        <v>299</v>
      </c>
      <c r="AU156" s="232" t="s">
        <v>95</v>
      </c>
      <c r="AY156" s="15" t="s">
        <v>157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5" t="s">
        <v>93</v>
      </c>
      <c r="BK156" s="233">
        <f>ROUND(I156*H156,2)</f>
        <v>0</v>
      </c>
      <c r="BL156" s="15" t="s">
        <v>174</v>
      </c>
      <c r="BM156" s="232" t="s">
        <v>303</v>
      </c>
    </row>
    <row r="157" spans="1:47" s="2" customFormat="1" ht="12">
      <c r="A157" s="37"/>
      <c r="B157" s="38"/>
      <c r="C157" s="39"/>
      <c r="D157" s="234" t="s">
        <v>164</v>
      </c>
      <c r="E157" s="39"/>
      <c r="F157" s="235" t="s">
        <v>301</v>
      </c>
      <c r="G157" s="39"/>
      <c r="H157" s="39"/>
      <c r="I157" s="236"/>
      <c r="J157" s="39"/>
      <c r="K157" s="39"/>
      <c r="L157" s="43"/>
      <c r="M157" s="237"/>
      <c r="N157" s="23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164</v>
      </c>
      <c r="AU157" s="15" t="s">
        <v>95</v>
      </c>
    </row>
    <row r="158" spans="1:51" s="13" customFormat="1" ht="12">
      <c r="A158" s="13"/>
      <c r="B158" s="239"/>
      <c r="C158" s="240"/>
      <c r="D158" s="234" t="s">
        <v>224</v>
      </c>
      <c r="E158" s="241" t="s">
        <v>1</v>
      </c>
      <c r="F158" s="242" t="s">
        <v>304</v>
      </c>
      <c r="G158" s="240"/>
      <c r="H158" s="243">
        <v>-203.603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224</v>
      </c>
      <c r="AU158" s="249" t="s">
        <v>95</v>
      </c>
      <c r="AV158" s="13" t="s">
        <v>95</v>
      </c>
      <c r="AW158" s="13" t="s">
        <v>40</v>
      </c>
      <c r="AX158" s="13" t="s">
        <v>85</v>
      </c>
      <c r="AY158" s="249" t="s">
        <v>157</v>
      </c>
    </row>
    <row r="159" spans="1:51" s="13" customFormat="1" ht="12">
      <c r="A159" s="13"/>
      <c r="B159" s="239"/>
      <c r="C159" s="240"/>
      <c r="D159" s="234" t="s">
        <v>224</v>
      </c>
      <c r="E159" s="241" t="s">
        <v>1</v>
      </c>
      <c r="F159" s="242" t="s">
        <v>305</v>
      </c>
      <c r="G159" s="240"/>
      <c r="H159" s="243">
        <v>849.216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224</v>
      </c>
      <c r="AU159" s="249" t="s">
        <v>95</v>
      </c>
      <c r="AV159" s="13" t="s">
        <v>95</v>
      </c>
      <c r="AW159" s="13" t="s">
        <v>40</v>
      </c>
      <c r="AX159" s="13" t="s">
        <v>85</v>
      </c>
      <c r="AY159" s="249" t="s">
        <v>157</v>
      </c>
    </row>
    <row r="160" spans="1:65" s="2" customFormat="1" ht="24.15" customHeight="1">
      <c r="A160" s="37"/>
      <c r="B160" s="38"/>
      <c r="C160" s="220" t="s">
        <v>196</v>
      </c>
      <c r="D160" s="220" t="s">
        <v>158</v>
      </c>
      <c r="E160" s="221" t="s">
        <v>306</v>
      </c>
      <c r="F160" s="222" t="s">
        <v>307</v>
      </c>
      <c r="G160" s="223" t="s">
        <v>278</v>
      </c>
      <c r="H160" s="224">
        <v>400</v>
      </c>
      <c r="I160" s="225"/>
      <c r="J160" s="226">
        <f>ROUND(I160*H160,2)</f>
        <v>0</v>
      </c>
      <c r="K160" s="227"/>
      <c r="L160" s="43"/>
      <c r="M160" s="228" t="s">
        <v>1</v>
      </c>
      <c r="N160" s="229" t="s">
        <v>50</v>
      </c>
      <c r="O160" s="90"/>
      <c r="P160" s="230">
        <f>O160*H160</f>
        <v>0</v>
      </c>
      <c r="Q160" s="230">
        <v>0.0369</v>
      </c>
      <c r="R160" s="230">
        <f>Q160*H160</f>
        <v>14.760000000000002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174</v>
      </c>
      <c r="AT160" s="232" t="s">
        <v>158</v>
      </c>
      <c r="AU160" s="232" t="s">
        <v>95</v>
      </c>
      <c r="AY160" s="15" t="s">
        <v>157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93</v>
      </c>
      <c r="BK160" s="233">
        <f>ROUND(I160*H160,2)</f>
        <v>0</v>
      </c>
      <c r="BL160" s="15" t="s">
        <v>174</v>
      </c>
      <c r="BM160" s="232" t="s">
        <v>308</v>
      </c>
    </row>
    <row r="161" spans="1:47" s="2" customFormat="1" ht="12">
      <c r="A161" s="37"/>
      <c r="B161" s="38"/>
      <c r="C161" s="39"/>
      <c r="D161" s="234" t="s">
        <v>164</v>
      </c>
      <c r="E161" s="39"/>
      <c r="F161" s="235" t="s">
        <v>309</v>
      </c>
      <c r="G161" s="39"/>
      <c r="H161" s="39"/>
      <c r="I161" s="236"/>
      <c r="J161" s="39"/>
      <c r="K161" s="39"/>
      <c r="L161" s="43"/>
      <c r="M161" s="237"/>
      <c r="N161" s="23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164</v>
      </c>
      <c r="AU161" s="15" t="s">
        <v>95</v>
      </c>
    </row>
    <row r="162" spans="1:51" s="13" customFormat="1" ht="12">
      <c r="A162" s="13"/>
      <c r="B162" s="239"/>
      <c r="C162" s="240"/>
      <c r="D162" s="234" t="s">
        <v>224</v>
      </c>
      <c r="E162" s="241" t="s">
        <v>1</v>
      </c>
      <c r="F162" s="242" t="s">
        <v>310</v>
      </c>
      <c r="G162" s="240"/>
      <c r="H162" s="243">
        <v>400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224</v>
      </c>
      <c r="AU162" s="249" t="s">
        <v>95</v>
      </c>
      <c r="AV162" s="13" t="s">
        <v>95</v>
      </c>
      <c r="AW162" s="13" t="s">
        <v>40</v>
      </c>
      <c r="AX162" s="13" t="s">
        <v>93</v>
      </c>
      <c r="AY162" s="249" t="s">
        <v>157</v>
      </c>
    </row>
    <row r="163" spans="1:65" s="2" customFormat="1" ht="24.15" customHeight="1">
      <c r="A163" s="37"/>
      <c r="B163" s="38"/>
      <c r="C163" s="220" t="s">
        <v>201</v>
      </c>
      <c r="D163" s="220" t="s">
        <v>158</v>
      </c>
      <c r="E163" s="221" t="s">
        <v>311</v>
      </c>
      <c r="F163" s="222" t="s">
        <v>312</v>
      </c>
      <c r="G163" s="223" t="s">
        <v>313</v>
      </c>
      <c r="H163" s="224">
        <v>530.76</v>
      </c>
      <c r="I163" s="225"/>
      <c r="J163" s="226">
        <f>ROUND(I163*H163,2)</f>
        <v>0</v>
      </c>
      <c r="K163" s="227"/>
      <c r="L163" s="43"/>
      <c r="M163" s="228" t="s">
        <v>1</v>
      </c>
      <c r="N163" s="229" t="s">
        <v>50</v>
      </c>
      <c r="O163" s="90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2" t="s">
        <v>174</v>
      </c>
      <c r="AT163" s="232" t="s">
        <v>158</v>
      </c>
      <c r="AU163" s="232" t="s">
        <v>95</v>
      </c>
      <c r="AY163" s="15" t="s">
        <v>157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5" t="s">
        <v>93</v>
      </c>
      <c r="BK163" s="233">
        <f>ROUND(I163*H163,2)</f>
        <v>0</v>
      </c>
      <c r="BL163" s="15" t="s">
        <v>174</v>
      </c>
      <c r="BM163" s="232" t="s">
        <v>314</v>
      </c>
    </row>
    <row r="164" spans="1:47" s="2" customFormat="1" ht="12">
      <c r="A164" s="37"/>
      <c r="B164" s="38"/>
      <c r="C164" s="39"/>
      <c r="D164" s="234" t="s">
        <v>164</v>
      </c>
      <c r="E164" s="39"/>
      <c r="F164" s="235" t="s">
        <v>315</v>
      </c>
      <c r="G164" s="39"/>
      <c r="H164" s="39"/>
      <c r="I164" s="236"/>
      <c r="J164" s="39"/>
      <c r="K164" s="39"/>
      <c r="L164" s="43"/>
      <c r="M164" s="237"/>
      <c r="N164" s="23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5" t="s">
        <v>164</v>
      </c>
      <c r="AU164" s="15" t="s">
        <v>95</v>
      </c>
    </row>
    <row r="165" spans="1:51" s="13" customFormat="1" ht="12">
      <c r="A165" s="13"/>
      <c r="B165" s="239"/>
      <c r="C165" s="240"/>
      <c r="D165" s="234" t="s">
        <v>224</v>
      </c>
      <c r="E165" s="241" t="s">
        <v>1</v>
      </c>
      <c r="F165" s="242" t="s">
        <v>316</v>
      </c>
      <c r="G165" s="240"/>
      <c r="H165" s="243">
        <v>530.76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224</v>
      </c>
      <c r="AU165" s="249" t="s">
        <v>95</v>
      </c>
      <c r="AV165" s="13" t="s">
        <v>95</v>
      </c>
      <c r="AW165" s="13" t="s">
        <v>40</v>
      </c>
      <c r="AX165" s="13" t="s">
        <v>93</v>
      </c>
      <c r="AY165" s="249" t="s">
        <v>157</v>
      </c>
    </row>
    <row r="166" spans="1:65" s="2" customFormat="1" ht="37.8" customHeight="1">
      <c r="A166" s="37"/>
      <c r="B166" s="38"/>
      <c r="C166" s="220" t="s">
        <v>206</v>
      </c>
      <c r="D166" s="220" t="s">
        <v>158</v>
      </c>
      <c r="E166" s="221" t="s">
        <v>317</v>
      </c>
      <c r="F166" s="222" t="s">
        <v>318</v>
      </c>
      <c r="G166" s="223" t="s">
        <v>313</v>
      </c>
      <c r="H166" s="224">
        <v>31.2</v>
      </c>
      <c r="I166" s="225"/>
      <c r="J166" s="226">
        <f>ROUND(I166*H166,2)</f>
        <v>0</v>
      </c>
      <c r="K166" s="227"/>
      <c r="L166" s="43"/>
      <c r="M166" s="228" t="s">
        <v>1</v>
      </c>
      <c r="N166" s="229" t="s">
        <v>50</v>
      </c>
      <c r="O166" s="90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2" t="s">
        <v>174</v>
      </c>
      <c r="AT166" s="232" t="s">
        <v>158</v>
      </c>
      <c r="AU166" s="232" t="s">
        <v>95</v>
      </c>
      <c r="AY166" s="15" t="s">
        <v>157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5" t="s">
        <v>93</v>
      </c>
      <c r="BK166" s="233">
        <f>ROUND(I166*H166,2)</f>
        <v>0</v>
      </c>
      <c r="BL166" s="15" t="s">
        <v>174</v>
      </c>
      <c r="BM166" s="232" t="s">
        <v>319</v>
      </c>
    </row>
    <row r="167" spans="1:47" s="2" customFormat="1" ht="12">
      <c r="A167" s="37"/>
      <c r="B167" s="38"/>
      <c r="C167" s="39"/>
      <c r="D167" s="234" t="s">
        <v>164</v>
      </c>
      <c r="E167" s="39"/>
      <c r="F167" s="235" t="s">
        <v>320</v>
      </c>
      <c r="G167" s="39"/>
      <c r="H167" s="39"/>
      <c r="I167" s="236"/>
      <c r="J167" s="39"/>
      <c r="K167" s="39"/>
      <c r="L167" s="43"/>
      <c r="M167" s="237"/>
      <c r="N167" s="23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164</v>
      </c>
      <c r="AU167" s="15" t="s">
        <v>95</v>
      </c>
    </row>
    <row r="168" spans="1:51" s="13" customFormat="1" ht="12">
      <c r="A168" s="13"/>
      <c r="B168" s="239"/>
      <c r="C168" s="240"/>
      <c r="D168" s="234" t="s">
        <v>224</v>
      </c>
      <c r="E168" s="241" t="s">
        <v>1</v>
      </c>
      <c r="F168" s="242" t="s">
        <v>321</v>
      </c>
      <c r="G168" s="240"/>
      <c r="H168" s="243">
        <v>31.2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224</v>
      </c>
      <c r="AU168" s="249" t="s">
        <v>95</v>
      </c>
      <c r="AV168" s="13" t="s">
        <v>95</v>
      </c>
      <c r="AW168" s="13" t="s">
        <v>40</v>
      </c>
      <c r="AX168" s="13" t="s">
        <v>93</v>
      </c>
      <c r="AY168" s="249" t="s">
        <v>157</v>
      </c>
    </row>
    <row r="169" spans="1:65" s="2" customFormat="1" ht="33" customHeight="1">
      <c r="A169" s="37"/>
      <c r="B169" s="38"/>
      <c r="C169" s="220" t="s">
        <v>212</v>
      </c>
      <c r="D169" s="220" t="s">
        <v>158</v>
      </c>
      <c r="E169" s="221" t="s">
        <v>322</v>
      </c>
      <c r="F169" s="222" t="s">
        <v>323</v>
      </c>
      <c r="G169" s="223" t="s">
        <v>313</v>
      </c>
      <c r="H169" s="224">
        <v>511.583</v>
      </c>
      <c r="I169" s="225"/>
      <c r="J169" s="226">
        <f>ROUND(I169*H169,2)</f>
        <v>0</v>
      </c>
      <c r="K169" s="227"/>
      <c r="L169" s="43"/>
      <c r="M169" s="228" t="s">
        <v>1</v>
      </c>
      <c r="N169" s="229" t="s">
        <v>50</v>
      </c>
      <c r="O169" s="90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2" t="s">
        <v>174</v>
      </c>
      <c r="AT169" s="232" t="s">
        <v>158</v>
      </c>
      <c r="AU169" s="232" t="s">
        <v>95</v>
      </c>
      <c r="AY169" s="15" t="s">
        <v>157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5" t="s">
        <v>93</v>
      </c>
      <c r="BK169" s="233">
        <f>ROUND(I169*H169,2)</f>
        <v>0</v>
      </c>
      <c r="BL169" s="15" t="s">
        <v>174</v>
      </c>
      <c r="BM169" s="232" t="s">
        <v>324</v>
      </c>
    </row>
    <row r="170" spans="1:47" s="2" customFormat="1" ht="12">
      <c r="A170" s="37"/>
      <c r="B170" s="38"/>
      <c r="C170" s="39"/>
      <c r="D170" s="234" t="s">
        <v>164</v>
      </c>
      <c r="E170" s="39"/>
      <c r="F170" s="235" t="s">
        <v>325</v>
      </c>
      <c r="G170" s="39"/>
      <c r="H170" s="39"/>
      <c r="I170" s="236"/>
      <c r="J170" s="39"/>
      <c r="K170" s="39"/>
      <c r="L170" s="43"/>
      <c r="M170" s="237"/>
      <c r="N170" s="238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5" t="s">
        <v>164</v>
      </c>
      <c r="AU170" s="15" t="s">
        <v>95</v>
      </c>
    </row>
    <row r="171" spans="1:51" s="13" customFormat="1" ht="12">
      <c r="A171" s="13"/>
      <c r="B171" s="239"/>
      <c r="C171" s="240"/>
      <c r="D171" s="234" t="s">
        <v>224</v>
      </c>
      <c r="E171" s="241" t="s">
        <v>1</v>
      </c>
      <c r="F171" s="242" t="s">
        <v>326</v>
      </c>
      <c r="G171" s="240"/>
      <c r="H171" s="243">
        <v>715.988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224</v>
      </c>
      <c r="AU171" s="249" t="s">
        <v>95</v>
      </c>
      <c r="AV171" s="13" t="s">
        <v>95</v>
      </c>
      <c r="AW171" s="13" t="s">
        <v>40</v>
      </c>
      <c r="AX171" s="13" t="s">
        <v>85</v>
      </c>
      <c r="AY171" s="249" t="s">
        <v>157</v>
      </c>
    </row>
    <row r="172" spans="1:51" s="13" customFormat="1" ht="12">
      <c r="A172" s="13"/>
      <c r="B172" s="239"/>
      <c r="C172" s="240"/>
      <c r="D172" s="234" t="s">
        <v>224</v>
      </c>
      <c r="E172" s="241" t="s">
        <v>1</v>
      </c>
      <c r="F172" s="242" t="s">
        <v>327</v>
      </c>
      <c r="G172" s="240"/>
      <c r="H172" s="243">
        <v>-204.405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224</v>
      </c>
      <c r="AU172" s="249" t="s">
        <v>95</v>
      </c>
      <c r="AV172" s="13" t="s">
        <v>95</v>
      </c>
      <c r="AW172" s="13" t="s">
        <v>40</v>
      </c>
      <c r="AX172" s="13" t="s">
        <v>85</v>
      </c>
      <c r="AY172" s="249" t="s">
        <v>157</v>
      </c>
    </row>
    <row r="173" spans="1:65" s="2" customFormat="1" ht="37.8" customHeight="1">
      <c r="A173" s="37"/>
      <c r="B173" s="38"/>
      <c r="C173" s="220" t="s">
        <v>220</v>
      </c>
      <c r="D173" s="220" t="s">
        <v>158</v>
      </c>
      <c r="E173" s="221" t="s">
        <v>328</v>
      </c>
      <c r="F173" s="222" t="s">
        <v>329</v>
      </c>
      <c r="G173" s="223" t="s">
        <v>313</v>
      </c>
      <c r="H173" s="224">
        <v>31.2</v>
      </c>
      <c r="I173" s="225"/>
      <c r="J173" s="226">
        <f>ROUND(I173*H173,2)</f>
        <v>0</v>
      </c>
      <c r="K173" s="227"/>
      <c r="L173" s="43"/>
      <c r="M173" s="228" t="s">
        <v>1</v>
      </c>
      <c r="N173" s="229" t="s">
        <v>50</v>
      </c>
      <c r="O173" s="90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2" t="s">
        <v>174</v>
      </c>
      <c r="AT173" s="232" t="s">
        <v>158</v>
      </c>
      <c r="AU173" s="232" t="s">
        <v>95</v>
      </c>
      <c r="AY173" s="15" t="s">
        <v>157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5" t="s">
        <v>93</v>
      </c>
      <c r="BK173" s="233">
        <f>ROUND(I173*H173,2)</f>
        <v>0</v>
      </c>
      <c r="BL173" s="15" t="s">
        <v>174</v>
      </c>
      <c r="BM173" s="232" t="s">
        <v>330</v>
      </c>
    </row>
    <row r="174" spans="1:47" s="2" customFormat="1" ht="12">
      <c r="A174" s="37"/>
      <c r="B174" s="38"/>
      <c r="C174" s="39"/>
      <c r="D174" s="234" t="s">
        <v>164</v>
      </c>
      <c r="E174" s="39"/>
      <c r="F174" s="235" t="s">
        <v>331</v>
      </c>
      <c r="G174" s="39"/>
      <c r="H174" s="39"/>
      <c r="I174" s="236"/>
      <c r="J174" s="39"/>
      <c r="K174" s="39"/>
      <c r="L174" s="43"/>
      <c r="M174" s="237"/>
      <c r="N174" s="23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164</v>
      </c>
      <c r="AU174" s="15" t="s">
        <v>95</v>
      </c>
    </row>
    <row r="175" spans="1:51" s="13" customFormat="1" ht="12">
      <c r="A175" s="13"/>
      <c r="B175" s="239"/>
      <c r="C175" s="240"/>
      <c r="D175" s="234" t="s">
        <v>224</v>
      </c>
      <c r="E175" s="241" t="s">
        <v>1</v>
      </c>
      <c r="F175" s="242" t="s">
        <v>321</v>
      </c>
      <c r="G175" s="240"/>
      <c r="H175" s="243">
        <v>31.2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224</v>
      </c>
      <c r="AU175" s="249" t="s">
        <v>95</v>
      </c>
      <c r="AV175" s="13" t="s">
        <v>95</v>
      </c>
      <c r="AW175" s="13" t="s">
        <v>40</v>
      </c>
      <c r="AX175" s="13" t="s">
        <v>93</v>
      </c>
      <c r="AY175" s="249" t="s">
        <v>157</v>
      </c>
    </row>
    <row r="176" spans="1:65" s="2" customFormat="1" ht="33" customHeight="1">
      <c r="A176" s="37"/>
      <c r="B176" s="38"/>
      <c r="C176" s="220" t="s">
        <v>227</v>
      </c>
      <c r="D176" s="220" t="s">
        <v>158</v>
      </c>
      <c r="E176" s="221" t="s">
        <v>332</v>
      </c>
      <c r="F176" s="222" t="s">
        <v>333</v>
      </c>
      <c r="G176" s="223" t="s">
        <v>313</v>
      </c>
      <c r="H176" s="224">
        <v>516.083</v>
      </c>
      <c r="I176" s="225"/>
      <c r="J176" s="226">
        <f>ROUND(I176*H176,2)</f>
        <v>0</v>
      </c>
      <c r="K176" s="227"/>
      <c r="L176" s="43"/>
      <c r="M176" s="228" t="s">
        <v>1</v>
      </c>
      <c r="N176" s="229" t="s">
        <v>50</v>
      </c>
      <c r="O176" s="90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2" t="s">
        <v>174</v>
      </c>
      <c r="AT176" s="232" t="s">
        <v>158</v>
      </c>
      <c r="AU176" s="232" t="s">
        <v>95</v>
      </c>
      <c r="AY176" s="15" t="s">
        <v>157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5" t="s">
        <v>93</v>
      </c>
      <c r="BK176" s="233">
        <f>ROUND(I176*H176,2)</f>
        <v>0</v>
      </c>
      <c r="BL176" s="15" t="s">
        <v>174</v>
      </c>
      <c r="BM176" s="232" t="s">
        <v>334</v>
      </c>
    </row>
    <row r="177" spans="1:47" s="2" customFormat="1" ht="12">
      <c r="A177" s="37"/>
      <c r="B177" s="38"/>
      <c r="C177" s="39"/>
      <c r="D177" s="234" t="s">
        <v>164</v>
      </c>
      <c r="E177" s="39"/>
      <c r="F177" s="235" t="s">
        <v>335</v>
      </c>
      <c r="G177" s="39"/>
      <c r="H177" s="39"/>
      <c r="I177" s="236"/>
      <c r="J177" s="39"/>
      <c r="K177" s="39"/>
      <c r="L177" s="43"/>
      <c r="M177" s="237"/>
      <c r="N177" s="238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5" t="s">
        <v>164</v>
      </c>
      <c r="AU177" s="15" t="s">
        <v>95</v>
      </c>
    </row>
    <row r="178" spans="1:51" s="13" customFormat="1" ht="12">
      <c r="A178" s="13"/>
      <c r="B178" s="239"/>
      <c r="C178" s="240"/>
      <c r="D178" s="234" t="s">
        <v>224</v>
      </c>
      <c r="E178" s="241" t="s">
        <v>1</v>
      </c>
      <c r="F178" s="242" t="s">
        <v>336</v>
      </c>
      <c r="G178" s="240"/>
      <c r="H178" s="243">
        <v>720.488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224</v>
      </c>
      <c r="AU178" s="249" t="s">
        <v>95</v>
      </c>
      <c r="AV178" s="13" t="s">
        <v>95</v>
      </c>
      <c r="AW178" s="13" t="s">
        <v>40</v>
      </c>
      <c r="AX178" s="13" t="s">
        <v>85</v>
      </c>
      <c r="AY178" s="249" t="s">
        <v>157</v>
      </c>
    </row>
    <row r="179" spans="1:51" s="13" customFormat="1" ht="12">
      <c r="A179" s="13"/>
      <c r="B179" s="239"/>
      <c r="C179" s="240"/>
      <c r="D179" s="234" t="s">
        <v>224</v>
      </c>
      <c r="E179" s="241" t="s">
        <v>1</v>
      </c>
      <c r="F179" s="242" t="s">
        <v>327</v>
      </c>
      <c r="G179" s="240"/>
      <c r="H179" s="243">
        <v>-204.405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224</v>
      </c>
      <c r="AU179" s="249" t="s">
        <v>95</v>
      </c>
      <c r="AV179" s="13" t="s">
        <v>95</v>
      </c>
      <c r="AW179" s="13" t="s">
        <v>40</v>
      </c>
      <c r="AX179" s="13" t="s">
        <v>85</v>
      </c>
      <c r="AY179" s="249" t="s">
        <v>157</v>
      </c>
    </row>
    <row r="180" spans="1:65" s="2" customFormat="1" ht="21.75" customHeight="1">
      <c r="A180" s="37"/>
      <c r="B180" s="38"/>
      <c r="C180" s="220" t="s">
        <v>8</v>
      </c>
      <c r="D180" s="220" t="s">
        <v>158</v>
      </c>
      <c r="E180" s="221" t="s">
        <v>337</v>
      </c>
      <c r="F180" s="222" t="s">
        <v>338</v>
      </c>
      <c r="G180" s="223" t="s">
        <v>263</v>
      </c>
      <c r="H180" s="224">
        <v>2299.96</v>
      </c>
      <c r="I180" s="225"/>
      <c r="J180" s="226">
        <f>ROUND(I180*H180,2)</f>
        <v>0</v>
      </c>
      <c r="K180" s="227"/>
      <c r="L180" s="43"/>
      <c r="M180" s="228" t="s">
        <v>1</v>
      </c>
      <c r="N180" s="229" t="s">
        <v>50</v>
      </c>
      <c r="O180" s="90"/>
      <c r="P180" s="230">
        <f>O180*H180</f>
        <v>0</v>
      </c>
      <c r="Q180" s="230">
        <v>0.00058</v>
      </c>
      <c r="R180" s="230">
        <f>Q180*H180</f>
        <v>1.3339768</v>
      </c>
      <c r="S180" s="230">
        <v>0</v>
      </c>
      <c r="T180" s="23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2" t="s">
        <v>174</v>
      </c>
      <c r="AT180" s="232" t="s">
        <v>158</v>
      </c>
      <c r="AU180" s="232" t="s">
        <v>95</v>
      </c>
      <c r="AY180" s="15" t="s">
        <v>157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5" t="s">
        <v>93</v>
      </c>
      <c r="BK180" s="233">
        <f>ROUND(I180*H180,2)</f>
        <v>0</v>
      </c>
      <c r="BL180" s="15" t="s">
        <v>174</v>
      </c>
      <c r="BM180" s="232" t="s">
        <v>339</v>
      </c>
    </row>
    <row r="181" spans="1:47" s="2" customFormat="1" ht="12">
      <c r="A181" s="37"/>
      <c r="B181" s="38"/>
      <c r="C181" s="39"/>
      <c r="D181" s="234" t="s">
        <v>164</v>
      </c>
      <c r="E181" s="39"/>
      <c r="F181" s="235" t="s">
        <v>340</v>
      </c>
      <c r="G181" s="39"/>
      <c r="H181" s="39"/>
      <c r="I181" s="236"/>
      <c r="J181" s="39"/>
      <c r="K181" s="39"/>
      <c r="L181" s="43"/>
      <c r="M181" s="237"/>
      <c r="N181" s="23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164</v>
      </c>
      <c r="AU181" s="15" t="s">
        <v>95</v>
      </c>
    </row>
    <row r="182" spans="1:51" s="13" customFormat="1" ht="12">
      <c r="A182" s="13"/>
      <c r="B182" s="239"/>
      <c r="C182" s="240"/>
      <c r="D182" s="234" t="s">
        <v>224</v>
      </c>
      <c r="E182" s="241" t="s">
        <v>1</v>
      </c>
      <c r="F182" s="242" t="s">
        <v>341</v>
      </c>
      <c r="G182" s="240"/>
      <c r="H182" s="243">
        <v>2299.96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224</v>
      </c>
      <c r="AU182" s="249" t="s">
        <v>95</v>
      </c>
      <c r="AV182" s="13" t="s">
        <v>95</v>
      </c>
      <c r="AW182" s="13" t="s">
        <v>40</v>
      </c>
      <c r="AX182" s="13" t="s">
        <v>93</v>
      </c>
      <c r="AY182" s="249" t="s">
        <v>157</v>
      </c>
    </row>
    <row r="183" spans="1:65" s="2" customFormat="1" ht="21.75" customHeight="1">
      <c r="A183" s="37"/>
      <c r="B183" s="38"/>
      <c r="C183" s="220" t="s">
        <v>236</v>
      </c>
      <c r="D183" s="220" t="s">
        <v>158</v>
      </c>
      <c r="E183" s="221" t="s">
        <v>342</v>
      </c>
      <c r="F183" s="222" t="s">
        <v>343</v>
      </c>
      <c r="G183" s="223" t="s">
        <v>263</v>
      </c>
      <c r="H183" s="224">
        <v>2299.96</v>
      </c>
      <c r="I183" s="225"/>
      <c r="J183" s="226">
        <f>ROUND(I183*H183,2)</f>
        <v>0</v>
      </c>
      <c r="K183" s="227"/>
      <c r="L183" s="43"/>
      <c r="M183" s="228" t="s">
        <v>1</v>
      </c>
      <c r="N183" s="229" t="s">
        <v>50</v>
      </c>
      <c r="O183" s="90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174</v>
      </c>
      <c r="AT183" s="232" t="s">
        <v>158</v>
      </c>
      <c r="AU183" s="232" t="s">
        <v>95</v>
      </c>
      <c r="AY183" s="15" t="s">
        <v>157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5" t="s">
        <v>93</v>
      </c>
      <c r="BK183" s="233">
        <f>ROUND(I183*H183,2)</f>
        <v>0</v>
      </c>
      <c r="BL183" s="15" t="s">
        <v>174</v>
      </c>
      <c r="BM183" s="232" t="s">
        <v>344</v>
      </c>
    </row>
    <row r="184" spans="1:47" s="2" customFormat="1" ht="12">
      <c r="A184" s="37"/>
      <c r="B184" s="38"/>
      <c r="C184" s="39"/>
      <c r="D184" s="234" t="s">
        <v>164</v>
      </c>
      <c r="E184" s="39"/>
      <c r="F184" s="235" t="s">
        <v>345</v>
      </c>
      <c r="G184" s="39"/>
      <c r="H184" s="39"/>
      <c r="I184" s="236"/>
      <c r="J184" s="39"/>
      <c r="K184" s="39"/>
      <c r="L184" s="43"/>
      <c r="M184" s="237"/>
      <c r="N184" s="23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164</v>
      </c>
      <c r="AU184" s="15" t="s">
        <v>95</v>
      </c>
    </row>
    <row r="185" spans="1:51" s="13" customFormat="1" ht="12">
      <c r="A185" s="13"/>
      <c r="B185" s="239"/>
      <c r="C185" s="240"/>
      <c r="D185" s="234" t="s">
        <v>224</v>
      </c>
      <c r="E185" s="241" t="s">
        <v>1</v>
      </c>
      <c r="F185" s="242" t="s">
        <v>341</v>
      </c>
      <c r="G185" s="240"/>
      <c r="H185" s="243">
        <v>2299.96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224</v>
      </c>
      <c r="AU185" s="249" t="s">
        <v>95</v>
      </c>
      <c r="AV185" s="13" t="s">
        <v>95</v>
      </c>
      <c r="AW185" s="13" t="s">
        <v>40</v>
      </c>
      <c r="AX185" s="13" t="s">
        <v>93</v>
      </c>
      <c r="AY185" s="249" t="s">
        <v>157</v>
      </c>
    </row>
    <row r="186" spans="1:65" s="2" customFormat="1" ht="24.15" customHeight="1">
      <c r="A186" s="37"/>
      <c r="B186" s="38"/>
      <c r="C186" s="220" t="s">
        <v>346</v>
      </c>
      <c r="D186" s="220" t="s">
        <v>158</v>
      </c>
      <c r="E186" s="221" t="s">
        <v>347</v>
      </c>
      <c r="F186" s="222" t="s">
        <v>348</v>
      </c>
      <c r="G186" s="223" t="s">
        <v>313</v>
      </c>
      <c r="H186" s="224">
        <v>1085.566</v>
      </c>
      <c r="I186" s="225"/>
      <c r="J186" s="226">
        <f>ROUND(I186*H186,2)</f>
        <v>0</v>
      </c>
      <c r="K186" s="227"/>
      <c r="L186" s="43"/>
      <c r="M186" s="228" t="s">
        <v>1</v>
      </c>
      <c r="N186" s="229" t="s">
        <v>50</v>
      </c>
      <c r="O186" s="90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2" t="s">
        <v>174</v>
      </c>
      <c r="AT186" s="232" t="s">
        <v>158</v>
      </c>
      <c r="AU186" s="232" t="s">
        <v>95</v>
      </c>
      <c r="AY186" s="15" t="s">
        <v>157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5" t="s">
        <v>93</v>
      </c>
      <c r="BK186" s="233">
        <f>ROUND(I186*H186,2)</f>
        <v>0</v>
      </c>
      <c r="BL186" s="15" t="s">
        <v>174</v>
      </c>
      <c r="BM186" s="232" t="s">
        <v>349</v>
      </c>
    </row>
    <row r="187" spans="1:47" s="2" customFormat="1" ht="12">
      <c r="A187" s="37"/>
      <c r="B187" s="38"/>
      <c r="C187" s="39"/>
      <c r="D187" s="234" t="s">
        <v>164</v>
      </c>
      <c r="E187" s="39"/>
      <c r="F187" s="235" t="s">
        <v>350</v>
      </c>
      <c r="G187" s="39"/>
      <c r="H187" s="39"/>
      <c r="I187" s="236"/>
      <c r="J187" s="39"/>
      <c r="K187" s="39"/>
      <c r="L187" s="43"/>
      <c r="M187" s="237"/>
      <c r="N187" s="23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164</v>
      </c>
      <c r="AU187" s="15" t="s">
        <v>95</v>
      </c>
    </row>
    <row r="188" spans="1:51" s="13" customFormat="1" ht="12">
      <c r="A188" s="13"/>
      <c r="B188" s="239"/>
      <c r="C188" s="240"/>
      <c r="D188" s="234" t="s">
        <v>224</v>
      </c>
      <c r="E188" s="241" t="s">
        <v>1</v>
      </c>
      <c r="F188" s="242" t="s">
        <v>351</v>
      </c>
      <c r="G188" s="240"/>
      <c r="H188" s="243">
        <v>1431.976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224</v>
      </c>
      <c r="AU188" s="249" t="s">
        <v>95</v>
      </c>
      <c r="AV188" s="13" t="s">
        <v>95</v>
      </c>
      <c r="AW188" s="13" t="s">
        <v>40</v>
      </c>
      <c r="AX188" s="13" t="s">
        <v>85</v>
      </c>
      <c r="AY188" s="249" t="s">
        <v>157</v>
      </c>
    </row>
    <row r="189" spans="1:51" s="13" customFormat="1" ht="12">
      <c r="A189" s="13"/>
      <c r="B189" s="239"/>
      <c r="C189" s="240"/>
      <c r="D189" s="234" t="s">
        <v>224</v>
      </c>
      <c r="E189" s="241" t="s">
        <v>1</v>
      </c>
      <c r="F189" s="242" t="s">
        <v>352</v>
      </c>
      <c r="G189" s="240"/>
      <c r="H189" s="243">
        <v>-346.41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224</v>
      </c>
      <c r="AU189" s="249" t="s">
        <v>95</v>
      </c>
      <c r="AV189" s="13" t="s">
        <v>95</v>
      </c>
      <c r="AW189" s="13" t="s">
        <v>40</v>
      </c>
      <c r="AX189" s="13" t="s">
        <v>85</v>
      </c>
      <c r="AY189" s="249" t="s">
        <v>157</v>
      </c>
    </row>
    <row r="190" spans="1:65" s="2" customFormat="1" ht="24.15" customHeight="1">
      <c r="A190" s="37"/>
      <c r="B190" s="38"/>
      <c r="C190" s="220" t="s">
        <v>353</v>
      </c>
      <c r="D190" s="220" t="s">
        <v>158</v>
      </c>
      <c r="E190" s="221" t="s">
        <v>354</v>
      </c>
      <c r="F190" s="222" t="s">
        <v>355</v>
      </c>
      <c r="G190" s="223" t="s">
        <v>313</v>
      </c>
      <c r="H190" s="224">
        <v>1094.566</v>
      </c>
      <c r="I190" s="225"/>
      <c r="J190" s="226">
        <f>ROUND(I190*H190,2)</f>
        <v>0</v>
      </c>
      <c r="K190" s="227"/>
      <c r="L190" s="43"/>
      <c r="M190" s="228" t="s">
        <v>1</v>
      </c>
      <c r="N190" s="229" t="s">
        <v>50</v>
      </c>
      <c r="O190" s="90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2" t="s">
        <v>174</v>
      </c>
      <c r="AT190" s="232" t="s">
        <v>158</v>
      </c>
      <c r="AU190" s="232" t="s">
        <v>95</v>
      </c>
      <c r="AY190" s="15" t="s">
        <v>157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5" t="s">
        <v>93</v>
      </c>
      <c r="BK190" s="233">
        <f>ROUND(I190*H190,2)</f>
        <v>0</v>
      </c>
      <c r="BL190" s="15" t="s">
        <v>174</v>
      </c>
      <c r="BM190" s="232" t="s">
        <v>356</v>
      </c>
    </row>
    <row r="191" spans="1:47" s="2" customFormat="1" ht="12">
      <c r="A191" s="37"/>
      <c r="B191" s="38"/>
      <c r="C191" s="39"/>
      <c r="D191" s="234" t="s">
        <v>164</v>
      </c>
      <c r="E191" s="39"/>
      <c r="F191" s="235" t="s">
        <v>357</v>
      </c>
      <c r="G191" s="39"/>
      <c r="H191" s="39"/>
      <c r="I191" s="236"/>
      <c r="J191" s="39"/>
      <c r="K191" s="39"/>
      <c r="L191" s="43"/>
      <c r="M191" s="237"/>
      <c r="N191" s="238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5" t="s">
        <v>164</v>
      </c>
      <c r="AU191" s="15" t="s">
        <v>95</v>
      </c>
    </row>
    <row r="192" spans="1:51" s="13" customFormat="1" ht="12">
      <c r="A192" s="13"/>
      <c r="B192" s="239"/>
      <c r="C192" s="240"/>
      <c r="D192" s="234" t="s">
        <v>224</v>
      </c>
      <c r="E192" s="241" t="s">
        <v>1</v>
      </c>
      <c r="F192" s="242" t="s">
        <v>358</v>
      </c>
      <c r="G192" s="240"/>
      <c r="H192" s="243">
        <v>1440.976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224</v>
      </c>
      <c r="AU192" s="249" t="s">
        <v>95</v>
      </c>
      <c r="AV192" s="13" t="s">
        <v>95</v>
      </c>
      <c r="AW192" s="13" t="s">
        <v>40</v>
      </c>
      <c r="AX192" s="13" t="s">
        <v>85</v>
      </c>
      <c r="AY192" s="249" t="s">
        <v>157</v>
      </c>
    </row>
    <row r="193" spans="1:51" s="13" customFormat="1" ht="12">
      <c r="A193" s="13"/>
      <c r="B193" s="239"/>
      <c r="C193" s="240"/>
      <c r="D193" s="234" t="s">
        <v>224</v>
      </c>
      <c r="E193" s="241" t="s">
        <v>1</v>
      </c>
      <c r="F193" s="242" t="s">
        <v>352</v>
      </c>
      <c r="G193" s="240"/>
      <c r="H193" s="243">
        <v>-346.41</v>
      </c>
      <c r="I193" s="244"/>
      <c r="J193" s="240"/>
      <c r="K193" s="240"/>
      <c r="L193" s="245"/>
      <c r="M193" s="246"/>
      <c r="N193" s="247"/>
      <c r="O193" s="247"/>
      <c r="P193" s="247"/>
      <c r="Q193" s="247"/>
      <c r="R193" s="247"/>
      <c r="S193" s="247"/>
      <c r="T193" s="248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9" t="s">
        <v>224</v>
      </c>
      <c r="AU193" s="249" t="s">
        <v>95</v>
      </c>
      <c r="AV193" s="13" t="s">
        <v>95</v>
      </c>
      <c r="AW193" s="13" t="s">
        <v>40</v>
      </c>
      <c r="AX193" s="13" t="s">
        <v>85</v>
      </c>
      <c r="AY193" s="249" t="s">
        <v>157</v>
      </c>
    </row>
    <row r="194" spans="1:65" s="2" customFormat="1" ht="33" customHeight="1">
      <c r="A194" s="37"/>
      <c r="B194" s="38"/>
      <c r="C194" s="220" t="s">
        <v>359</v>
      </c>
      <c r="D194" s="220" t="s">
        <v>158</v>
      </c>
      <c r="E194" s="221" t="s">
        <v>360</v>
      </c>
      <c r="F194" s="222" t="s">
        <v>361</v>
      </c>
      <c r="G194" s="223" t="s">
        <v>313</v>
      </c>
      <c r="H194" s="224">
        <v>1085.566</v>
      </c>
      <c r="I194" s="225"/>
      <c r="J194" s="226">
        <f>ROUND(I194*H194,2)</f>
        <v>0</v>
      </c>
      <c r="K194" s="227"/>
      <c r="L194" s="43"/>
      <c r="M194" s="228" t="s">
        <v>1</v>
      </c>
      <c r="N194" s="229" t="s">
        <v>50</v>
      </c>
      <c r="O194" s="90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2" t="s">
        <v>174</v>
      </c>
      <c r="AT194" s="232" t="s">
        <v>158</v>
      </c>
      <c r="AU194" s="232" t="s">
        <v>95</v>
      </c>
      <c r="AY194" s="15" t="s">
        <v>157</v>
      </c>
      <c r="BE194" s="233">
        <f>IF(N194="základní",J194,0)</f>
        <v>0</v>
      </c>
      <c r="BF194" s="233">
        <f>IF(N194="snížená",J194,0)</f>
        <v>0</v>
      </c>
      <c r="BG194" s="233">
        <f>IF(N194="zákl. přenesená",J194,0)</f>
        <v>0</v>
      </c>
      <c r="BH194" s="233">
        <f>IF(N194="sníž. přenesená",J194,0)</f>
        <v>0</v>
      </c>
      <c r="BI194" s="233">
        <f>IF(N194="nulová",J194,0)</f>
        <v>0</v>
      </c>
      <c r="BJ194" s="15" t="s">
        <v>93</v>
      </c>
      <c r="BK194" s="233">
        <f>ROUND(I194*H194,2)</f>
        <v>0</v>
      </c>
      <c r="BL194" s="15" t="s">
        <v>174</v>
      </c>
      <c r="BM194" s="232" t="s">
        <v>362</v>
      </c>
    </row>
    <row r="195" spans="1:47" s="2" customFormat="1" ht="12">
      <c r="A195" s="37"/>
      <c r="B195" s="38"/>
      <c r="C195" s="39"/>
      <c r="D195" s="234" t="s">
        <v>164</v>
      </c>
      <c r="E195" s="39"/>
      <c r="F195" s="235" t="s">
        <v>363</v>
      </c>
      <c r="G195" s="39"/>
      <c r="H195" s="39"/>
      <c r="I195" s="236"/>
      <c r="J195" s="39"/>
      <c r="K195" s="39"/>
      <c r="L195" s="43"/>
      <c r="M195" s="237"/>
      <c r="N195" s="238"/>
      <c r="O195" s="90"/>
      <c r="P195" s="90"/>
      <c r="Q195" s="90"/>
      <c r="R195" s="90"/>
      <c r="S195" s="90"/>
      <c r="T195" s="91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15" t="s">
        <v>164</v>
      </c>
      <c r="AU195" s="15" t="s">
        <v>95</v>
      </c>
    </row>
    <row r="196" spans="1:51" s="13" customFormat="1" ht="12">
      <c r="A196" s="13"/>
      <c r="B196" s="239"/>
      <c r="C196" s="240"/>
      <c r="D196" s="234" t="s">
        <v>224</v>
      </c>
      <c r="E196" s="241" t="s">
        <v>1</v>
      </c>
      <c r="F196" s="242" t="s">
        <v>351</v>
      </c>
      <c r="G196" s="240"/>
      <c r="H196" s="243">
        <v>1431.976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224</v>
      </c>
      <c r="AU196" s="249" t="s">
        <v>95</v>
      </c>
      <c r="AV196" s="13" t="s">
        <v>95</v>
      </c>
      <c r="AW196" s="13" t="s">
        <v>40</v>
      </c>
      <c r="AX196" s="13" t="s">
        <v>85</v>
      </c>
      <c r="AY196" s="249" t="s">
        <v>157</v>
      </c>
    </row>
    <row r="197" spans="1:51" s="13" customFormat="1" ht="12">
      <c r="A197" s="13"/>
      <c r="B197" s="239"/>
      <c r="C197" s="240"/>
      <c r="D197" s="234" t="s">
        <v>224</v>
      </c>
      <c r="E197" s="241" t="s">
        <v>1</v>
      </c>
      <c r="F197" s="242" t="s">
        <v>352</v>
      </c>
      <c r="G197" s="240"/>
      <c r="H197" s="243">
        <v>-346.41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224</v>
      </c>
      <c r="AU197" s="249" t="s">
        <v>95</v>
      </c>
      <c r="AV197" s="13" t="s">
        <v>95</v>
      </c>
      <c r="AW197" s="13" t="s">
        <v>40</v>
      </c>
      <c r="AX197" s="13" t="s">
        <v>85</v>
      </c>
      <c r="AY197" s="249" t="s">
        <v>157</v>
      </c>
    </row>
    <row r="198" spans="1:65" s="2" customFormat="1" ht="33" customHeight="1">
      <c r="A198" s="37"/>
      <c r="B198" s="38"/>
      <c r="C198" s="220" t="s">
        <v>364</v>
      </c>
      <c r="D198" s="220" t="s">
        <v>158</v>
      </c>
      <c r="E198" s="221" t="s">
        <v>365</v>
      </c>
      <c r="F198" s="222" t="s">
        <v>366</v>
      </c>
      <c r="G198" s="223" t="s">
        <v>313</v>
      </c>
      <c r="H198" s="224">
        <v>1094.566</v>
      </c>
      <c r="I198" s="225"/>
      <c r="J198" s="226">
        <f>ROUND(I198*H198,2)</f>
        <v>0</v>
      </c>
      <c r="K198" s="227"/>
      <c r="L198" s="43"/>
      <c r="M198" s="228" t="s">
        <v>1</v>
      </c>
      <c r="N198" s="229" t="s">
        <v>50</v>
      </c>
      <c r="O198" s="90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2" t="s">
        <v>174</v>
      </c>
      <c r="AT198" s="232" t="s">
        <v>158</v>
      </c>
      <c r="AU198" s="232" t="s">
        <v>95</v>
      </c>
      <c r="AY198" s="15" t="s">
        <v>157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5" t="s">
        <v>93</v>
      </c>
      <c r="BK198" s="233">
        <f>ROUND(I198*H198,2)</f>
        <v>0</v>
      </c>
      <c r="BL198" s="15" t="s">
        <v>174</v>
      </c>
      <c r="BM198" s="232" t="s">
        <v>367</v>
      </c>
    </row>
    <row r="199" spans="1:47" s="2" customFormat="1" ht="12">
      <c r="A199" s="37"/>
      <c r="B199" s="38"/>
      <c r="C199" s="39"/>
      <c r="D199" s="234" t="s">
        <v>164</v>
      </c>
      <c r="E199" s="39"/>
      <c r="F199" s="235" t="s">
        <v>368</v>
      </c>
      <c r="G199" s="39"/>
      <c r="H199" s="39"/>
      <c r="I199" s="236"/>
      <c r="J199" s="39"/>
      <c r="K199" s="39"/>
      <c r="L199" s="43"/>
      <c r="M199" s="237"/>
      <c r="N199" s="23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5" t="s">
        <v>164</v>
      </c>
      <c r="AU199" s="15" t="s">
        <v>95</v>
      </c>
    </row>
    <row r="200" spans="1:51" s="13" customFormat="1" ht="12">
      <c r="A200" s="13"/>
      <c r="B200" s="239"/>
      <c r="C200" s="240"/>
      <c r="D200" s="234" t="s">
        <v>224</v>
      </c>
      <c r="E200" s="241" t="s">
        <v>1</v>
      </c>
      <c r="F200" s="242" t="s">
        <v>358</v>
      </c>
      <c r="G200" s="240"/>
      <c r="H200" s="243">
        <v>1440.976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224</v>
      </c>
      <c r="AU200" s="249" t="s">
        <v>95</v>
      </c>
      <c r="AV200" s="13" t="s">
        <v>95</v>
      </c>
      <c r="AW200" s="13" t="s">
        <v>40</v>
      </c>
      <c r="AX200" s="13" t="s">
        <v>85</v>
      </c>
      <c r="AY200" s="249" t="s">
        <v>157</v>
      </c>
    </row>
    <row r="201" spans="1:51" s="13" customFormat="1" ht="12">
      <c r="A201" s="13"/>
      <c r="B201" s="239"/>
      <c r="C201" s="240"/>
      <c r="D201" s="234" t="s">
        <v>224</v>
      </c>
      <c r="E201" s="241" t="s">
        <v>1</v>
      </c>
      <c r="F201" s="242" t="s">
        <v>352</v>
      </c>
      <c r="G201" s="240"/>
      <c r="H201" s="243">
        <v>-346.41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224</v>
      </c>
      <c r="AU201" s="249" t="s">
        <v>95</v>
      </c>
      <c r="AV201" s="13" t="s">
        <v>95</v>
      </c>
      <c r="AW201" s="13" t="s">
        <v>40</v>
      </c>
      <c r="AX201" s="13" t="s">
        <v>85</v>
      </c>
      <c r="AY201" s="249" t="s">
        <v>157</v>
      </c>
    </row>
    <row r="202" spans="1:65" s="2" customFormat="1" ht="37.8" customHeight="1">
      <c r="A202" s="37"/>
      <c r="B202" s="38"/>
      <c r="C202" s="220" t="s">
        <v>7</v>
      </c>
      <c r="D202" s="220" t="s">
        <v>158</v>
      </c>
      <c r="E202" s="221" t="s">
        <v>369</v>
      </c>
      <c r="F202" s="222" t="s">
        <v>370</v>
      </c>
      <c r="G202" s="223" t="s">
        <v>313</v>
      </c>
      <c r="H202" s="224">
        <v>419.154</v>
      </c>
      <c r="I202" s="225"/>
      <c r="J202" s="226">
        <f>ROUND(I202*H202,2)</f>
        <v>0</v>
      </c>
      <c r="K202" s="227"/>
      <c r="L202" s="43"/>
      <c r="M202" s="228" t="s">
        <v>1</v>
      </c>
      <c r="N202" s="229" t="s">
        <v>50</v>
      </c>
      <c r="O202" s="90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2" t="s">
        <v>174</v>
      </c>
      <c r="AT202" s="232" t="s">
        <v>158</v>
      </c>
      <c r="AU202" s="232" t="s">
        <v>95</v>
      </c>
      <c r="AY202" s="15" t="s">
        <v>157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5" t="s">
        <v>93</v>
      </c>
      <c r="BK202" s="233">
        <f>ROUND(I202*H202,2)</f>
        <v>0</v>
      </c>
      <c r="BL202" s="15" t="s">
        <v>174</v>
      </c>
      <c r="BM202" s="232" t="s">
        <v>371</v>
      </c>
    </row>
    <row r="203" spans="1:47" s="2" customFormat="1" ht="12">
      <c r="A203" s="37"/>
      <c r="B203" s="38"/>
      <c r="C203" s="39"/>
      <c r="D203" s="234" t="s">
        <v>164</v>
      </c>
      <c r="E203" s="39"/>
      <c r="F203" s="235" t="s">
        <v>372</v>
      </c>
      <c r="G203" s="39"/>
      <c r="H203" s="39"/>
      <c r="I203" s="236"/>
      <c r="J203" s="39"/>
      <c r="K203" s="39"/>
      <c r="L203" s="43"/>
      <c r="M203" s="237"/>
      <c r="N203" s="238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5" t="s">
        <v>164</v>
      </c>
      <c r="AU203" s="15" t="s">
        <v>95</v>
      </c>
    </row>
    <row r="204" spans="1:51" s="13" customFormat="1" ht="12">
      <c r="A204" s="13"/>
      <c r="B204" s="239"/>
      <c r="C204" s="240"/>
      <c r="D204" s="234" t="s">
        <v>224</v>
      </c>
      <c r="E204" s="241" t="s">
        <v>1</v>
      </c>
      <c r="F204" s="242" t="s">
        <v>373</v>
      </c>
      <c r="G204" s="240"/>
      <c r="H204" s="243">
        <v>545.26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224</v>
      </c>
      <c r="AU204" s="249" t="s">
        <v>95</v>
      </c>
      <c r="AV204" s="13" t="s">
        <v>95</v>
      </c>
      <c r="AW204" s="13" t="s">
        <v>40</v>
      </c>
      <c r="AX204" s="13" t="s">
        <v>85</v>
      </c>
      <c r="AY204" s="249" t="s">
        <v>157</v>
      </c>
    </row>
    <row r="205" spans="1:51" s="13" customFormat="1" ht="12">
      <c r="A205" s="13"/>
      <c r="B205" s="239"/>
      <c r="C205" s="240"/>
      <c r="D205" s="234" t="s">
        <v>224</v>
      </c>
      <c r="E205" s="241" t="s">
        <v>1</v>
      </c>
      <c r="F205" s="242" t="s">
        <v>374</v>
      </c>
      <c r="G205" s="240"/>
      <c r="H205" s="243">
        <v>-126.106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224</v>
      </c>
      <c r="AU205" s="249" t="s">
        <v>95</v>
      </c>
      <c r="AV205" s="13" t="s">
        <v>95</v>
      </c>
      <c r="AW205" s="13" t="s">
        <v>40</v>
      </c>
      <c r="AX205" s="13" t="s">
        <v>85</v>
      </c>
      <c r="AY205" s="249" t="s">
        <v>157</v>
      </c>
    </row>
    <row r="206" spans="1:65" s="2" customFormat="1" ht="24.15" customHeight="1">
      <c r="A206" s="37"/>
      <c r="B206" s="38"/>
      <c r="C206" s="220" t="s">
        <v>375</v>
      </c>
      <c r="D206" s="220" t="s">
        <v>158</v>
      </c>
      <c r="E206" s="221" t="s">
        <v>376</v>
      </c>
      <c r="F206" s="222" t="s">
        <v>377</v>
      </c>
      <c r="G206" s="223" t="s">
        <v>302</v>
      </c>
      <c r="H206" s="224">
        <v>838.308</v>
      </c>
      <c r="I206" s="225"/>
      <c r="J206" s="226">
        <f>ROUND(I206*H206,2)</f>
        <v>0</v>
      </c>
      <c r="K206" s="227"/>
      <c r="L206" s="43"/>
      <c r="M206" s="228" t="s">
        <v>1</v>
      </c>
      <c r="N206" s="229" t="s">
        <v>50</v>
      </c>
      <c r="O206" s="90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2" t="s">
        <v>174</v>
      </c>
      <c r="AT206" s="232" t="s">
        <v>158</v>
      </c>
      <c r="AU206" s="232" t="s">
        <v>95</v>
      </c>
      <c r="AY206" s="15" t="s">
        <v>157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5" t="s">
        <v>93</v>
      </c>
      <c r="BK206" s="233">
        <f>ROUND(I206*H206,2)</f>
        <v>0</v>
      </c>
      <c r="BL206" s="15" t="s">
        <v>174</v>
      </c>
      <c r="BM206" s="232" t="s">
        <v>378</v>
      </c>
    </row>
    <row r="207" spans="1:47" s="2" customFormat="1" ht="12">
      <c r="A207" s="37"/>
      <c r="B207" s="38"/>
      <c r="C207" s="39"/>
      <c r="D207" s="234" t="s">
        <v>164</v>
      </c>
      <c r="E207" s="39"/>
      <c r="F207" s="235" t="s">
        <v>379</v>
      </c>
      <c r="G207" s="39"/>
      <c r="H207" s="39"/>
      <c r="I207" s="236"/>
      <c r="J207" s="39"/>
      <c r="K207" s="39"/>
      <c r="L207" s="43"/>
      <c r="M207" s="237"/>
      <c r="N207" s="238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5" t="s">
        <v>164</v>
      </c>
      <c r="AU207" s="15" t="s">
        <v>95</v>
      </c>
    </row>
    <row r="208" spans="1:51" s="13" customFormat="1" ht="12">
      <c r="A208" s="13"/>
      <c r="B208" s="239"/>
      <c r="C208" s="240"/>
      <c r="D208" s="234" t="s">
        <v>224</v>
      </c>
      <c r="E208" s="241" t="s">
        <v>1</v>
      </c>
      <c r="F208" s="242" t="s">
        <v>380</v>
      </c>
      <c r="G208" s="240"/>
      <c r="H208" s="243">
        <v>838.308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224</v>
      </c>
      <c r="AU208" s="249" t="s">
        <v>95</v>
      </c>
      <c r="AV208" s="13" t="s">
        <v>95</v>
      </c>
      <c r="AW208" s="13" t="s">
        <v>40</v>
      </c>
      <c r="AX208" s="13" t="s">
        <v>93</v>
      </c>
      <c r="AY208" s="249" t="s">
        <v>157</v>
      </c>
    </row>
    <row r="209" spans="1:65" s="2" customFormat="1" ht="16.5" customHeight="1">
      <c r="A209" s="37"/>
      <c r="B209" s="38"/>
      <c r="C209" s="220" t="s">
        <v>381</v>
      </c>
      <c r="D209" s="220" t="s">
        <v>158</v>
      </c>
      <c r="E209" s="221" t="s">
        <v>382</v>
      </c>
      <c r="F209" s="222" t="s">
        <v>383</v>
      </c>
      <c r="G209" s="223" t="s">
        <v>313</v>
      </c>
      <c r="H209" s="224">
        <v>1542.773</v>
      </c>
      <c r="I209" s="225"/>
      <c r="J209" s="226">
        <f>ROUND(I209*H209,2)</f>
        <v>0</v>
      </c>
      <c r="K209" s="227"/>
      <c r="L209" s="43"/>
      <c r="M209" s="228" t="s">
        <v>1</v>
      </c>
      <c r="N209" s="229" t="s">
        <v>50</v>
      </c>
      <c r="O209" s="90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2" t="s">
        <v>174</v>
      </c>
      <c r="AT209" s="232" t="s">
        <v>158</v>
      </c>
      <c r="AU209" s="232" t="s">
        <v>95</v>
      </c>
      <c r="AY209" s="15" t="s">
        <v>157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5" t="s">
        <v>93</v>
      </c>
      <c r="BK209" s="233">
        <f>ROUND(I209*H209,2)</f>
        <v>0</v>
      </c>
      <c r="BL209" s="15" t="s">
        <v>174</v>
      </c>
      <c r="BM209" s="232" t="s">
        <v>384</v>
      </c>
    </row>
    <row r="210" spans="1:47" s="2" customFormat="1" ht="12">
      <c r="A210" s="37"/>
      <c r="B210" s="38"/>
      <c r="C210" s="39"/>
      <c r="D210" s="234" t="s">
        <v>164</v>
      </c>
      <c r="E210" s="39"/>
      <c r="F210" s="235" t="s">
        <v>385</v>
      </c>
      <c r="G210" s="39"/>
      <c r="H210" s="39"/>
      <c r="I210" s="236"/>
      <c r="J210" s="39"/>
      <c r="K210" s="39"/>
      <c r="L210" s="43"/>
      <c r="M210" s="237"/>
      <c r="N210" s="238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5" t="s">
        <v>164</v>
      </c>
      <c r="AU210" s="15" t="s">
        <v>95</v>
      </c>
    </row>
    <row r="211" spans="1:51" s="13" customFormat="1" ht="12">
      <c r="A211" s="13"/>
      <c r="B211" s="239"/>
      <c r="C211" s="240"/>
      <c r="D211" s="234" t="s">
        <v>224</v>
      </c>
      <c r="E211" s="241" t="s">
        <v>1</v>
      </c>
      <c r="F211" s="242" t="s">
        <v>373</v>
      </c>
      <c r="G211" s="240"/>
      <c r="H211" s="243">
        <v>545.26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224</v>
      </c>
      <c r="AU211" s="249" t="s">
        <v>95</v>
      </c>
      <c r="AV211" s="13" t="s">
        <v>95</v>
      </c>
      <c r="AW211" s="13" t="s">
        <v>40</v>
      </c>
      <c r="AX211" s="13" t="s">
        <v>85</v>
      </c>
      <c r="AY211" s="249" t="s">
        <v>157</v>
      </c>
    </row>
    <row r="212" spans="1:51" s="13" customFormat="1" ht="12">
      <c r="A212" s="13"/>
      <c r="B212" s="239"/>
      <c r="C212" s="240"/>
      <c r="D212" s="234" t="s">
        <v>224</v>
      </c>
      <c r="E212" s="241" t="s">
        <v>1</v>
      </c>
      <c r="F212" s="242" t="s">
        <v>374</v>
      </c>
      <c r="G212" s="240"/>
      <c r="H212" s="243">
        <v>-126.106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224</v>
      </c>
      <c r="AU212" s="249" t="s">
        <v>95</v>
      </c>
      <c r="AV212" s="13" t="s">
        <v>95</v>
      </c>
      <c r="AW212" s="13" t="s">
        <v>40</v>
      </c>
      <c r="AX212" s="13" t="s">
        <v>85</v>
      </c>
      <c r="AY212" s="249" t="s">
        <v>157</v>
      </c>
    </row>
    <row r="213" spans="1:51" s="13" customFormat="1" ht="12">
      <c r="A213" s="13"/>
      <c r="B213" s="239"/>
      <c r="C213" s="240"/>
      <c r="D213" s="234" t="s">
        <v>224</v>
      </c>
      <c r="E213" s="241" t="s">
        <v>1</v>
      </c>
      <c r="F213" s="242" t="s">
        <v>386</v>
      </c>
      <c r="G213" s="240"/>
      <c r="H213" s="243">
        <v>1410.476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224</v>
      </c>
      <c r="AU213" s="249" t="s">
        <v>95</v>
      </c>
      <c r="AV213" s="13" t="s">
        <v>95</v>
      </c>
      <c r="AW213" s="13" t="s">
        <v>40</v>
      </c>
      <c r="AX213" s="13" t="s">
        <v>85</v>
      </c>
      <c r="AY213" s="249" t="s">
        <v>157</v>
      </c>
    </row>
    <row r="214" spans="1:51" s="13" customFormat="1" ht="12">
      <c r="A214" s="13"/>
      <c r="B214" s="239"/>
      <c r="C214" s="240"/>
      <c r="D214" s="234" t="s">
        <v>224</v>
      </c>
      <c r="E214" s="241" t="s">
        <v>1</v>
      </c>
      <c r="F214" s="242" t="s">
        <v>387</v>
      </c>
      <c r="G214" s="240"/>
      <c r="H214" s="243">
        <v>-286.857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224</v>
      </c>
      <c r="AU214" s="249" t="s">
        <v>95</v>
      </c>
      <c r="AV214" s="13" t="s">
        <v>95</v>
      </c>
      <c r="AW214" s="13" t="s">
        <v>40</v>
      </c>
      <c r="AX214" s="13" t="s">
        <v>85</v>
      </c>
      <c r="AY214" s="249" t="s">
        <v>157</v>
      </c>
    </row>
    <row r="215" spans="1:65" s="2" customFormat="1" ht="24.15" customHeight="1">
      <c r="A215" s="37"/>
      <c r="B215" s="38"/>
      <c r="C215" s="220" t="s">
        <v>388</v>
      </c>
      <c r="D215" s="220" t="s">
        <v>158</v>
      </c>
      <c r="E215" s="221" t="s">
        <v>389</v>
      </c>
      <c r="F215" s="222" t="s">
        <v>390</v>
      </c>
      <c r="G215" s="223" t="s">
        <v>313</v>
      </c>
      <c r="H215" s="224">
        <v>474.684</v>
      </c>
      <c r="I215" s="225"/>
      <c r="J215" s="226">
        <f>ROUND(I215*H215,2)</f>
        <v>0</v>
      </c>
      <c r="K215" s="227"/>
      <c r="L215" s="43"/>
      <c r="M215" s="228" t="s">
        <v>1</v>
      </c>
      <c r="N215" s="229" t="s">
        <v>50</v>
      </c>
      <c r="O215" s="90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2" t="s">
        <v>174</v>
      </c>
      <c r="AT215" s="232" t="s">
        <v>158</v>
      </c>
      <c r="AU215" s="232" t="s">
        <v>95</v>
      </c>
      <c r="AY215" s="15" t="s">
        <v>157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5" t="s">
        <v>93</v>
      </c>
      <c r="BK215" s="233">
        <f>ROUND(I215*H215,2)</f>
        <v>0</v>
      </c>
      <c r="BL215" s="15" t="s">
        <v>174</v>
      </c>
      <c r="BM215" s="232" t="s">
        <v>391</v>
      </c>
    </row>
    <row r="216" spans="1:47" s="2" customFormat="1" ht="12">
      <c r="A216" s="37"/>
      <c r="B216" s="38"/>
      <c r="C216" s="39"/>
      <c r="D216" s="234" t="s">
        <v>164</v>
      </c>
      <c r="E216" s="39"/>
      <c r="F216" s="235" t="s">
        <v>392</v>
      </c>
      <c r="G216" s="39"/>
      <c r="H216" s="39"/>
      <c r="I216" s="236"/>
      <c r="J216" s="39"/>
      <c r="K216" s="39"/>
      <c r="L216" s="43"/>
      <c r="M216" s="237"/>
      <c r="N216" s="238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5" t="s">
        <v>164</v>
      </c>
      <c r="AU216" s="15" t="s">
        <v>95</v>
      </c>
    </row>
    <row r="217" spans="1:51" s="13" customFormat="1" ht="12">
      <c r="A217" s="13"/>
      <c r="B217" s="239"/>
      <c r="C217" s="240"/>
      <c r="D217" s="234" t="s">
        <v>224</v>
      </c>
      <c r="E217" s="241" t="s">
        <v>1</v>
      </c>
      <c r="F217" s="242" t="s">
        <v>393</v>
      </c>
      <c r="G217" s="240"/>
      <c r="H217" s="243">
        <v>474.684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224</v>
      </c>
      <c r="AU217" s="249" t="s">
        <v>95</v>
      </c>
      <c r="AV217" s="13" t="s">
        <v>95</v>
      </c>
      <c r="AW217" s="13" t="s">
        <v>40</v>
      </c>
      <c r="AX217" s="13" t="s">
        <v>85</v>
      </c>
      <c r="AY217" s="249" t="s">
        <v>157</v>
      </c>
    </row>
    <row r="218" spans="1:65" s="2" customFormat="1" ht="24.15" customHeight="1">
      <c r="A218" s="37"/>
      <c r="B218" s="38"/>
      <c r="C218" s="220" t="s">
        <v>394</v>
      </c>
      <c r="D218" s="220" t="s">
        <v>158</v>
      </c>
      <c r="E218" s="221" t="s">
        <v>395</v>
      </c>
      <c r="F218" s="222" t="s">
        <v>396</v>
      </c>
      <c r="G218" s="223" t="s">
        <v>313</v>
      </c>
      <c r="H218" s="224">
        <v>338.307</v>
      </c>
      <c r="I218" s="225"/>
      <c r="J218" s="226">
        <f>ROUND(I218*H218,2)</f>
        <v>0</v>
      </c>
      <c r="K218" s="227"/>
      <c r="L218" s="43"/>
      <c r="M218" s="228" t="s">
        <v>1</v>
      </c>
      <c r="N218" s="229" t="s">
        <v>50</v>
      </c>
      <c r="O218" s="90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2" t="s">
        <v>174</v>
      </c>
      <c r="AT218" s="232" t="s">
        <v>158</v>
      </c>
      <c r="AU218" s="232" t="s">
        <v>95</v>
      </c>
      <c r="AY218" s="15" t="s">
        <v>157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5" t="s">
        <v>93</v>
      </c>
      <c r="BK218" s="233">
        <f>ROUND(I218*H218,2)</f>
        <v>0</v>
      </c>
      <c r="BL218" s="15" t="s">
        <v>174</v>
      </c>
      <c r="BM218" s="232" t="s">
        <v>397</v>
      </c>
    </row>
    <row r="219" spans="1:47" s="2" customFormat="1" ht="12">
      <c r="A219" s="37"/>
      <c r="B219" s="38"/>
      <c r="C219" s="39"/>
      <c r="D219" s="234" t="s">
        <v>164</v>
      </c>
      <c r="E219" s="39"/>
      <c r="F219" s="235" t="s">
        <v>398</v>
      </c>
      <c r="G219" s="39"/>
      <c r="H219" s="39"/>
      <c r="I219" s="236"/>
      <c r="J219" s="39"/>
      <c r="K219" s="39"/>
      <c r="L219" s="43"/>
      <c r="M219" s="237"/>
      <c r="N219" s="238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5" t="s">
        <v>164</v>
      </c>
      <c r="AU219" s="15" t="s">
        <v>95</v>
      </c>
    </row>
    <row r="220" spans="1:51" s="13" customFormat="1" ht="12">
      <c r="A220" s="13"/>
      <c r="B220" s="239"/>
      <c r="C220" s="240"/>
      <c r="D220" s="234" t="s">
        <v>224</v>
      </c>
      <c r="E220" s="241" t="s">
        <v>1</v>
      </c>
      <c r="F220" s="242" t="s">
        <v>399</v>
      </c>
      <c r="G220" s="240"/>
      <c r="H220" s="243">
        <v>-94.301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224</v>
      </c>
      <c r="AU220" s="249" t="s">
        <v>95</v>
      </c>
      <c r="AV220" s="13" t="s">
        <v>95</v>
      </c>
      <c r="AW220" s="13" t="s">
        <v>40</v>
      </c>
      <c r="AX220" s="13" t="s">
        <v>85</v>
      </c>
      <c r="AY220" s="249" t="s">
        <v>157</v>
      </c>
    </row>
    <row r="221" spans="1:51" s="13" customFormat="1" ht="12">
      <c r="A221" s="13"/>
      <c r="B221" s="239"/>
      <c r="C221" s="240"/>
      <c r="D221" s="234" t="s">
        <v>224</v>
      </c>
      <c r="E221" s="241" t="s">
        <v>1</v>
      </c>
      <c r="F221" s="242" t="s">
        <v>400</v>
      </c>
      <c r="G221" s="240"/>
      <c r="H221" s="243">
        <v>432.608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224</v>
      </c>
      <c r="AU221" s="249" t="s">
        <v>95</v>
      </c>
      <c r="AV221" s="13" t="s">
        <v>95</v>
      </c>
      <c r="AW221" s="13" t="s">
        <v>40</v>
      </c>
      <c r="AX221" s="13" t="s">
        <v>85</v>
      </c>
      <c r="AY221" s="249" t="s">
        <v>157</v>
      </c>
    </row>
    <row r="222" spans="1:63" s="12" customFormat="1" ht="22.8" customHeight="1">
      <c r="A222" s="12"/>
      <c r="B222" s="204"/>
      <c r="C222" s="205"/>
      <c r="D222" s="206" t="s">
        <v>84</v>
      </c>
      <c r="E222" s="218" t="s">
        <v>95</v>
      </c>
      <c r="F222" s="218" t="s">
        <v>401</v>
      </c>
      <c r="G222" s="205"/>
      <c r="H222" s="205"/>
      <c r="I222" s="208"/>
      <c r="J222" s="219">
        <f>BK222</f>
        <v>0</v>
      </c>
      <c r="K222" s="205"/>
      <c r="L222" s="210"/>
      <c r="M222" s="211"/>
      <c r="N222" s="212"/>
      <c r="O222" s="212"/>
      <c r="P222" s="213">
        <f>SUM(P223:P225)</f>
        <v>0</v>
      </c>
      <c r="Q222" s="212"/>
      <c r="R222" s="213">
        <f>SUM(R223:R225)</f>
        <v>0</v>
      </c>
      <c r="S222" s="212"/>
      <c r="T222" s="214">
        <f>SUM(T223:T225)</f>
        <v>0</v>
      </c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R222" s="215" t="s">
        <v>93</v>
      </c>
      <c r="AT222" s="216" t="s">
        <v>84</v>
      </c>
      <c r="AU222" s="216" t="s">
        <v>93</v>
      </c>
      <c r="AY222" s="215" t="s">
        <v>157</v>
      </c>
      <c r="BK222" s="217">
        <f>SUM(BK223:BK225)</f>
        <v>0</v>
      </c>
    </row>
    <row r="223" spans="1:65" s="2" customFormat="1" ht="16.5" customHeight="1">
      <c r="A223" s="37"/>
      <c r="B223" s="38"/>
      <c r="C223" s="220" t="s">
        <v>402</v>
      </c>
      <c r="D223" s="220" t="s">
        <v>158</v>
      </c>
      <c r="E223" s="221" t="s">
        <v>403</v>
      </c>
      <c r="F223" s="222" t="s">
        <v>404</v>
      </c>
      <c r="G223" s="223" t="s">
        <v>313</v>
      </c>
      <c r="H223" s="224">
        <v>2.535</v>
      </c>
      <c r="I223" s="225"/>
      <c r="J223" s="226">
        <f>ROUND(I223*H223,2)</f>
        <v>0</v>
      </c>
      <c r="K223" s="227"/>
      <c r="L223" s="43"/>
      <c r="M223" s="228" t="s">
        <v>1</v>
      </c>
      <c r="N223" s="229" t="s">
        <v>50</v>
      </c>
      <c r="O223" s="90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2" t="s">
        <v>174</v>
      </c>
      <c r="AT223" s="232" t="s">
        <v>158</v>
      </c>
      <c r="AU223" s="232" t="s">
        <v>95</v>
      </c>
      <c r="AY223" s="15" t="s">
        <v>157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5" t="s">
        <v>93</v>
      </c>
      <c r="BK223" s="233">
        <f>ROUND(I223*H223,2)</f>
        <v>0</v>
      </c>
      <c r="BL223" s="15" t="s">
        <v>174</v>
      </c>
      <c r="BM223" s="232" t="s">
        <v>405</v>
      </c>
    </row>
    <row r="224" spans="1:47" s="2" customFormat="1" ht="12">
      <c r="A224" s="37"/>
      <c r="B224" s="38"/>
      <c r="C224" s="39"/>
      <c r="D224" s="234" t="s">
        <v>164</v>
      </c>
      <c r="E224" s="39"/>
      <c r="F224" s="235" t="s">
        <v>406</v>
      </c>
      <c r="G224" s="39"/>
      <c r="H224" s="39"/>
      <c r="I224" s="236"/>
      <c r="J224" s="39"/>
      <c r="K224" s="39"/>
      <c r="L224" s="43"/>
      <c r="M224" s="237"/>
      <c r="N224" s="238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5" t="s">
        <v>164</v>
      </c>
      <c r="AU224" s="15" t="s">
        <v>95</v>
      </c>
    </row>
    <row r="225" spans="1:51" s="13" customFormat="1" ht="12">
      <c r="A225" s="13"/>
      <c r="B225" s="239"/>
      <c r="C225" s="240"/>
      <c r="D225" s="234" t="s">
        <v>224</v>
      </c>
      <c r="E225" s="241" t="s">
        <v>1</v>
      </c>
      <c r="F225" s="242" t="s">
        <v>407</v>
      </c>
      <c r="G225" s="240"/>
      <c r="H225" s="243">
        <v>2.535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224</v>
      </c>
      <c r="AU225" s="249" t="s">
        <v>95</v>
      </c>
      <c r="AV225" s="13" t="s">
        <v>95</v>
      </c>
      <c r="AW225" s="13" t="s">
        <v>40</v>
      </c>
      <c r="AX225" s="13" t="s">
        <v>93</v>
      </c>
      <c r="AY225" s="249" t="s">
        <v>157</v>
      </c>
    </row>
    <row r="226" spans="1:63" s="12" customFormat="1" ht="22.8" customHeight="1">
      <c r="A226" s="12"/>
      <c r="B226" s="204"/>
      <c r="C226" s="205"/>
      <c r="D226" s="206" t="s">
        <v>84</v>
      </c>
      <c r="E226" s="218" t="s">
        <v>169</v>
      </c>
      <c r="F226" s="218" t="s">
        <v>408</v>
      </c>
      <c r="G226" s="205"/>
      <c r="H226" s="205"/>
      <c r="I226" s="208"/>
      <c r="J226" s="219">
        <f>BK226</f>
        <v>0</v>
      </c>
      <c r="K226" s="205"/>
      <c r="L226" s="210"/>
      <c r="M226" s="211"/>
      <c r="N226" s="212"/>
      <c r="O226" s="212"/>
      <c r="P226" s="213">
        <f>SUM(P227:P229)</f>
        <v>0</v>
      </c>
      <c r="Q226" s="212"/>
      <c r="R226" s="213">
        <f>SUM(R227:R229)</f>
        <v>0</v>
      </c>
      <c r="S226" s="212"/>
      <c r="T226" s="214">
        <f>SUM(T227:T229)</f>
        <v>0</v>
      </c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R226" s="215" t="s">
        <v>93</v>
      </c>
      <c r="AT226" s="216" t="s">
        <v>84</v>
      </c>
      <c r="AU226" s="216" t="s">
        <v>93</v>
      </c>
      <c r="AY226" s="215" t="s">
        <v>157</v>
      </c>
      <c r="BK226" s="217">
        <f>SUM(BK227:BK229)</f>
        <v>0</v>
      </c>
    </row>
    <row r="227" spans="1:65" s="2" customFormat="1" ht="21.75" customHeight="1">
      <c r="A227" s="37"/>
      <c r="B227" s="38"/>
      <c r="C227" s="220" t="s">
        <v>409</v>
      </c>
      <c r="D227" s="220" t="s">
        <v>158</v>
      </c>
      <c r="E227" s="221" t="s">
        <v>410</v>
      </c>
      <c r="F227" s="222" t="s">
        <v>411</v>
      </c>
      <c r="G227" s="223" t="s">
        <v>278</v>
      </c>
      <c r="H227" s="224">
        <v>442.3</v>
      </c>
      <c r="I227" s="225"/>
      <c r="J227" s="226">
        <f>ROUND(I227*H227,2)</f>
        <v>0</v>
      </c>
      <c r="K227" s="227"/>
      <c r="L227" s="43"/>
      <c r="M227" s="228" t="s">
        <v>1</v>
      </c>
      <c r="N227" s="229" t="s">
        <v>50</v>
      </c>
      <c r="O227" s="90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2" t="s">
        <v>174</v>
      </c>
      <c r="AT227" s="232" t="s">
        <v>158</v>
      </c>
      <c r="AU227" s="232" t="s">
        <v>95</v>
      </c>
      <c r="AY227" s="15" t="s">
        <v>157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5" t="s">
        <v>93</v>
      </c>
      <c r="BK227" s="233">
        <f>ROUND(I227*H227,2)</f>
        <v>0</v>
      </c>
      <c r="BL227" s="15" t="s">
        <v>174</v>
      </c>
      <c r="BM227" s="232" t="s">
        <v>412</v>
      </c>
    </row>
    <row r="228" spans="1:47" s="2" customFormat="1" ht="12">
      <c r="A228" s="37"/>
      <c r="B228" s="38"/>
      <c r="C228" s="39"/>
      <c r="D228" s="234" t="s">
        <v>164</v>
      </c>
      <c r="E228" s="39"/>
      <c r="F228" s="235" t="s">
        <v>413</v>
      </c>
      <c r="G228" s="39"/>
      <c r="H228" s="39"/>
      <c r="I228" s="236"/>
      <c r="J228" s="39"/>
      <c r="K228" s="39"/>
      <c r="L228" s="43"/>
      <c r="M228" s="237"/>
      <c r="N228" s="238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5" t="s">
        <v>164</v>
      </c>
      <c r="AU228" s="15" t="s">
        <v>95</v>
      </c>
    </row>
    <row r="229" spans="1:51" s="13" customFormat="1" ht="12">
      <c r="A229" s="13"/>
      <c r="B229" s="239"/>
      <c r="C229" s="240"/>
      <c r="D229" s="234" t="s">
        <v>224</v>
      </c>
      <c r="E229" s="241" t="s">
        <v>1</v>
      </c>
      <c r="F229" s="242" t="s">
        <v>414</v>
      </c>
      <c r="G229" s="240"/>
      <c r="H229" s="243">
        <v>442.3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224</v>
      </c>
      <c r="AU229" s="249" t="s">
        <v>95</v>
      </c>
      <c r="AV229" s="13" t="s">
        <v>95</v>
      </c>
      <c r="AW229" s="13" t="s">
        <v>40</v>
      </c>
      <c r="AX229" s="13" t="s">
        <v>93</v>
      </c>
      <c r="AY229" s="249" t="s">
        <v>157</v>
      </c>
    </row>
    <row r="230" spans="1:63" s="12" customFormat="1" ht="22.8" customHeight="1">
      <c r="A230" s="12"/>
      <c r="B230" s="204"/>
      <c r="C230" s="205"/>
      <c r="D230" s="206" t="s">
        <v>84</v>
      </c>
      <c r="E230" s="218" t="s">
        <v>174</v>
      </c>
      <c r="F230" s="218" t="s">
        <v>415</v>
      </c>
      <c r="G230" s="205"/>
      <c r="H230" s="205"/>
      <c r="I230" s="208"/>
      <c r="J230" s="219">
        <f>BK230</f>
        <v>0</v>
      </c>
      <c r="K230" s="205"/>
      <c r="L230" s="210"/>
      <c r="M230" s="211"/>
      <c r="N230" s="212"/>
      <c r="O230" s="212"/>
      <c r="P230" s="213">
        <f>SUM(P231:P236)</f>
        <v>0</v>
      </c>
      <c r="Q230" s="212"/>
      <c r="R230" s="213">
        <f>SUM(R231:R236)</f>
        <v>102.24527852</v>
      </c>
      <c r="S230" s="212"/>
      <c r="T230" s="214">
        <f>SUM(T231:T236)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215" t="s">
        <v>93</v>
      </c>
      <c r="AT230" s="216" t="s">
        <v>84</v>
      </c>
      <c r="AU230" s="216" t="s">
        <v>93</v>
      </c>
      <c r="AY230" s="215" t="s">
        <v>157</v>
      </c>
      <c r="BK230" s="217">
        <f>SUM(BK231:BK236)</f>
        <v>0</v>
      </c>
    </row>
    <row r="231" spans="1:65" s="2" customFormat="1" ht="16.5" customHeight="1">
      <c r="A231" s="37"/>
      <c r="B231" s="38"/>
      <c r="C231" s="220" t="s">
        <v>416</v>
      </c>
      <c r="D231" s="220" t="s">
        <v>158</v>
      </c>
      <c r="E231" s="221" t="s">
        <v>417</v>
      </c>
      <c r="F231" s="222" t="s">
        <v>418</v>
      </c>
      <c r="G231" s="223" t="s">
        <v>278</v>
      </c>
      <c r="H231" s="224">
        <v>442.3</v>
      </c>
      <c r="I231" s="225"/>
      <c r="J231" s="226">
        <f>ROUND(I231*H231,2)</f>
        <v>0</v>
      </c>
      <c r="K231" s="227"/>
      <c r="L231" s="43"/>
      <c r="M231" s="228" t="s">
        <v>1</v>
      </c>
      <c r="N231" s="229" t="s">
        <v>50</v>
      </c>
      <c r="O231" s="90"/>
      <c r="P231" s="230">
        <f>O231*H231</f>
        <v>0</v>
      </c>
      <c r="Q231" s="230">
        <v>0</v>
      </c>
      <c r="R231" s="230">
        <f>Q231*H231</f>
        <v>0</v>
      </c>
      <c r="S231" s="230">
        <v>0</v>
      </c>
      <c r="T231" s="231">
        <f>S231*H231</f>
        <v>0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32" t="s">
        <v>174</v>
      </c>
      <c r="AT231" s="232" t="s">
        <v>158</v>
      </c>
      <c r="AU231" s="232" t="s">
        <v>95</v>
      </c>
      <c r="AY231" s="15" t="s">
        <v>157</v>
      </c>
      <c r="BE231" s="233">
        <f>IF(N231="základní",J231,0)</f>
        <v>0</v>
      </c>
      <c r="BF231" s="233">
        <f>IF(N231="snížená",J231,0)</f>
        <v>0</v>
      </c>
      <c r="BG231" s="233">
        <f>IF(N231="zákl. přenesená",J231,0)</f>
        <v>0</v>
      </c>
      <c r="BH231" s="233">
        <f>IF(N231="sníž. přenesená",J231,0)</f>
        <v>0</v>
      </c>
      <c r="BI231" s="233">
        <f>IF(N231="nulová",J231,0)</f>
        <v>0</v>
      </c>
      <c r="BJ231" s="15" t="s">
        <v>93</v>
      </c>
      <c r="BK231" s="233">
        <f>ROUND(I231*H231,2)</f>
        <v>0</v>
      </c>
      <c r="BL231" s="15" t="s">
        <v>174</v>
      </c>
      <c r="BM231" s="232" t="s">
        <v>419</v>
      </c>
    </row>
    <row r="232" spans="1:47" s="2" customFormat="1" ht="12">
      <c r="A232" s="37"/>
      <c r="B232" s="38"/>
      <c r="C232" s="39"/>
      <c r="D232" s="234" t="s">
        <v>164</v>
      </c>
      <c r="E232" s="39"/>
      <c r="F232" s="235" t="s">
        <v>420</v>
      </c>
      <c r="G232" s="39"/>
      <c r="H232" s="39"/>
      <c r="I232" s="236"/>
      <c r="J232" s="39"/>
      <c r="K232" s="39"/>
      <c r="L232" s="43"/>
      <c r="M232" s="237"/>
      <c r="N232" s="238"/>
      <c r="O232" s="90"/>
      <c r="P232" s="90"/>
      <c r="Q232" s="90"/>
      <c r="R232" s="90"/>
      <c r="S232" s="90"/>
      <c r="T232" s="91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T232" s="15" t="s">
        <v>164</v>
      </c>
      <c r="AU232" s="15" t="s">
        <v>95</v>
      </c>
    </row>
    <row r="233" spans="1:51" s="13" customFormat="1" ht="12">
      <c r="A233" s="13"/>
      <c r="B233" s="239"/>
      <c r="C233" s="240"/>
      <c r="D233" s="234" t="s">
        <v>224</v>
      </c>
      <c r="E233" s="241" t="s">
        <v>1</v>
      </c>
      <c r="F233" s="242" t="s">
        <v>414</v>
      </c>
      <c r="G233" s="240"/>
      <c r="H233" s="243">
        <v>442.3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224</v>
      </c>
      <c r="AU233" s="249" t="s">
        <v>95</v>
      </c>
      <c r="AV233" s="13" t="s">
        <v>95</v>
      </c>
      <c r="AW233" s="13" t="s">
        <v>40</v>
      </c>
      <c r="AX233" s="13" t="s">
        <v>93</v>
      </c>
      <c r="AY233" s="249" t="s">
        <v>157</v>
      </c>
    </row>
    <row r="234" spans="1:65" s="2" customFormat="1" ht="16.5" customHeight="1">
      <c r="A234" s="37"/>
      <c r="B234" s="38"/>
      <c r="C234" s="220" t="s">
        <v>421</v>
      </c>
      <c r="D234" s="220" t="s">
        <v>158</v>
      </c>
      <c r="E234" s="221" t="s">
        <v>422</v>
      </c>
      <c r="F234" s="222" t="s">
        <v>423</v>
      </c>
      <c r="G234" s="223" t="s">
        <v>313</v>
      </c>
      <c r="H234" s="224">
        <v>54.076</v>
      </c>
      <c r="I234" s="225"/>
      <c r="J234" s="226">
        <f>ROUND(I234*H234,2)</f>
        <v>0</v>
      </c>
      <c r="K234" s="227"/>
      <c r="L234" s="43"/>
      <c r="M234" s="228" t="s">
        <v>1</v>
      </c>
      <c r="N234" s="229" t="s">
        <v>50</v>
      </c>
      <c r="O234" s="90"/>
      <c r="P234" s="230">
        <f>O234*H234</f>
        <v>0</v>
      </c>
      <c r="Q234" s="230">
        <v>1.89077</v>
      </c>
      <c r="R234" s="230">
        <f>Q234*H234</f>
        <v>102.24527852</v>
      </c>
      <c r="S234" s="230">
        <v>0</v>
      </c>
      <c r="T234" s="23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2" t="s">
        <v>174</v>
      </c>
      <c r="AT234" s="232" t="s">
        <v>158</v>
      </c>
      <c r="AU234" s="232" t="s">
        <v>95</v>
      </c>
      <c r="AY234" s="15" t="s">
        <v>157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5" t="s">
        <v>93</v>
      </c>
      <c r="BK234" s="233">
        <f>ROUND(I234*H234,2)</f>
        <v>0</v>
      </c>
      <c r="BL234" s="15" t="s">
        <v>174</v>
      </c>
      <c r="BM234" s="232" t="s">
        <v>424</v>
      </c>
    </row>
    <row r="235" spans="1:47" s="2" customFormat="1" ht="12">
      <c r="A235" s="37"/>
      <c r="B235" s="38"/>
      <c r="C235" s="39"/>
      <c r="D235" s="234" t="s">
        <v>164</v>
      </c>
      <c r="E235" s="39"/>
      <c r="F235" s="235" t="s">
        <v>425</v>
      </c>
      <c r="G235" s="39"/>
      <c r="H235" s="39"/>
      <c r="I235" s="236"/>
      <c r="J235" s="39"/>
      <c r="K235" s="39"/>
      <c r="L235" s="43"/>
      <c r="M235" s="237"/>
      <c r="N235" s="238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5" t="s">
        <v>164</v>
      </c>
      <c r="AU235" s="15" t="s">
        <v>95</v>
      </c>
    </row>
    <row r="236" spans="1:51" s="13" customFormat="1" ht="12">
      <c r="A236" s="13"/>
      <c r="B236" s="239"/>
      <c r="C236" s="240"/>
      <c r="D236" s="234" t="s">
        <v>224</v>
      </c>
      <c r="E236" s="241" t="s">
        <v>1</v>
      </c>
      <c r="F236" s="242" t="s">
        <v>426</v>
      </c>
      <c r="G236" s="240"/>
      <c r="H236" s="243">
        <v>54.076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224</v>
      </c>
      <c r="AU236" s="249" t="s">
        <v>95</v>
      </c>
      <c r="AV236" s="13" t="s">
        <v>95</v>
      </c>
      <c r="AW236" s="13" t="s">
        <v>40</v>
      </c>
      <c r="AX236" s="13" t="s">
        <v>93</v>
      </c>
      <c r="AY236" s="249" t="s">
        <v>157</v>
      </c>
    </row>
    <row r="237" spans="1:63" s="12" customFormat="1" ht="22.8" customHeight="1">
      <c r="A237" s="12"/>
      <c r="B237" s="204"/>
      <c r="C237" s="205"/>
      <c r="D237" s="206" t="s">
        <v>84</v>
      </c>
      <c r="E237" s="218" t="s">
        <v>156</v>
      </c>
      <c r="F237" s="218" t="s">
        <v>427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SUM(P238:P264)</f>
        <v>0</v>
      </c>
      <c r="Q237" s="212"/>
      <c r="R237" s="213">
        <f>SUM(R238:R264)</f>
        <v>4.5264918</v>
      </c>
      <c r="S237" s="212"/>
      <c r="T237" s="214">
        <f>SUM(T238:T264)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93</v>
      </c>
      <c r="AT237" s="216" t="s">
        <v>84</v>
      </c>
      <c r="AU237" s="216" t="s">
        <v>93</v>
      </c>
      <c r="AY237" s="215" t="s">
        <v>157</v>
      </c>
      <c r="BK237" s="217">
        <f>SUM(BK238:BK264)</f>
        <v>0</v>
      </c>
    </row>
    <row r="238" spans="1:65" s="2" customFormat="1" ht="24.15" customHeight="1">
      <c r="A238" s="37"/>
      <c r="B238" s="38"/>
      <c r="C238" s="220" t="s">
        <v>428</v>
      </c>
      <c r="D238" s="220" t="s">
        <v>158</v>
      </c>
      <c r="E238" s="221" t="s">
        <v>429</v>
      </c>
      <c r="F238" s="222" t="s">
        <v>430</v>
      </c>
      <c r="G238" s="223" t="s">
        <v>263</v>
      </c>
      <c r="H238" s="224">
        <v>540.76</v>
      </c>
      <c r="I238" s="225"/>
      <c r="J238" s="226">
        <f>ROUND(I238*H238,2)</f>
        <v>0</v>
      </c>
      <c r="K238" s="227"/>
      <c r="L238" s="43"/>
      <c r="M238" s="228" t="s">
        <v>1</v>
      </c>
      <c r="N238" s="229" t="s">
        <v>50</v>
      </c>
      <c r="O238" s="90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2" t="s">
        <v>174</v>
      </c>
      <c r="AT238" s="232" t="s">
        <v>158</v>
      </c>
      <c r="AU238" s="232" t="s">
        <v>95</v>
      </c>
      <c r="AY238" s="15" t="s">
        <v>157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5" t="s">
        <v>93</v>
      </c>
      <c r="BK238" s="233">
        <f>ROUND(I238*H238,2)</f>
        <v>0</v>
      </c>
      <c r="BL238" s="15" t="s">
        <v>174</v>
      </c>
      <c r="BM238" s="232" t="s">
        <v>431</v>
      </c>
    </row>
    <row r="239" spans="1:47" s="2" customFormat="1" ht="12">
      <c r="A239" s="37"/>
      <c r="B239" s="38"/>
      <c r="C239" s="39"/>
      <c r="D239" s="234" t="s">
        <v>164</v>
      </c>
      <c r="E239" s="39"/>
      <c r="F239" s="235" t="s">
        <v>432</v>
      </c>
      <c r="G239" s="39"/>
      <c r="H239" s="39"/>
      <c r="I239" s="236"/>
      <c r="J239" s="39"/>
      <c r="K239" s="39"/>
      <c r="L239" s="43"/>
      <c r="M239" s="237"/>
      <c r="N239" s="238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5" t="s">
        <v>164</v>
      </c>
      <c r="AU239" s="15" t="s">
        <v>95</v>
      </c>
    </row>
    <row r="240" spans="1:51" s="13" customFormat="1" ht="12">
      <c r="A240" s="13"/>
      <c r="B240" s="239"/>
      <c r="C240" s="240"/>
      <c r="D240" s="234" t="s">
        <v>224</v>
      </c>
      <c r="E240" s="241" t="s">
        <v>1</v>
      </c>
      <c r="F240" s="242" t="s">
        <v>433</v>
      </c>
      <c r="G240" s="240"/>
      <c r="H240" s="243">
        <v>540.76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224</v>
      </c>
      <c r="AU240" s="249" t="s">
        <v>95</v>
      </c>
      <c r="AV240" s="13" t="s">
        <v>95</v>
      </c>
      <c r="AW240" s="13" t="s">
        <v>40</v>
      </c>
      <c r="AX240" s="13" t="s">
        <v>93</v>
      </c>
      <c r="AY240" s="249" t="s">
        <v>157</v>
      </c>
    </row>
    <row r="241" spans="1:65" s="2" customFormat="1" ht="24.15" customHeight="1">
      <c r="A241" s="37"/>
      <c r="B241" s="38"/>
      <c r="C241" s="220" t="s">
        <v>434</v>
      </c>
      <c r="D241" s="220" t="s">
        <v>158</v>
      </c>
      <c r="E241" s="221" t="s">
        <v>435</v>
      </c>
      <c r="F241" s="222" t="s">
        <v>436</v>
      </c>
      <c r="G241" s="223" t="s">
        <v>263</v>
      </c>
      <c r="H241" s="224">
        <v>540.76</v>
      </c>
      <c r="I241" s="225"/>
      <c r="J241" s="226">
        <f>ROUND(I241*H241,2)</f>
        <v>0</v>
      </c>
      <c r="K241" s="227"/>
      <c r="L241" s="43"/>
      <c r="M241" s="228" t="s">
        <v>1</v>
      </c>
      <c r="N241" s="229" t="s">
        <v>50</v>
      </c>
      <c r="O241" s="90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2" t="s">
        <v>174</v>
      </c>
      <c r="AT241" s="232" t="s">
        <v>158</v>
      </c>
      <c r="AU241" s="232" t="s">
        <v>95</v>
      </c>
      <c r="AY241" s="15" t="s">
        <v>157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5" t="s">
        <v>93</v>
      </c>
      <c r="BK241" s="233">
        <f>ROUND(I241*H241,2)</f>
        <v>0</v>
      </c>
      <c r="BL241" s="15" t="s">
        <v>174</v>
      </c>
      <c r="BM241" s="232" t="s">
        <v>437</v>
      </c>
    </row>
    <row r="242" spans="1:47" s="2" customFormat="1" ht="12">
      <c r="A242" s="37"/>
      <c r="B242" s="38"/>
      <c r="C242" s="39"/>
      <c r="D242" s="234" t="s">
        <v>164</v>
      </c>
      <c r="E242" s="39"/>
      <c r="F242" s="235" t="s">
        <v>438</v>
      </c>
      <c r="G242" s="39"/>
      <c r="H242" s="39"/>
      <c r="I242" s="236"/>
      <c r="J242" s="39"/>
      <c r="K242" s="39"/>
      <c r="L242" s="43"/>
      <c r="M242" s="237"/>
      <c r="N242" s="238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5" t="s">
        <v>164</v>
      </c>
      <c r="AU242" s="15" t="s">
        <v>95</v>
      </c>
    </row>
    <row r="243" spans="1:51" s="13" customFormat="1" ht="12">
      <c r="A243" s="13"/>
      <c r="B243" s="239"/>
      <c r="C243" s="240"/>
      <c r="D243" s="234" t="s">
        <v>224</v>
      </c>
      <c r="E243" s="241" t="s">
        <v>1</v>
      </c>
      <c r="F243" s="242" t="s">
        <v>433</v>
      </c>
      <c r="G243" s="240"/>
      <c r="H243" s="243">
        <v>540.76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224</v>
      </c>
      <c r="AU243" s="249" t="s">
        <v>95</v>
      </c>
      <c r="AV243" s="13" t="s">
        <v>95</v>
      </c>
      <c r="AW243" s="13" t="s">
        <v>40</v>
      </c>
      <c r="AX243" s="13" t="s">
        <v>93</v>
      </c>
      <c r="AY243" s="249" t="s">
        <v>157</v>
      </c>
    </row>
    <row r="244" spans="1:65" s="2" customFormat="1" ht="24.15" customHeight="1">
      <c r="A244" s="37"/>
      <c r="B244" s="38"/>
      <c r="C244" s="220" t="s">
        <v>439</v>
      </c>
      <c r="D244" s="220" t="s">
        <v>158</v>
      </c>
      <c r="E244" s="221" t="s">
        <v>440</v>
      </c>
      <c r="F244" s="222" t="s">
        <v>441</v>
      </c>
      <c r="G244" s="223" t="s">
        <v>263</v>
      </c>
      <c r="H244" s="224">
        <v>761.91</v>
      </c>
      <c r="I244" s="225"/>
      <c r="J244" s="226">
        <f>ROUND(I244*H244,2)</f>
        <v>0</v>
      </c>
      <c r="K244" s="227"/>
      <c r="L244" s="43"/>
      <c r="M244" s="228" t="s">
        <v>1</v>
      </c>
      <c r="N244" s="229" t="s">
        <v>50</v>
      </c>
      <c r="O244" s="90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2" t="s">
        <v>174</v>
      </c>
      <c r="AT244" s="232" t="s">
        <v>158</v>
      </c>
      <c r="AU244" s="232" t="s">
        <v>95</v>
      </c>
      <c r="AY244" s="15" t="s">
        <v>157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5" t="s">
        <v>93</v>
      </c>
      <c r="BK244" s="233">
        <f>ROUND(I244*H244,2)</f>
        <v>0</v>
      </c>
      <c r="BL244" s="15" t="s">
        <v>174</v>
      </c>
      <c r="BM244" s="232" t="s">
        <v>442</v>
      </c>
    </row>
    <row r="245" spans="1:47" s="2" customFormat="1" ht="12">
      <c r="A245" s="37"/>
      <c r="B245" s="38"/>
      <c r="C245" s="39"/>
      <c r="D245" s="234" t="s">
        <v>164</v>
      </c>
      <c r="E245" s="39"/>
      <c r="F245" s="235" t="s">
        <v>443</v>
      </c>
      <c r="G245" s="39"/>
      <c r="H245" s="39"/>
      <c r="I245" s="236"/>
      <c r="J245" s="39"/>
      <c r="K245" s="39"/>
      <c r="L245" s="43"/>
      <c r="M245" s="237"/>
      <c r="N245" s="238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5" t="s">
        <v>164</v>
      </c>
      <c r="AU245" s="15" t="s">
        <v>95</v>
      </c>
    </row>
    <row r="246" spans="1:51" s="13" customFormat="1" ht="12">
      <c r="A246" s="13"/>
      <c r="B246" s="239"/>
      <c r="C246" s="240"/>
      <c r="D246" s="234" t="s">
        <v>224</v>
      </c>
      <c r="E246" s="241" t="s">
        <v>1</v>
      </c>
      <c r="F246" s="242" t="s">
        <v>444</v>
      </c>
      <c r="G246" s="240"/>
      <c r="H246" s="243">
        <v>761.91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224</v>
      </c>
      <c r="AU246" s="249" t="s">
        <v>95</v>
      </c>
      <c r="AV246" s="13" t="s">
        <v>95</v>
      </c>
      <c r="AW246" s="13" t="s">
        <v>40</v>
      </c>
      <c r="AX246" s="13" t="s">
        <v>93</v>
      </c>
      <c r="AY246" s="249" t="s">
        <v>157</v>
      </c>
    </row>
    <row r="247" spans="1:65" s="2" customFormat="1" ht="24.15" customHeight="1">
      <c r="A247" s="37"/>
      <c r="B247" s="38"/>
      <c r="C247" s="220" t="s">
        <v>445</v>
      </c>
      <c r="D247" s="220" t="s">
        <v>158</v>
      </c>
      <c r="E247" s="221" t="s">
        <v>446</v>
      </c>
      <c r="F247" s="222" t="s">
        <v>447</v>
      </c>
      <c r="G247" s="223" t="s">
        <v>263</v>
      </c>
      <c r="H247" s="224">
        <v>540.76</v>
      </c>
      <c r="I247" s="225"/>
      <c r="J247" s="226">
        <f>ROUND(I247*H247,2)</f>
        <v>0</v>
      </c>
      <c r="K247" s="227"/>
      <c r="L247" s="43"/>
      <c r="M247" s="228" t="s">
        <v>1</v>
      </c>
      <c r="N247" s="229" t="s">
        <v>50</v>
      </c>
      <c r="O247" s="90"/>
      <c r="P247" s="230">
        <f>O247*H247</f>
        <v>0</v>
      </c>
      <c r="Q247" s="230">
        <v>0.00601</v>
      </c>
      <c r="R247" s="230">
        <f>Q247*H247</f>
        <v>3.2499675999999997</v>
      </c>
      <c r="S247" s="230">
        <v>0</v>
      </c>
      <c r="T247" s="23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2" t="s">
        <v>174</v>
      </c>
      <c r="AT247" s="232" t="s">
        <v>158</v>
      </c>
      <c r="AU247" s="232" t="s">
        <v>95</v>
      </c>
      <c r="AY247" s="15" t="s">
        <v>157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5" t="s">
        <v>93</v>
      </c>
      <c r="BK247" s="233">
        <f>ROUND(I247*H247,2)</f>
        <v>0</v>
      </c>
      <c r="BL247" s="15" t="s">
        <v>174</v>
      </c>
      <c r="BM247" s="232" t="s">
        <v>448</v>
      </c>
    </row>
    <row r="248" spans="1:47" s="2" customFormat="1" ht="12">
      <c r="A248" s="37"/>
      <c r="B248" s="38"/>
      <c r="C248" s="39"/>
      <c r="D248" s="234" t="s">
        <v>164</v>
      </c>
      <c r="E248" s="39"/>
      <c r="F248" s="235" t="s">
        <v>449</v>
      </c>
      <c r="G248" s="39"/>
      <c r="H248" s="39"/>
      <c r="I248" s="236"/>
      <c r="J248" s="39"/>
      <c r="K248" s="39"/>
      <c r="L248" s="43"/>
      <c r="M248" s="237"/>
      <c r="N248" s="238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5" t="s">
        <v>164</v>
      </c>
      <c r="AU248" s="15" t="s">
        <v>95</v>
      </c>
    </row>
    <row r="249" spans="1:51" s="13" customFormat="1" ht="12">
      <c r="A249" s="13"/>
      <c r="B249" s="239"/>
      <c r="C249" s="240"/>
      <c r="D249" s="234" t="s">
        <v>224</v>
      </c>
      <c r="E249" s="241" t="s">
        <v>1</v>
      </c>
      <c r="F249" s="242" t="s">
        <v>433</v>
      </c>
      <c r="G249" s="240"/>
      <c r="H249" s="243">
        <v>540.76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224</v>
      </c>
      <c r="AU249" s="249" t="s">
        <v>95</v>
      </c>
      <c r="AV249" s="13" t="s">
        <v>95</v>
      </c>
      <c r="AW249" s="13" t="s">
        <v>40</v>
      </c>
      <c r="AX249" s="13" t="s">
        <v>93</v>
      </c>
      <c r="AY249" s="249" t="s">
        <v>157</v>
      </c>
    </row>
    <row r="250" spans="1:65" s="2" customFormat="1" ht="24.15" customHeight="1">
      <c r="A250" s="37"/>
      <c r="B250" s="38"/>
      <c r="C250" s="220" t="s">
        <v>450</v>
      </c>
      <c r="D250" s="220" t="s">
        <v>158</v>
      </c>
      <c r="E250" s="221" t="s">
        <v>451</v>
      </c>
      <c r="F250" s="222" t="s">
        <v>452</v>
      </c>
      <c r="G250" s="223" t="s">
        <v>263</v>
      </c>
      <c r="H250" s="224">
        <v>1523.82</v>
      </c>
      <c r="I250" s="225"/>
      <c r="J250" s="226">
        <f>ROUND(I250*H250,2)</f>
        <v>0</v>
      </c>
      <c r="K250" s="227"/>
      <c r="L250" s="43"/>
      <c r="M250" s="228" t="s">
        <v>1</v>
      </c>
      <c r="N250" s="229" t="s">
        <v>50</v>
      </c>
      <c r="O250" s="90"/>
      <c r="P250" s="230">
        <f>O250*H250</f>
        <v>0</v>
      </c>
      <c r="Q250" s="230">
        <v>0.00071</v>
      </c>
      <c r="R250" s="230">
        <f>Q250*H250</f>
        <v>1.0819121999999999</v>
      </c>
      <c r="S250" s="230">
        <v>0</v>
      </c>
      <c r="T250" s="23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32" t="s">
        <v>174</v>
      </c>
      <c r="AT250" s="232" t="s">
        <v>158</v>
      </c>
      <c r="AU250" s="232" t="s">
        <v>95</v>
      </c>
      <c r="AY250" s="15" t="s">
        <v>157</v>
      </c>
      <c r="BE250" s="233">
        <f>IF(N250="základní",J250,0)</f>
        <v>0</v>
      </c>
      <c r="BF250" s="233">
        <f>IF(N250="snížená",J250,0)</f>
        <v>0</v>
      </c>
      <c r="BG250" s="233">
        <f>IF(N250="zákl. přenesená",J250,0)</f>
        <v>0</v>
      </c>
      <c r="BH250" s="233">
        <f>IF(N250="sníž. přenesená",J250,0)</f>
        <v>0</v>
      </c>
      <c r="BI250" s="233">
        <f>IF(N250="nulová",J250,0)</f>
        <v>0</v>
      </c>
      <c r="BJ250" s="15" t="s">
        <v>93</v>
      </c>
      <c r="BK250" s="233">
        <f>ROUND(I250*H250,2)</f>
        <v>0</v>
      </c>
      <c r="BL250" s="15" t="s">
        <v>174</v>
      </c>
      <c r="BM250" s="232" t="s">
        <v>453</v>
      </c>
    </row>
    <row r="251" spans="1:47" s="2" customFormat="1" ht="12">
      <c r="A251" s="37"/>
      <c r="B251" s="38"/>
      <c r="C251" s="39"/>
      <c r="D251" s="234" t="s">
        <v>164</v>
      </c>
      <c r="E251" s="39"/>
      <c r="F251" s="235" t="s">
        <v>454</v>
      </c>
      <c r="G251" s="39"/>
      <c r="H251" s="39"/>
      <c r="I251" s="236"/>
      <c r="J251" s="39"/>
      <c r="K251" s="39"/>
      <c r="L251" s="43"/>
      <c r="M251" s="237"/>
      <c r="N251" s="238"/>
      <c r="O251" s="90"/>
      <c r="P251" s="90"/>
      <c r="Q251" s="90"/>
      <c r="R251" s="90"/>
      <c r="S251" s="90"/>
      <c r="T251" s="91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15" t="s">
        <v>164</v>
      </c>
      <c r="AU251" s="15" t="s">
        <v>95</v>
      </c>
    </row>
    <row r="252" spans="1:51" s="13" customFormat="1" ht="12">
      <c r="A252" s="13"/>
      <c r="B252" s="239"/>
      <c r="C252" s="240"/>
      <c r="D252" s="234" t="s">
        <v>224</v>
      </c>
      <c r="E252" s="241" t="s">
        <v>1</v>
      </c>
      <c r="F252" s="242" t="s">
        <v>455</v>
      </c>
      <c r="G252" s="240"/>
      <c r="H252" s="243">
        <v>1523.82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224</v>
      </c>
      <c r="AU252" s="249" t="s">
        <v>95</v>
      </c>
      <c r="AV252" s="13" t="s">
        <v>95</v>
      </c>
      <c r="AW252" s="13" t="s">
        <v>40</v>
      </c>
      <c r="AX252" s="13" t="s">
        <v>85</v>
      </c>
      <c r="AY252" s="249" t="s">
        <v>157</v>
      </c>
    </row>
    <row r="253" spans="1:65" s="2" customFormat="1" ht="33" customHeight="1">
      <c r="A253" s="37"/>
      <c r="B253" s="38"/>
      <c r="C253" s="220" t="s">
        <v>456</v>
      </c>
      <c r="D253" s="220" t="s">
        <v>158</v>
      </c>
      <c r="E253" s="221" t="s">
        <v>457</v>
      </c>
      <c r="F253" s="222" t="s">
        <v>458</v>
      </c>
      <c r="G253" s="223" t="s">
        <v>263</v>
      </c>
      <c r="H253" s="224">
        <v>1523.82</v>
      </c>
      <c r="I253" s="225"/>
      <c r="J253" s="226">
        <f>ROUND(I253*H253,2)</f>
        <v>0</v>
      </c>
      <c r="K253" s="227"/>
      <c r="L253" s="43"/>
      <c r="M253" s="228" t="s">
        <v>1</v>
      </c>
      <c r="N253" s="229" t="s">
        <v>50</v>
      </c>
      <c r="O253" s="90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2" t="s">
        <v>174</v>
      </c>
      <c r="AT253" s="232" t="s">
        <v>158</v>
      </c>
      <c r="AU253" s="232" t="s">
        <v>95</v>
      </c>
      <c r="AY253" s="15" t="s">
        <v>157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5" t="s">
        <v>93</v>
      </c>
      <c r="BK253" s="233">
        <f>ROUND(I253*H253,2)</f>
        <v>0</v>
      </c>
      <c r="BL253" s="15" t="s">
        <v>174</v>
      </c>
      <c r="BM253" s="232" t="s">
        <v>459</v>
      </c>
    </row>
    <row r="254" spans="1:47" s="2" customFormat="1" ht="12">
      <c r="A254" s="37"/>
      <c r="B254" s="38"/>
      <c r="C254" s="39"/>
      <c r="D254" s="234" t="s">
        <v>164</v>
      </c>
      <c r="E254" s="39"/>
      <c r="F254" s="235" t="s">
        <v>460</v>
      </c>
      <c r="G254" s="39"/>
      <c r="H254" s="39"/>
      <c r="I254" s="236"/>
      <c r="J254" s="39"/>
      <c r="K254" s="39"/>
      <c r="L254" s="43"/>
      <c r="M254" s="237"/>
      <c r="N254" s="238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5" t="s">
        <v>164</v>
      </c>
      <c r="AU254" s="15" t="s">
        <v>95</v>
      </c>
    </row>
    <row r="255" spans="1:51" s="13" customFormat="1" ht="12">
      <c r="A255" s="13"/>
      <c r="B255" s="239"/>
      <c r="C255" s="240"/>
      <c r="D255" s="234" t="s">
        <v>224</v>
      </c>
      <c r="E255" s="241" t="s">
        <v>1</v>
      </c>
      <c r="F255" s="242" t="s">
        <v>455</v>
      </c>
      <c r="G255" s="240"/>
      <c r="H255" s="243">
        <v>1523.82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224</v>
      </c>
      <c r="AU255" s="249" t="s">
        <v>95</v>
      </c>
      <c r="AV255" s="13" t="s">
        <v>95</v>
      </c>
      <c r="AW255" s="13" t="s">
        <v>40</v>
      </c>
      <c r="AX255" s="13" t="s">
        <v>93</v>
      </c>
      <c r="AY255" s="249" t="s">
        <v>157</v>
      </c>
    </row>
    <row r="256" spans="1:65" s="2" customFormat="1" ht="24.15" customHeight="1">
      <c r="A256" s="37"/>
      <c r="B256" s="38"/>
      <c r="C256" s="220" t="s">
        <v>461</v>
      </c>
      <c r="D256" s="220" t="s">
        <v>158</v>
      </c>
      <c r="E256" s="221" t="s">
        <v>462</v>
      </c>
      <c r="F256" s="222" t="s">
        <v>463</v>
      </c>
      <c r="G256" s="223" t="s">
        <v>263</v>
      </c>
      <c r="H256" s="224">
        <v>761.91</v>
      </c>
      <c r="I256" s="225"/>
      <c r="J256" s="226">
        <f>ROUND(I256*H256,2)</f>
        <v>0</v>
      </c>
      <c r="K256" s="227"/>
      <c r="L256" s="43"/>
      <c r="M256" s="228" t="s">
        <v>1</v>
      </c>
      <c r="N256" s="229" t="s">
        <v>50</v>
      </c>
      <c r="O256" s="90"/>
      <c r="P256" s="230">
        <f>O256*H256</f>
        <v>0</v>
      </c>
      <c r="Q256" s="230">
        <v>0</v>
      </c>
      <c r="R256" s="230">
        <f>Q256*H256</f>
        <v>0</v>
      </c>
      <c r="S256" s="230">
        <v>0</v>
      </c>
      <c r="T256" s="23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2" t="s">
        <v>174</v>
      </c>
      <c r="AT256" s="232" t="s">
        <v>158</v>
      </c>
      <c r="AU256" s="232" t="s">
        <v>95</v>
      </c>
      <c r="AY256" s="15" t="s">
        <v>157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5" t="s">
        <v>93</v>
      </c>
      <c r="BK256" s="233">
        <f>ROUND(I256*H256,2)</f>
        <v>0</v>
      </c>
      <c r="BL256" s="15" t="s">
        <v>174</v>
      </c>
      <c r="BM256" s="232" t="s">
        <v>464</v>
      </c>
    </row>
    <row r="257" spans="1:47" s="2" customFormat="1" ht="12">
      <c r="A257" s="37"/>
      <c r="B257" s="38"/>
      <c r="C257" s="39"/>
      <c r="D257" s="234" t="s">
        <v>164</v>
      </c>
      <c r="E257" s="39"/>
      <c r="F257" s="235" t="s">
        <v>465</v>
      </c>
      <c r="G257" s="39"/>
      <c r="H257" s="39"/>
      <c r="I257" s="236"/>
      <c r="J257" s="39"/>
      <c r="K257" s="39"/>
      <c r="L257" s="43"/>
      <c r="M257" s="237"/>
      <c r="N257" s="238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5" t="s">
        <v>164</v>
      </c>
      <c r="AU257" s="15" t="s">
        <v>95</v>
      </c>
    </row>
    <row r="258" spans="1:51" s="13" customFormat="1" ht="12">
      <c r="A258" s="13"/>
      <c r="B258" s="239"/>
      <c r="C258" s="240"/>
      <c r="D258" s="234" t="s">
        <v>224</v>
      </c>
      <c r="E258" s="241" t="s">
        <v>1</v>
      </c>
      <c r="F258" s="242" t="s">
        <v>466</v>
      </c>
      <c r="G258" s="240"/>
      <c r="H258" s="243">
        <v>761.91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224</v>
      </c>
      <c r="AU258" s="249" t="s">
        <v>95</v>
      </c>
      <c r="AV258" s="13" t="s">
        <v>95</v>
      </c>
      <c r="AW258" s="13" t="s">
        <v>40</v>
      </c>
      <c r="AX258" s="13" t="s">
        <v>93</v>
      </c>
      <c r="AY258" s="249" t="s">
        <v>157</v>
      </c>
    </row>
    <row r="259" spans="1:65" s="2" customFormat="1" ht="24.15" customHeight="1">
      <c r="A259" s="37"/>
      <c r="B259" s="38"/>
      <c r="C259" s="220" t="s">
        <v>467</v>
      </c>
      <c r="D259" s="220" t="s">
        <v>158</v>
      </c>
      <c r="E259" s="221" t="s">
        <v>468</v>
      </c>
      <c r="F259" s="222" t="s">
        <v>469</v>
      </c>
      <c r="G259" s="223" t="s">
        <v>278</v>
      </c>
      <c r="H259" s="224">
        <v>884.6</v>
      </c>
      <c r="I259" s="225"/>
      <c r="J259" s="226">
        <f>ROUND(I259*H259,2)</f>
        <v>0</v>
      </c>
      <c r="K259" s="227"/>
      <c r="L259" s="43"/>
      <c r="M259" s="228" t="s">
        <v>1</v>
      </c>
      <c r="N259" s="229" t="s">
        <v>50</v>
      </c>
      <c r="O259" s="90"/>
      <c r="P259" s="230">
        <f>O259*H259</f>
        <v>0</v>
      </c>
      <c r="Q259" s="230">
        <v>0.00022</v>
      </c>
      <c r="R259" s="230">
        <f>Q259*H259</f>
        <v>0.194612</v>
      </c>
      <c r="S259" s="230">
        <v>0</v>
      </c>
      <c r="T259" s="23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32" t="s">
        <v>174</v>
      </c>
      <c r="AT259" s="232" t="s">
        <v>158</v>
      </c>
      <c r="AU259" s="232" t="s">
        <v>95</v>
      </c>
      <c r="AY259" s="15" t="s">
        <v>157</v>
      </c>
      <c r="BE259" s="233">
        <f>IF(N259="základní",J259,0)</f>
        <v>0</v>
      </c>
      <c r="BF259" s="233">
        <f>IF(N259="snížená",J259,0)</f>
        <v>0</v>
      </c>
      <c r="BG259" s="233">
        <f>IF(N259="zákl. přenesená",J259,0)</f>
        <v>0</v>
      </c>
      <c r="BH259" s="233">
        <f>IF(N259="sníž. přenesená",J259,0)</f>
        <v>0</v>
      </c>
      <c r="BI259" s="233">
        <f>IF(N259="nulová",J259,0)</f>
        <v>0</v>
      </c>
      <c r="BJ259" s="15" t="s">
        <v>93</v>
      </c>
      <c r="BK259" s="233">
        <f>ROUND(I259*H259,2)</f>
        <v>0</v>
      </c>
      <c r="BL259" s="15" t="s">
        <v>174</v>
      </c>
      <c r="BM259" s="232" t="s">
        <v>470</v>
      </c>
    </row>
    <row r="260" spans="1:47" s="2" customFormat="1" ht="12">
      <c r="A260" s="37"/>
      <c r="B260" s="38"/>
      <c r="C260" s="39"/>
      <c r="D260" s="234" t="s">
        <v>164</v>
      </c>
      <c r="E260" s="39"/>
      <c r="F260" s="235" t="s">
        <v>471</v>
      </c>
      <c r="G260" s="39"/>
      <c r="H260" s="39"/>
      <c r="I260" s="236"/>
      <c r="J260" s="39"/>
      <c r="K260" s="39"/>
      <c r="L260" s="43"/>
      <c r="M260" s="237"/>
      <c r="N260" s="238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5" t="s">
        <v>164</v>
      </c>
      <c r="AU260" s="15" t="s">
        <v>95</v>
      </c>
    </row>
    <row r="261" spans="1:51" s="13" customFormat="1" ht="12">
      <c r="A261" s="13"/>
      <c r="B261" s="239"/>
      <c r="C261" s="240"/>
      <c r="D261" s="234" t="s">
        <v>224</v>
      </c>
      <c r="E261" s="241" t="s">
        <v>1</v>
      </c>
      <c r="F261" s="242" t="s">
        <v>472</v>
      </c>
      <c r="G261" s="240"/>
      <c r="H261" s="243">
        <v>884.6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224</v>
      </c>
      <c r="AU261" s="249" t="s">
        <v>95</v>
      </c>
      <c r="AV261" s="13" t="s">
        <v>95</v>
      </c>
      <c r="AW261" s="13" t="s">
        <v>40</v>
      </c>
      <c r="AX261" s="13" t="s">
        <v>93</v>
      </c>
      <c r="AY261" s="249" t="s">
        <v>157</v>
      </c>
    </row>
    <row r="262" spans="1:65" s="2" customFormat="1" ht="24.15" customHeight="1">
      <c r="A262" s="37"/>
      <c r="B262" s="38"/>
      <c r="C262" s="220" t="s">
        <v>473</v>
      </c>
      <c r="D262" s="220" t="s">
        <v>158</v>
      </c>
      <c r="E262" s="221" t="s">
        <v>474</v>
      </c>
      <c r="F262" s="222" t="s">
        <v>475</v>
      </c>
      <c r="G262" s="223" t="s">
        <v>278</v>
      </c>
      <c r="H262" s="224">
        <v>884.6</v>
      </c>
      <c r="I262" s="225"/>
      <c r="J262" s="226">
        <f>ROUND(I262*H262,2)</f>
        <v>0</v>
      </c>
      <c r="K262" s="227"/>
      <c r="L262" s="43"/>
      <c r="M262" s="228" t="s">
        <v>1</v>
      </c>
      <c r="N262" s="229" t="s">
        <v>50</v>
      </c>
      <c r="O262" s="90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2" t="s">
        <v>174</v>
      </c>
      <c r="AT262" s="232" t="s">
        <v>158</v>
      </c>
      <c r="AU262" s="232" t="s">
        <v>95</v>
      </c>
      <c r="AY262" s="15" t="s">
        <v>157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5" t="s">
        <v>93</v>
      </c>
      <c r="BK262" s="233">
        <f>ROUND(I262*H262,2)</f>
        <v>0</v>
      </c>
      <c r="BL262" s="15" t="s">
        <v>174</v>
      </c>
      <c r="BM262" s="232" t="s">
        <v>476</v>
      </c>
    </row>
    <row r="263" spans="1:47" s="2" customFormat="1" ht="12">
      <c r="A263" s="37"/>
      <c r="B263" s="38"/>
      <c r="C263" s="39"/>
      <c r="D263" s="234" t="s">
        <v>164</v>
      </c>
      <c r="E263" s="39"/>
      <c r="F263" s="235" t="s">
        <v>477</v>
      </c>
      <c r="G263" s="39"/>
      <c r="H263" s="39"/>
      <c r="I263" s="236"/>
      <c r="J263" s="39"/>
      <c r="K263" s="39"/>
      <c r="L263" s="43"/>
      <c r="M263" s="237"/>
      <c r="N263" s="238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5" t="s">
        <v>164</v>
      </c>
      <c r="AU263" s="15" t="s">
        <v>95</v>
      </c>
    </row>
    <row r="264" spans="1:51" s="13" customFormat="1" ht="12">
      <c r="A264" s="13"/>
      <c r="B264" s="239"/>
      <c r="C264" s="240"/>
      <c r="D264" s="234" t="s">
        <v>224</v>
      </c>
      <c r="E264" s="241" t="s">
        <v>1</v>
      </c>
      <c r="F264" s="242" t="s">
        <v>472</v>
      </c>
      <c r="G264" s="240"/>
      <c r="H264" s="243">
        <v>884.6</v>
      </c>
      <c r="I264" s="244"/>
      <c r="J264" s="240"/>
      <c r="K264" s="240"/>
      <c r="L264" s="245"/>
      <c r="M264" s="246"/>
      <c r="N264" s="247"/>
      <c r="O264" s="247"/>
      <c r="P264" s="247"/>
      <c r="Q264" s="247"/>
      <c r="R264" s="247"/>
      <c r="S264" s="247"/>
      <c r="T264" s="248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9" t="s">
        <v>224</v>
      </c>
      <c r="AU264" s="249" t="s">
        <v>95</v>
      </c>
      <c r="AV264" s="13" t="s">
        <v>95</v>
      </c>
      <c r="AW264" s="13" t="s">
        <v>40</v>
      </c>
      <c r="AX264" s="13" t="s">
        <v>93</v>
      </c>
      <c r="AY264" s="249" t="s">
        <v>157</v>
      </c>
    </row>
    <row r="265" spans="1:63" s="12" customFormat="1" ht="22.8" customHeight="1">
      <c r="A265" s="12"/>
      <c r="B265" s="204"/>
      <c r="C265" s="205"/>
      <c r="D265" s="206" t="s">
        <v>84</v>
      </c>
      <c r="E265" s="218" t="s">
        <v>182</v>
      </c>
      <c r="F265" s="218" t="s">
        <v>478</v>
      </c>
      <c r="G265" s="205"/>
      <c r="H265" s="205"/>
      <c r="I265" s="208"/>
      <c r="J265" s="219">
        <f>BK265</f>
        <v>0</v>
      </c>
      <c r="K265" s="205"/>
      <c r="L265" s="210"/>
      <c r="M265" s="211"/>
      <c r="N265" s="212"/>
      <c r="O265" s="212"/>
      <c r="P265" s="213">
        <f>SUM(P266:P268)</f>
        <v>0</v>
      </c>
      <c r="Q265" s="212"/>
      <c r="R265" s="213">
        <f>SUM(R266:R268)</f>
        <v>0.12</v>
      </c>
      <c r="S265" s="212"/>
      <c r="T265" s="214">
        <f>SUM(T266:T268)</f>
        <v>0</v>
      </c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R265" s="215" t="s">
        <v>93</v>
      </c>
      <c r="AT265" s="216" t="s">
        <v>84</v>
      </c>
      <c r="AU265" s="216" t="s">
        <v>93</v>
      </c>
      <c r="AY265" s="215" t="s">
        <v>157</v>
      </c>
      <c r="BK265" s="217">
        <f>SUM(BK266:BK268)</f>
        <v>0</v>
      </c>
    </row>
    <row r="266" spans="1:65" s="2" customFormat="1" ht="16.5" customHeight="1">
      <c r="A266" s="37"/>
      <c r="B266" s="38"/>
      <c r="C266" s="220" t="s">
        <v>479</v>
      </c>
      <c r="D266" s="220" t="s">
        <v>158</v>
      </c>
      <c r="E266" s="221" t="s">
        <v>480</v>
      </c>
      <c r="F266" s="222" t="s">
        <v>481</v>
      </c>
      <c r="G266" s="223" t="s">
        <v>482</v>
      </c>
      <c r="H266" s="224">
        <v>15</v>
      </c>
      <c r="I266" s="225"/>
      <c r="J266" s="226">
        <f>ROUND(I266*H266,2)</f>
        <v>0</v>
      </c>
      <c r="K266" s="227"/>
      <c r="L266" s="43"/>
      <c r="M266" s="228" t="s">
        <v>1</v>
      </c>
      <c r="N266" s="229" t="s">
        <v>50</v>
      </c>
      <c r="O266" s="90"/>
      <c r="P266" s="230">
        <f>O266*H266</f>
        <v>0</v>
      </c>
      <c r="Q266" s="230">
        <v>0.008</v>
      </c>
      <c r="R266" s="230">
        <f>Q266*H266</f>
        <v>0.12</v>
      </c>
      <c r="S266" s="230">
        <v>0</v>
      </c>
      <c r="T266" s="23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2" t="s">
        <v>174</v>
      </c>
      <c r="AT266" s="232" t="s">
        <v>158</v>
      </c>
      <c r="AU266" s="232" t="s">
        <v>95</v>
      </c>
      <c r="AY266" s="15" t="s">
        <v>157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5" t="s">
        <v>93</v>
      </c>
      <c r="BK266" s="233">
        <f>ROUND(I266*H266,2)</f>
        <v>0</v>
      </c>
      <c r="BL266" s="15" t="s">
        <v>174</v>
      </c>
      <c r="BM266" s="232" t="s">
        <v>483</v>
      </c>
    </row>
    <row r="267" spans="1:47" s="2" customFormat="1" ht="12">
      <c r="A267" s="37"/>
      <c r="B267" s="38"/>
      <c r="C267" s="39"/>
      <c r="D267" s="234" t="s">
        <v>164</v>
      </c>
      <c r="E267" s="39"/>
      <c r="F267" s="235" t="s">
        <v>484</v>
      </c>
      <c r="G267" s="39"/>
      <c r="H267" s="39"/>
      <c r="I267" s="236"/>
      <c r="J267" s="39"/>
      <c r="K267" s="39"/>
      <c r="L267" s="43"/>
      <c r="M267" s="237"/>
      <c r="N267" s="238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5" t="s">
        <v>164</v>
      </c>
      <c r="AU267" s="15" t="s">
        <v>95</v>
      </c>
    </row>
    <row r="268" spans="1:51" s="13" customFormat="1" ht="12">
      <c r="A268" s="13"/>
      <c r="B268" s="239"/>
      <c r="C268" s="240"/>
      <c r="D268" s="234" t="s">
        <v>224</v>
      </c>
      <c r="E268" s="241" t="s">
        <v>1</v>
      </c>
      <c r="F268" s="242" t="s">
        <v>8</v>
      </c>
      <c r="G268" s="240"/>
      <c r="H268" s="243">
        <v>15</v>
      </c>
      <c r="I268" s="244"/>
      <c r="J268" s="240"/>
      <c r="K268" s="240"/>
      <c r="L268" s="245"/>
      <c r="M268" s="246"/>
      <c r="N268" s="247"/>
      <c r="O268" s="247"/>
      <c r="P268" s="247"/>
      <c r="Q268" s="247"/>
      <c r="R268" s="247"/>
      <c r="S268" s="247"/>
      <c r="T268" s="248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9" t="s">
        <v>224</v>
      </c>
      <c r="AU268" s="249" t="s">
        <v>95</v>
      </c>
      <c r="AV268" s="13" t="s">
        <v>95</v>
      </c>
      <c r="AW268" s="13" t="s">
        <v>40</v>
      </c>
      <c r="AX268" s="13" t="s">
        <v>93</v>
      </c>
      <c r="AY268" s="249" t="s">
        <v>157</v>
      </c>
    </row>
    <row r="269" spans="1:63" s="12" customFormat="1" ht="22.8" customHeight="1">
      <c r="A269" s="12"/>
      <c r="B269" s="204"/>
      <c r="C269" s="205"/>
      <c r="D269" s="206" t="s">
        <v>84</v>
      </c>
      <c r="E269" s="218" t="s">
        <v>191</v>
      </c>
      <c r="F269" s="218" t="s">
        <v>485</v>
      </c>
      <c r="G269" s="205"/>
      <c r="H269" s="205"/>
      <c r="I269" s="208"/>
      <c r="J269" s="219">
        <f>BK269</f>
        <v>0</v>
      </c>
      <c r="K269" s="205"/>
      <c r="L269" s="210"/>
      <c r="M269" s="211"/>
      <c r="N269" s="212"/>
      <c r="O269" s="212"/>
      <c r="P269" s="213">
        <f>SUM(P270:P396)</f>
        <v>0</v>
      </c>
      <c r="Q269" s="212"/>
      <c r="R269" s="213">
        <f>SUM(R270:R396)</f>
        <v>78.59491799999999</v>
      </c>
      <c r="S269" s="212"/>
      <c r="T269" s="214">
        <f>SUM(T270:T396)</f>
        <v>194.336</v>
      </c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R269" s="215" t="s">
        <v>93</v>
      </c>
      <c r="AT269" s="216" t="s">
        <v>84</v>
      </c>
      <c r="AU269" s="216" t="s">
        <v>93</v>
      </c>
      <c r="AY269" s="215" t="s">
        <v>157</v>
      </c>
      <c r="BK269" s="217">
        <f>SUM(BK270:BK396)</f>
        <v>0</v>
      </c>
    </row>
    <row r="270" spans="1:65" s="2" customFormat="1" ht="16.5" customHeight="1">
      <c r="A270" s="37"/>
      <c r="B270" s="38"/>
      <c r="C270" s="254" t="s">
        <v>486</v>
      </c>
      <c r="D270" s="254" t="s">
        <v>299</v>
      </c>
      <c r="E270" s="255" t="s">
        <v>487</v>
      </c>
      <c r="F270" s="256" t="s">
        <v>488</v>
      </c>
      <c r="G270" s="257" t="s">
        <v>278</v>
      </c>
      <c r="H270" s="258">
        <v>442.3</v>
      </c>
      <c r="I270" s="259"/>
      <c r="J270" s="260">
        <f>ROUND(I270*H270,2)</f>
        <v>0</v>
      </c>
      <c r="K270" s="261"/>
      <c r="L270" s="262"/>
      <c r="M270" s="263" t="s">
        <v>1</v>
      </c>
      <c r="N270" s="264" t="s">
        <v>50</v>
      </c>
      <c r="O270" s="90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2" t="s">
        <v>489</v>
      </c>
      <c r="AT270" s="232" t="s">
        <v>299</v>
      </c>
      <c r="AU270" s="232" t="s">
        <v>95</v>
      </c>
      <c r="AY270" s="15" t="s">
        <v>157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5" t="s">
        <v>93</v>
      </c>
      <c r="BK270" s="233">
        <f>ROUND(I270*H270,2)</f>
        <v>0</v>
      </c>
      <c r="BL270" s="15" t="s">
        <v>489</v>
      </c>
      <c r="BM270" s="232" t="s">
        <v>490</v>
      </c>
    </row>
    <row r="271" spans="1:47" s="2" customFormat="1" ht="12">
      <c r="A271" s="37"/>
      <c r="B271" s="38"/>
      <c r="C271" s="39"/>
      <c r="D271" s="234" t="s">
        <v>164</v>
      </c>
      <c r="E271" s="39"/>
      <c r="F271" s="235" t="s">
        <v>488</v>
      </c>
      <c r="G271" s="39"/>
      <c r="H271" s="39"/>
      <c r="I271" s="236"/>
      <c r="J271" s="39"/>
      <c r="K271" s="39"/>
      <c r="L271" s="43"/>
      <c r="M271" s="237"/>
      <c r="N271" s="238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5" t="s">
        <v>164</v>
      </c>
      <c r="AU271" s="15" t="s">
        <v>95</v>
      </c>
    </row>
    <row r="272" spans="1:51" s="13" customFormat="1" ht="12">
      <c r="A272" s="13"/>
      <c r="B272" s="239"/>
      <c r="C272" s="240"/>
      <c r="D272" s="234" t="s">
        <v>224</v>
      </c>
      <c r="E272" s="241" t="s">
        <v>1</v>
      </c>
      <c r="F272" s="242" t="s">
        <v>414</v>
      </c>
      <c r="G272" s="240"/>
      <c r="H272" s="243">
        <v>442.3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224</v>
      </c>
      <c r="AU272" s="249" t="s">
        <v>95</v>
      </c>
      <c r="AV272" s="13" t="s">
        <v>95</v>
      </c>
      <c r="AW272" s="13" t="s">
        <v>40</v>
      </c>
      <c r="AX272" s="13" t="s">
        <v>93</v>
      </c>
      <c r="AY272" s="249" t="s">
        <v>157</v>
      </c>
    </row>
    <row r="273" spans="1:65" s="2" customFormat="1" ht="16.5" customHeight="1">
      <c r="A273" s="37"/>
      <c r="B273" s="38"/>
      <c r="C273" s="254" t="s">
        <v>491</v>
      </c>
      <c r="D273" s="254" t="s">
        <v>299</v>
      </c>
      <c r="E273" s="255" t="s">
        <v>492</v>
      </c>
      <c r="F273" s="256" t="s">
        <v>493</v>
      </c>
      <c r="G273" s="257" t="s">
        <v>494</v>
      </c>
      <c r="H273" s="258">
        <v>1</v>
      </c>
      <c r="I273" s="259"/>
      <c r="J273" s="260">
        <f>ROUND(I273*H273,2)</f>
        <v>0</v>
      </c>
      <c r="K273" s="261"/>
      <c r="L273" s="262"/>
      <c r="M273" s="263" t="s">
        <v>1</v>
      </c>
      <c r="N273" s="264" t="s">
        <v>50</v>
      </c>
      <c r="O273" s="90"/>
      <c r="P273" s="230">
        <f>O273*H273</f>
        <v>0</v>
      </c>
      <c r="Q273" s="230">
        <v>0.0546</v>
      </c>
      <c r="R273" s="230">
        <f>Q273*H273</f>
        <v>0.0546</v>
      </c>
      <c r="S273" s="230">
        <v>0</v>
      </c>
      <c r="T273" s="23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2" t="s">
        <v>191</v>
      </c>
      <c r="AT273" s="232" t="s">
        <v>299</v>
      </c>
      <c r="AU273" s="232" t="s">
        <v>95</v>
      </c>
      <c r="AY273" s="15" t="s">
        <v>157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5" t="s">
        <v>93</v>
      </c>
      <c r="BK273" s="233">
        <f>ROUND(I273*H273,2)</f>
        <v>0</v>
      </c>
      <c r="BL273" s="15" t="s">
        <v>174</v>
      </c>
      <c r="BM273" s="232" t="s">
        <v>495</v>
      </c>
    </row>
    <row r="274" spans="1:47" s="2" customFormat="1" ht="12">
      <c r="A274" s="37"/>
      <c r="B274" s="38"/>
      <c r="C274" s="39"/>
      <c r="D274" s="234" t="s">
        <v>164</v>
      </c>
      <c r="E274" s="39"/>
      <c r="F274" s="235" t="s">
        <v>493</v>
      </c>
      <c r="G274" s="39"/>
      <c r="H274" s="39"/>
      <c r="I274" s="236"/>
      <c r="J274" s="39"/>
      <c r="K274" s="39"/>
      <c r="L274" s="43"/>
      <c r="M274" s="237"/>
      <c r="N274" s="238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5" t="s">
        <v>164</v>
      </c>
      <c r="AU274" s="15" t="s">
        <v>95</v>
      </c>
    </row>
    <row r="275" spans="1:65" s="2" customFormat="1" ht="24.15" customHeight="1">
      <c r="A275" s="37"/>
      <c r="B275" s="38"/>
      <c r="C275" s="220" t="s">
        <v>496</v>
      </c>
      <c r="D275" s="220" t="s">
        <v>158</v>
      </c>
      <c r="E275" s="221" t="s">
        <v>497</v>
      </c>
      <c r="F275" s="222" t="s">
        <v>498</v>
      </c>
      <c r="G275" s="223" t="s">
        <v>278</v>
      </c>
      <c r="H275" s="224">
        <v>442.3</v>
      </c>
      <c r="I275" s="225"/>
      <c r="J275" s="226">
        <f>ROUND(I275*H275,2)</f>
        <v>0</v>
      </c>
      <c r="K275" s="227"/>
      <c r="L275" s="43"/>
      <c r="M275" s="228" t="s">
        <v>1</v>
      </c>
      <c r="N275" s="229" t="s">
        <v>50</v>
      </c>
      <c r="O275" s="90"/>
      <c r="P275" s="230">
        <f>O275*H275</f>
        <v>0</v>
      </c>
      <c r="Q275" s="230">
        <v>0</v>
      </c>
      <c r="R275" s="230">
        <f>Q275*H275</f>
        <v>0</v>
      </c>
      <c r="S275" s="230">
        <v>0.32</v>
      </c>
      <c r="T275" s="231">
        <f>S275*H275</f>
        <v>141.536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2" t="s">
        <v>174</v>
      </c>
      <c r="AT275" s="232" t="s">
        <v>158</v>
      </c>
      <c r="AU275" s="232" t="s">
        <v>95</v>
      </c>
      <c r="AY275" s="15" t="s">
        <v>157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5" t="s">
        <v>93</v>
      </c>
      <c r="BK275" s="233">
        <f>ROUND(I275*H275,2)</f>
        <v>0</v>
      </c>
      <c r="BL275" s="15" t="s">
        <v>174</v>
      </c>
      <c r="BM275" s="232" t="s">
        <v>499</v>
      </c>
    </row>
    <row r="276" spans="1:47" s="2" customFormat="1" ht="12">
      <c r="A276" s="37"/>
      <c r="B276" s="38"/>
      <c r="C276" s="39"/>
      <c r="D276" s="234" t="s">
        <v>164</v>
      </c>
      <c r="E276" s="39"/>
      <c r="F276" s="235" t="s">
        <v>500</v>
      </c>
      <c r="G276" s="39"/>
      <c r="H276" s="39"/>
      <c r="I276" s="236"/>
      <c r="J276" s="39"/>
      <c r="K276" s="39"/>
      <c r="L276" s="43"/>
      <c r="M276" s="237"/>
      <c r="N276" s="238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5" t="s">
        <v>164</v>
      </c>
      <c r="AU276" s="15" t="s">
        <v>95</v>
      </c>
    </row>
    <row r="277" spans="1:65" s="2" customFormat="1" ht="21.75" customHeight="1">
      <c r="A277" s="37"/>
      <c r="B277" s="38"/>
      <c r="C277" s="220" t="s">
        <v>501</v>
      </c>
      <c r="D277" s="220" t="s">
        <v>158</v>
      </c>
      <c r="E277" s="221" t="s">
        <v>502</v>
      </c>
      <c r="F277" s="222" t="s">
        <v>503</v>
      </c>
      <c r="G277" s="223" t="s">
        <v>278</v>
      </c>
      <c r="H277" s="224">
        <v>442.3</v>
      </c>
      <c r="I277" s="225"/>
      <c r="J277" s="226">
        <f>ROUND(I277*H277,2)</f>
        <v>0</v>
      </c>
      <c r="K277" s="227"/>
      <c r="L277" s="43"/>
      <c r="M277" s="228" t="s">
        <v>1</v>
      </c>
      <c r="N277" s="229" t="s">
        <v>50</v>
      </c>
      <c r="O277" s="90"/>
      <c r="P277" s="230">
        <f>O277*H277</f>
        <v>0</v>
      </c>
      <c r="Q277" s="230">
        <v>0.00013</v>
      </c>
      <c r="R277" s="230">
        <f>Q277*H277</f>
        <v>0.057498999999999995</v>
      </c>
      <c r="S277" s="230">
        <v>0</v>
      </c>
      <c r="T277" s="23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2" t="s">
        <v>174</v>
      </c>
      <c r="AT277" s="232" t="s">
        <v>158</v>
      </c>
      <c r="AU277" s="232" t="s">
        <v>95</v>
      </c>
      <c r="AY277" s="15" t="s">
        <v>157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5" t="s">
        <v>93</v>
      </c>
      <c r="BK277" s="233">
        <f>ROUND(I277*H277,2)</f>
        <v>0</v>
      </c>
      <c r="BL277" s="15" t="s">
        <v>174</v>
      </c>
      <c r="BM277" s="232" t="s">
        <v>504</v>
      </c>
    </row>
    <row r="278" spans="1:47" s="2" customFormat="1" ht="12">
      <c r="A278" s="37"/>
      <c r="B278" s="38"/>
      <c r="C278" s="39"/>
      <c r="D278" s="234" t="s">
        <v>164</v>
      </c>
      <c r="E278" s="39"/>
      <c r="F278" s="235" t="s">
        <v>505</v>
      </c>
      <c r="G278" s="39"/>
      <c r="H278" s="39"/>
      <c r="I278" s="236"/>
      <c r="J278" s="39"/>
      <c r="K278" s="39"/>
      <c r="L278" s="43"/>
      <c r="M278" s="237"/>
      <c r="N278" s="238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5" t="s">
        <v>164</v>
      </c>
      <c r="AU278" s="15" t="s">
        <v>95</v>
      </c>
    </row>
    <row r="279" spans="1:51" s="13" customFormat="1" ht="12">
      <c r="A279" s="13"/>
      <c r="B279" s="239"/>
      <c r="C279" s="240"/>
      <c r="D279" s="234" t="s">
        <v>224</v>
      </c>
      <c r="E279" s="241" t="s">
        <v>1</v>
      </c>
      <c r="F279" s="242" t="s">
        <v>414</v>
      </c>
      <c r="G279" s="240"/>
      <c r="H279" s="243">
        <v>442.3</v>
      </c>
      <c r="I279" s="244"/>
      <c r="J279" s="240"/>
      <c r="K279" s="240"/>
      <c r="L279" s="245"/>
      <c r="M279" s="246"/>
      <c r="N279" s="247"/>
      <c r="O279" s="247"/>
      <c r="P279" s="247"/>
      <c r="Q279" s="247"/>
      <c r="R279" s="247"/>
      <c r="S279" s="247"/>
      <c r="T279" s="248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9" t="s">
        <v>224</v>
      </c>
      <c r="AU279" s="249" t="s">
        <v>95</v>
      </c>
      <c r="AV279" s="13" t="s">
        <v>95</v>
      </c>
      <c r="AW279" s="13" t="s">
        <v>40</v>
      </c>
      <c r="AX279" s="13" t="s">
        <v>93</v>
      </c>
      <c r="AY279" s="249" t="s">
        <v>157</v>
      </c>
    </row>
    <row r="280" spans="1:65" s="2" customFormat="1" ht="33" customHeight="1">
      <c r="A280" s="37"/>
      <c r="B280" s="38"/>
      <c r="C280" s="220" t="s">
        <v>506</v>
      </c>
      <c r="D280" s="220" t="s">
        <v>158</v>
      </c>
      <c r="E280" s="221" t="s">
        <v>507</v>
      </c>
      <c r="F280" s="222" t="s">
        <v>508</v>
      </c>
      <c r="G280" s="223" t="s">
        <v>278</v>
      </c>
      <c r="H280" s="224">
        <v>442.3</v>
      </c>
      <c r="I280" s="225"/>
      <c r="J280" s="226">
        <f>ROUND(I280*H280,2)</f>
        <v>0</v>
      </c>
      <c r="K280" s="227"/>
      <c r="L280" s="43"/>
      <c r="M280" s="228" t="s">
        <v>1</v>
      </c>
      <c r="N280" s="229" t="s">
        <v>50</v>
      </c>
      <c r="O280" s="90"/>
      <c r="P280" s="230">
        <f>O280*H280</f>
        <v>0</v>
      </c>
      <c r="Q280" s="230">
        <v>3E-05</v>
      </c>
      <c r="R280" s="230">
        <f>Q280*H280</f>
        <v>0.013269000000000001</v>
      </c>
      <c r="S280" s="230">
        <v>0</v>
      </c>
      <c r="T280" s="231">
        <f>S280*H280</f>
        <v>0</v>
      </c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R280" s="232" t="s">
        <v>174</v>
      </c>
      <c r="AT280" s="232" t="s">
        <v>158</v>
      </c>
      <c r="AU280" s="232" t="s">
        <v>95</v>
      </c>
      <c r="AY280" s="15" t="s">
        <v>157</v>
      </c>
      <c r="BE280" s="233">
        <f>IF(N280="základní",J280,0)</f>
        <v>0</v>
      </c>
      <c r="BF280" s="233">
        <f>IF(N280="snížená",J280,0)</f>
        <v>0</v>
      </c>
      <c r="BG280" s="233">
        <f>IF(N280="zákl. přenesená",J280,0)</f>
        <v>0</v>
      </c>
      <c r="BH280" s="233">
        <f>IF(N280="sníž. přenesená",J280,0)</f>
        <v>0</v>
      </c>
      <c r="BI280" s="233">
        <f>IF(N280="nulová",J280,0)</f>
        <v>0</v>
      </c>
      <c r="BJ280" s="15" t="s">
        <v>93</v>
      </c>
      <c r="BK280" s="233">
        <f>ROUND(I280*H280,2)</f>
        <v>0</v>
      </c>
      <c r="BL280" s="15" t="s">
        <v>174</v>
      </c>
      <c r="BM280" s="232" t="s">
        <v>509</v>
      </c>
    </row>
    <row r="281" spans="1:47" s="2" customFormat="1" ht="12">
      <c r="A281" s="37"/>
      <c r="B281" s="38"/>
      <c r="C281" s="39"/>
      <c r="D281" s="234" t="s">
        <v>164</v>
      </c>
      <c r="E281" s="39"/>
      <c r="F281" s="235" t="s">
        <v>510</v>
      </c>
      <c r="G281" s="39"/>
      <c r="H281" s="39"/>
      <c r="I281" s="236"/>
      <c r="J281" s="39"/>
      <c r="K281" s="39"/>
      <c r="L281" s="43"/>
      <c r="M281" s="237"/>
      <c r="N281" s="238"/>
      <c r="O281" s="90"/>
      <c r="P281" s="90"/>
      <c r="Q281" s="90"/>
      <c r="R281" s="90"/>
      <c r="S281" s="90"/>
      <c r="T281" s="91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T281" s="15" t="s">
        <v>164</v>
      </c>
      <c r="AU281" s="15" t="s">
        <v>95</v>
      </c>
    </row>
    <row r="282" spans="1:51" s="13" customFormat="1" ht="12">
      <c r="A282" s="13"/>
      <c r="B282" s="239"/>
      <c r="C282" s="240"/>
      <c r="D282" s="234" t="s">
        <v>224</v>
      </c>
      <c r="E282" s="241" t="s">
        <v>1</v>
      </c>
      <c r="F282" s="242" t="s">
        <v>414</v>
      </c>
      <c r="G282" s="240"/>
      <c r="H282" s="243">
        <v>442.3</v>
      </c>
      <c r="I282" s="244"/>
      <c r="J282" s="240"/>
      <c r="K282" s="240"/>
      <c r="L282" s="245"/>
      <c r="M282" s="246"/>
      <c r="N282" s="247"/>
      <c r="O282" s="247"/>
      <c r="P282" s="247"/>
      <c r="Q282" s="247"/>
      <c r="R282" s="247"/>
      <c r="S282" s="247"/>
      <c r="T282" s="248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9" t="s">
        <v>224</v>
      </c>
      <c r="AU282" s="249" t="s">
        <v>95</v>
      </c>
      <c r="AV282" s="13" t="s">
        <v>95</v>
      </c>
      <c r="AW282" s="13" t="s">
        <v>40</v>
      </c>
      <c r="AX282" s="13" t="s">
        <v>93</v>
      </c>
      <c r="AY282" s="249" t="s">
        <v>157</v>
      </c>
    </row>
    <row r="283" spans="1:65" s="2" customFormat="1" ht="24.15" customHeight="1">
      <c r="A283" s="37"/>
      <c r="B283" s="38"/>
      <c r="C283" s="254" t="s">
        <v>511</v>
      </c>
      <c r="D283" s="254" t="s">
        <v>299</v>
      </c>
      <c r="E283" s="255" t="s">
        <v>512</v>
      </c>
      <c r="F283" s="256" t="s">
        <v>513</v>
      </c>
      <c r="G283" s="257" t="s">
        <v>494</v>
      </c>
      <c r="H283" s="258">
        <v>69</v>
      </c>
      <c r="I283" s="259"/>
      <c r="J283" s="260">
        <f>ROUND(I283*H283,2)</f>
        <v>0</v>
      </c>
      <c r="K283" s="261"/>
      <c r="L283" s="262"/>
      <c r="M283" s="263" t="s">
        <v>1</v>
      </c>
      <c r="N283" s="264" t="s">
        <v>50</v>
      </c>
      <c r="O283" s="90"/>
      <c r="P283" s="230">
        <f>O283*H283</f>
        <v>0</v>
      </c>
      <c r="Q283" s="230">
        <v>0.19138</v>
      </c>
      <c r="R283" s="230">
        <f>Q283*H283</f>
        <v>13.205219999999999</v>
      </c>
      <c r="S283" s="230">
        <v>0</v>
      </c>
      <c r="T283" s="23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2" t="s">
        <v>191</v>
      </c>
      <c r="AT283" s="232" t="s">
        <v>299</v>
      </c>
      <c r="AU283" s="232" t="s">
        <v>95</v>
      </c>
      <c r="AY283" s="15" t="s">
        <v>157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5" t="s">
        <v>93</v>
      </c>
      <c r="BK283" s="233">
        <f>ROUND(I283*H283,2)</f>
        <v>0</v>
      </c>
      <c r="BL283" s="15" t="s">
        <v>174</v>
      </c>
      <c r="BM283" s="232" t="s">
        <v>514</v>
      </c>
    </row>
    <row r="284" spans="1:47" s="2" customFormat="1" ht="12">
      <c r="A284" s="37"/>
      <c r="B284" s="38"/>
      <c r="C284" s="39"/>
      <c r="D284" s="234" t="s">
        <v>164</v>
      </c>
      <c r="E284" s="39"/>
      <c r="F284" s="235" t="s">
        <v>513</v>
      </c>
      <c r="G284" s="39"/>
      <c r="H284" s="39"/>
      <c r="I284" s="236"/>
      <c r="J284" s="39"/>
      <c r="K284" s="39"/>
      <c r="L284" s="43"/>
      <c r="M284" s="237"/>
      <c r="N284" s="238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5" t="s">
        <v>164</v>
      </c>
      <c r="AU284" s="15" t="s">
        <v>95</v>
      </c>
    </row>
    <row r="285" spans="1:51" s="13" customFormat="1" ht="12">
      <c r="A285" s="13"/>
      <c r="B285" s="239"/>
      <c r="C285" s="240"/>
      <c r="D285" s="234" t="s">
        <v>224</v>
      </c>
      <c r="E285" s="241" t="s">
        <v>1</v>
      </c>
      <c r="F285" s="242" t="s">
        <v>515</v>
      </c>
      <c r="G285" s="240"/>
      <c r="H285" s="243">
        <v>69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224</v>
      </c>
      <c r="AU285" s="249" t="s">
        <v>95</v>
      </c>
      <c r="AV285" s="13" t="s">
        <v>95</v>
      </c>
      <c r="AW285" s="13" t="s">
        <v>40</v>
      </c>
      <c r="AX285" s="13" t="s">
        <v>93</v>
      </c>
      <c r="AY285" s="249" t="s">
        <v>157</v>
      </c>
    </row>
    <row r="286" spans="1:65" s="2" customFormat="1" ht="24.15" customHeight="1">
      <c r="A286" s="37"/>
      <c r="B286" s="38"/>
      <c r="C286" s="254" t="s">
        <v>516</v>
      </c>
      <c r="D286" s="254" t="s">
        <v>299</v>
      </c>
      <c r="E286" s="255" t="s">
        <v>517</v>
      </c>
      <c r="F286" s="256" t="s">
        <v>518</v>
      </c>
      <c r="G286" s="257" t="s">
        <v>494</v>
      </c>
      <c r="H286" s="258">
        <v>6</v>
      </c>
      <c r="I286" s="259"/>
      <c r="J286" s="260">
        <f>ROUND(I286*H286,2)</f>
        <v>0</v>
      </c>
      <c r="K286" s="261"/>
      <c r="L286" s="262"/>
      <c r="M286" s="263" t="s">
        <v>1</v>
      </c>
      <c r="N286" s="264" t="s">
        <v>50</v>
      </c>
      <c r="O286" s="90"/>
      <c r="P286" s="230">
        <f>O286*H286</f>
        <v>0</v>
      </c>
      <c r="Q286" s="230">
        <v>0.09571</v>
      </c>
      <c r="R286" s="230">
        <f>Q286*H286</f>
        <v>0.57426</v>
      </c>
      <c r="S286" s="230">
        <v>0</v>
      </c>
      <c r="T286" s="23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2" t="s">
        <v>191</v>
      </c>
      <c r="AT286" s="232" t="s">
        <v>299</v>
      </c>
      <c r="AU286" s="232" t="s">
        <v>95</v>
      </c>
      <c r="AY286" s="15" t="s">
        <v>157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5" t="s">
        <v>93</v>
      </c>
      <c r="BK286" s="233">
        <f>ROUND(I286*H286,2)</f>
        <v>0</v>
      </c>
      <c r="BL286" s="15" t="s">
        <v>174</v>
      </c>
      <c r="BM286" s="232" t="s">
        <v>519</v>
      </c>
    </row>
    <row r="287" spans="1:47" s="2" customFormat="1" ht="12">
      <c r="A287" s="37"/>
      <c r="B287" s="38"/>
      <c r="C287" s="39"/>
      <c r="D287" s="234" t="s">
        <v>164</v>
      </c>
      <c r="E287" s="39"/>
      <c r="F287" s="235" t="s">
        <v>518</v>
      </c>
      <c r="G287" s="39"/>
      <c r="H287" s="39"/>
      <c r="I287" s="236"/>
      <c r="J287" s="39"/>
      <c r="K287" s="39"/>
      <c r="L287" s="43"/>
      <c r="M287" s="237"/>
      <c r="N287" s="238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5" t="s">
        <v>164</v>
      </c>
      <c r="AU287" s="15" t="s">
        <v>95</v>
      </c>
    </row>
    <row r="288" spans="1:51" s="13" customFormat="1" ht="12">
      <c r="A288" s="13"/>
      <c r="B288" s="239"/>
      <c r="C288" s="240"/>
      <c r="D288" s="234" t="s">
        <v>224</v>
      </c>
      <c r="E288" s="241" t="s">
        <v>1</v>
      </c>
      <c r="F288" s="242" t="s">
        <v>182</v>
      </c>
      <c r="G288" s="240"/>
      <c r="H288" s="243">
        <v>6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224</v>
      </c>
      <c r="AU288" s="249" t="s">
        <v>95</v>
      </c>
      <c r="AV288" s="13" t="s">
        <v>95</v>
      </c>
      <c r="AW288" s="13" t="s">
        <v>40</v>
      </c>
      <c r="AX288" s="13" t="s">
        <v>93</v>
      </c>
      <c r="AY288" s="249" t="s">
        <v>157</v>
      </c>
    </row>
    <row r="289" spans="1:65" s="2" customFormat="1" ht="24.15" customHeight="1">
      <c r="A289" s="37"/>
      <c r="B289" s="38"/>
      <c r="C289" s="254" t="s">
        <v>520</v>
      </c>
      <c r="D289" s="254" t="s">
        <v>299</v>
      </c>
      <c r="E289" s="255" t="s">
        <v>521</v>
      </c>
      <c r="F289" s="256" t="s">
        <v>522</v>
      </c>
      <c r="G289" s="257" t="s">
        <v>494</v>
      </c>
      <c r="H289" s="258">
        <v>15</v>
      </c>
      <c r="I289" s="259"/>
      <c r="J289" s="260">
        <f>ROUND(I289*H289,2)</f>
        <v>0</v>
      </c>
      <c r="K289" s="261"/>
      <c r="L289" s="262"/>
      <c r="M289" s="263" t="s">
        <v>1</v>
      </c>
      <c r="N289" s="264" t="s">
        <v>50</v>
      </c>
      <c r="O289" s="90"/>
      <c r="P289" s="230">
        <f>O289*H289</f>
        <v>0</v>
      </c>
      <c r="Q289" s="230">
        <v>0.0319</v>
      </c>
      <c r="R289" s="230">
        <f>Q289*H289</f>
        <v>0.4785</v>
      </c>
      <c r="S289" s="230">
        <v>0</v>
      </c>
      <c r="T289" s="23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2" t="s">
        <v>191</v>
      </c>
      <c r="AT289" s="232" t="s">
        <v>299</v>
      </c>
      <c r="AU289" s="232" t="s">
        <v>95</v>
      </c>
      <c r="AY289" s="15" t="s">
        <v>157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5" t="s">
        <v>93</v>
      </c>
      <c r="BK289" s="233">
        <f>ROUND(I289*H289,2)</f>
        <v>0</v>
      </c>
      <c r="BL289" s="15" t="s">
        <v>174</v>
      </c>
      <c r="BM289" s="232" t="s">
        <v>523</v>
      </c>
    </row>
    <row r="290" spans="1:47" s="2" customFormat="1" ht="12">
      <c r="A290" s="37"/>
      <c r="B290" s="38"/>
      <c r="C290" s="39"/>
      <c r="D290" s="234" t="s">
        <v>164</v>
      </c>
      <c r="E290" s="39"/>
      <c r="F290" s="235" t="s">
        <v>522</v>
      </c>
      <c r="G290" s="39"/>
      <c r="H290" s="39"/>
      <c r="I290" s="236"/>
      <c r="J290" s="39"/>
      <c r="K290" s="39"/>
      <c r="L290" s="43"/>
      <c r="M290" s="237"/>
      <c r="N290" s="238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5" t="s">
        <v>164</v>
      </c>
      <c r="AU290" s="15" t="s">
        <v>95</v>
      </c>
    </row>
    <row r="291" spans="1:51" s="13" customFormat="1" ht="12">
      <c r="A291" s="13"/>
      <c r="B291" s="239"/>
      <c r="C291" s="240"/>
      <c r="D291" s="234" t="s">
        <v>224</v>
      </c>
      <c r="E291" s="241" t="s">
        <v>1</v>
      </c>
      <c r="F291" s="242" t="s">
        <v>8</v>
      </c>
      <c r="G291" s="240"/>
      <c r="H291" s="243">
        <v>15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224</v>
      </c>
      <c r="AU291" s="249" t="s">
        <v>95</v>
      </c>
      <c r="AV291" s="13" t="s">
        <v>95</v>
      </c>
      <c r="AW291" s="13" t="s">
        <v>40</v>
      </c>
      <c r="AX291" s="13" t="s">
        <v>93</v>
      </c>
      <c r="AY291" s="249" t="s">
        <v>157</v>
      </c>
    </row>
    <row r="292" spans="1:65" s="2" customFormat="1" ht="21.75" customHeight="1">
      <c r="A292" s="37"/>
      <c r="B292" s="38"/>
      <c r="C292" s="220" t="s">
        <v>524</v>
      </c>
      <c r="D292" s="220" t="s">
        <v>158</v>
      </c>
      <c r="E292" s="221" t="s">
        <v>525</v>
      </c>
      <c r="F292" s="222" t="s">
        <v>526</v>
      </c>
      <c r="G292" s="223" t="s">
        <v>494</v>
      </c>
      <c r="H292" s="224">
        <v>19</v>
      </c>
      <c r="I292" s="225"/>
      <c r="J292" s="226">
        <f>ROUND(I292*H292,2)</f>
        <v>0</v>
      </c>
      <c r="K292" s="227"/>
      <c r="L292" s="43"/>
      <c r="M292" s="228" t="s">
        <v>1</v>
      </c>
      <c r="N292" s="229" t="s">
        <v>50</v>
      </c>
      <c r="O292" s="90"/>
      <c r="P292" s="230">
        <f>O292*H292</f>
        <v>0</v>
      </c>
      <c r="Q292" s="230">
        <v>0.22394</v>
      </c>
      <c r="R292" s="230">
        <f>Q292*H292</f>
        <v>4.25486</v>
      </c>
      <c r="S292" s="230">
        <v>0</v>
      </c>
      <c r="T292" s="23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2" t="s">
        <v>174</v>
      </c>
      <c r="AT292" s="232" t="s">
        <v>158</v>
      </c>
      <c r="AU292" s="232" t="s">
        <v>95</v>
      </c>
      <c r="AY292" s="15" t="s">
        <v>157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5" t="s">
        <v>93</v>
      </c>
      <c r="BK292" s="233">
        <f>ROUND(I292*H292,2)</f>
        <v>0</v>
      </c>
      <c r="BL292" s="15" t="s">
        <v>174</v>
      </c>
      <c r="BM292" s="232" t="s">
        <v>527</v>
      </c>
    </row>
    <row r="293" spans="1:47" s="2" customFormat="1" ht="12">
      <c r="A293" s="37"/>
      <c r="B293" s="38"/>
      <c r="C293" s="39"/>
      <c r="D293" s="234" t="s">
        <v>164</v>
      </c>
      <c r="E293" s="39"/>
      <c r="F293" s="235" t="s">
        <v>528</v>
      </c>
      <c r="G293" s="39"/>
      <c r="H293" s="39"/>
      <c r="I293" s="236"/>
      <c r="J293" s="39"/>
      <c r="K293" s="39"/>
      <c r="L293" s="43"/>
      <c r="M293" s="237"/>
      <c r="N293" s="238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5" t="s">
        <v>164</v>
      </c>
      <c r="AU293" s="15" t="s">
        <v>95</v>
      </c>
    </row>
    <row r="294" spans="1:65" s="2" customFormat="1" ht="16.5" customHeight="1">
      <c r="A294" s="37"/>
      <c r="B294" s="38"/>
      <c r="C294" s="254" t="s">
        <v>529</v>
      </c>
      <c r="D294" s="254" t="s">
        <v>299</v>
      </c>
      <c r="E294" s="255" t="s">
        <v>530</v>
      </c>
      <c r="F294" s="256" t="s">
        <v>531</v>
      </c>
      <c r="G294" s="257" t="s">
        <v>494</v>
      </c>
      <c r="H294" s="258">
        <v>2</v>
      </c>
      <c r="I294" s="259"/>
      <c r="J294" s="260">
        <f>ROUND(I294*H294,2)</f>
        <v>0</v>
      </c>
      <c r="K294" s="261"/>
      <c r="L294" s="262"/>
      <c r="M294" s="263" t="s">
        <v>1</v>
      </c>
      <c r="N294" s="264" t="s">
        <v>50</v>
      </c>
      <c r="O294" s="90"/>
      <c r="P294" s="230">
        <f>O294*H294</f>
        <v>0</v>
      </c>
      <c r="Q294" s="230">
        <v>0.04</v>
      </c>
      <c r="R294" s="230">
        <f>Q294*H294</f>
        <v>0.08</v>
      </c>
      <c r="S294" s="230">
        <v>0</v>
      </c>
      <c r="T294" s="23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2" t="s">
        <v>191</v>
      </c>
      <c r="AT294" s="232" t="s">
        <v>299</v>
      </c>
      <c r="AU294" s="232" t="s">
        <v>95</v>
      </c>
      <c r="AY294" s="15" t="s">
        <v>157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5" t="s">
        <v>93</v>
      </c>
      <c r="BK294" s="233">
        <f>ROUND(I294*H294,2)</f>
        <v>0</v>
      </c>
      <c r="BL294" s="15" t="s">
        <v>174</v>
      </c>
      <c r="BM294" s="232" t="s">
        <v>532</v>
      </c>
    </row>
    <row r="295" spans="1:47" s="2" customFormat="1" ht="12">
      <c r="A295" s="37"/>
      <c r="B295" s="38"/>
      <c r="C295" s="39"/>
      <c r="D295" s="234" t="s">
        <v>164</v>
      </c>
      <c r="E295" s="39"/>
      <c r="F295" s="235" t="s">
        <v>531</v>
      </c>
      <c r="G295" s="39"/>
      <c r="H295" s="39"/>
      <c r="I295" s="236"/>
      <c r="J295" s="39"/>
      <c r="K295" s="39"/>
      <c r="L295" s="43"/>
      <c r="M295" s="237"/>
      <c r="N295" s="238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5" t="s">
        <v>164</v>
      </c>
      <c r="AU295" s="15" t="s">
        <v>95</v>
      </c>
    </row>
    <row r="296" spans="1:51" s="13" customFormat="1" ht="12">
      <c r="A296" s="13"/>
      <c r="B296" s="239"/>
      <c r="C296" s="240"/>
      <c r="D296" s="234" t="s">
        <v>224</v>
      </c>
      <c r="E296" s="241" t="s">
        <v>1</v>
      </c>
      <c r="F296" s="242" t="s">
        <v>95</v>
      </c>
      <c r="G296" s="240"/>
      <c r="H296" s="243">
        <v>2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224</v>
      </c>
      <c r="AU296" s="249" t="s">
        <v>95</v>
      </c>
      <c r="AV296" s="13" t="s">
        <v>95</v>
      </c>
      <c r="AW296" s="13" t="s">
        <v>40</v>
      </c>
      <c r="AX296" s="13" t="s">
        <v>93</v>
      </c>
      <c r="AY296" s="249" t="s">
        <v>157</v>
      </c>
    </row>
    <row r="297" spans="1:65" s="2" customFormat="1" ht="16.5" customHeight="1">
      <c r="A297" s="37"/>
      <c r="B297" s="38"/>
      <c r="C297" s="254" t="s">
        <v>533</v>
      </c>
      <c r="D297" s="254" t="s">
        <v>299</v>
      </c>
      <c r="E297" s="255" t="s">
        <v>534</v>
      </c>
      <c r="F297" s="256" t="s">
        <v>535</v>
      </c>
      <c r="G297" s="257" t="s">
        <v>494</v>
      </c>
      <c r="H297" s="258">
        <v>3</v>
      </c>
      <c r="I297" s="259"/>
      <c r="J297" s="260">
        <f>ROUND(I297*H297,2)</f>
        <v>0</v>
      </c>
      <c r="K297" s="261"/>
      <c r="L297" s="262"/>
      <c r="M297" s="263" t="s">
        <v>1</v>
      </c>
      <c r="N297" s="264" t="s">
        <v>50</v>
      </c>
      <c r="O297" s="90"/>
      <c r="P297" s="230">
        <f>O297*H297</f>
        <v>0</v>
      </c>
      <c r="Q297" s="230">
        <v>0.051</v>
      </c>
      <c r="R297" s="230">
        <f>Q297*H297</f>
        <v>0.153</v>
      </c>
      <c r="S297" s="230">
        <v>0</v>
      </c>
      <c r="T297" s="23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2" t="s">
        <v>191</v>
      </c>
      <c r="AT297" s="232" t="s">
        <v>299</v>
      </c>
      <c r="AU297" s="232" t="s">
        <v>95</v>
      </c>
      <c r="AY297" s="15" t="s">
        <v>157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5" t="s">
        <v>93</v>
      </c>
      <c r="BK297" s="233">
        <f>ROUND(I297*H297,2)</f>
        <v>0</v>
      </c>
      <c r="BL297" s="15" t="s">
        <v>174</v>
      </c>
      <c r="BM297" s="232" t="s">
        <v>536</v>
      </c>
    </row>
    <row r="298" spans="1:47" s="2" customFormat="1" ht="12">
      <c r="A298" s="37"/>
      <c r="B298" s="38"/>
      <c r="C298" s="39"/>
      <c r="D298" s="234" t="s">
        <v>164</v>
      </c>
      <c r="E298" s="39"/>
      <c r="F298" s="235" t="s">
        <v>535</v>
      </c>
      <c r="G298" s="39"/>
      <c r="H298" s="39"/>
      <c r="I298" s="236"/>
      <c r="J298" s="39"/>
      <c r="K298" s="39"/>
      <c r="L298" s="43"/>
      <c r="M298" s="237"/>
      <c r="N298" s="238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5" t="s">
        <v>164</v>
      </c>
      <c r="AU298" s="15" t="s">
        <v>95</v>
      </c>
    </row>
    <row r="299" spans="1:51" s="13" customFormat="1" ht="12">
      <c r="A299" s="13"/>
      <c r="B299" s="239"/>
      <c r="C299" s="240"/>
      <c r="D299" s="234" t="s">
        <v>224</v>
      </c>
      <c r="E299" s="241" t="s">
        <v>1</v>
      </c>
      <c r="F299" s="242" t="s">
        <v>169</v>
      </c>
      <c r="G299" s="240"/>
      <c r="H299" s="243">
        <v>3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224</v>
      </c>
      <c r="AU299" s="249" t="s">
        <v>95</v>
      </c>
      <c r="AV299" s="13" t="s">
        <v>95</v>
      </c>
      <c r="AW299" s="13" t="s">
        <v>40</v>
      </c>
      <c r="AX299" s="13" t="s">
        <v>93</v>
      </c>
      <c r="AY299" s="249" t="s">
        <v>157</v>
      </c>
    </row>
    <row r="300" spans="1:65" s="2" customFormat="1" ht="21.75" customHeight="1">
      <c r="A300" s="37"/>
      <c r="B300" s="38"/>
      <c r="C300" s="254" t="s">
        <v>537</v>
      </c>
      <c r="D300" s="254" t="s">
        <v>299</v>
      </c>
      <c r="E300" s="255" t="s">
        <v>538</v>
      </c>
      <c r="F300" s="256" t="s">
        <v>539</v>
      </c>
      <c r="G300" s="257" t="s">
        <v>494</v>
      </c>
      <c r="H300" s="258">
        <v>9</v>
      </c>
      <c r="I300" s="259"/>
      <c r="J300" s="260">
        <f>ROUND(I300*H300,2)</f>
        <v>0</v>
      </c>
      <c r="K300" s="261"/>
      <c r="L300" s="262"/>
      <c r="M300" s="263" t="s">
        <v>1</v>
      </c>
      <c r="N300" s="264" t="s">
        <v>50</v>
      </c>
      <c r="O300" s="90"/>
      <c r="P300" s="230">
        <f>O300*H300</f>
        <v>0</v>
      </c>
      <c r="Q300" s="230">
        <v>0.068</v>
      </c>
      <c r="R300" s="230">
        <f>Q300*H300</f>
        <v>0.6120000000000001</v>
      </c>
      <c r="S300" s="230">
        <v>0</v>
      </c>
      <c r="T300" s="23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2" t="s">
        <v>191</v>
      </c>
      <c r="AT300" s="232" t="s">
        <v>299</v>
      </c>
      <c r="AU300" s="232" t="s">
        <v>95</v>
      </c>
      <c r="AY300" s="15" t="s">
        <v>157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5" t="s">
        <v>93</v>
      </c>
      <c r="BK300" s="233">
        <f>ROUND(I300*H300,2)</f>
        <v>0</v>
      </c>
      <c r="BL300" s="15" t="s">
        <v>174</v>
      </c>
      <c r="BM300" s="232" t="s">
        <v>540</v>
      </c>
    </row>
    <row r="301" spans="1:47" s="2" customFormat="1" ht="12">
      <c r="A301" s="37"/>
      <c r="B301" s="38"/>
      <c r="C301" s="39"/>
      <c r="D301" s="234" t="s">
        <v>164</v>
      </c>
      <c r="E301" s="39"/>
      <c r="F301" s="235" t="s">
        <v>539</v>
      </c>
      <c r="G301" s="39"/>
      <c r="H301" s="39"/>
      <c r="I301" s="236"/>
      <c r="J301" s="39"/>
      <c r="K301" s="39"/>
      <c r="L301" s="43"/>
      <c r="M301" s="237"/>
      <c r="N301" s="238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5" t="s">
        <v>164</v>
      </c>
      <c r="AU301" s="15" t="s">
        <v>95</v>
      </c>
    </row>
    <row r="302" spans="1:51" s="13" customFormat="1" ht="12">
      <c r="A302" s="13"/>
      <c r="B302" s="239"/>
      <c r="C302" s="240"/>
      <c r="D302" s="234" t="s">
        <v>224</v>
      </c>
      <c r="E302" s="241" t="s">
        <v>1</v>
      </c>
      <c r="F302" s="242" t="s">
        <v>196</v>
      </c>
      <c r="G302" s="240"/>
      <c r="H302" s="243">
        <v>9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224</v>
      </c>
      <c r="AU302" s="249" t="s">
        <v>95</v>
      </c>
      <c r="AV302" s="13" t="s">
        <v>95</v>
      </c>
      <c r="AW302" s="13" t="s">
        <v>40</v>
      </c>
      <c r="AX302" s="13" t="s">
        <v>93</v>
      </c>
      <c r="AY302" s="249" t="s">
        <v>157</v>
      </c>
    </row>
    <row r="303" spans="1:65" s="2" customFormat="1" ht="16.5" customHeight="1">
      <c r="A303" s="37"/>
      <c r="B303" s="38"/>
      <c r="C303" s="254" t="s">
        <v>541</v>
      </c>
      <c r="D303" s="254" t="s">
        <v>299</v>
      </c>
      <c r="E303" s="255" t="s">
        <v>542</v>
      </c>
      <c r="F303" s="256" t="s">
        <v>543</v>
      </c>
      <c r="G303" s="257" t="s">
        <v>494</v>
      </c>
      <c r="H303" s="258">
        <v>3</v>
      </c>
      <c r="I303" s="259"/>
      <c r="J303" s="260">
        <f>ROUND(I303*H303,2)</f>
        <v>0</v>
      </c>
      <c r="K303" s="261"/>
      <c r="L303" s="262"/>
      <c r="M303" s="263" t="s">
        <v>1</v>
      </c>
      <c r="N303" s="264" t="s">
        <v>50</v>
      </c>
      <c r="O303" s="90"/>
      <c r="P303" s="230">
        <f>O303*H303</f>
        <v>0</v>
      </c>
      <c r="Q303" s="230">
        <v>0.028</v>
      </c>
      <c r="R303" s="230">
        <f>Q303*H303</f>
        <v>0.084</v>
      </c>
      <c r="S303" s="230">
        <v>0</v>
      </c>
      <c r="T303" s="231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2" t="s">
        <v>191</v>
      </c>
      <c r="AT303" s="232" t="s">
        <v>299</v>
      </c>
      <c r="AU303" s="232" t="s">
        <v>95</v>
      </c>
      <c r="AY303" s="15" t="s">
        <v>157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5" t="s">
        <v>93</v>
      </c>
      <c r="BK303" s="233">
        <f>ROUND(I303*H303,2)</f>
        <v>0</v>
      </c>
      <c r="BL303" s="15" t="s">
        <v>174</v>
      </c>
      <c r="BM303" s="232" t="s">
        <v>544</v>
      </c>
    </row>
    <row r="304" spans="1:47" s="2" customFormat="1" ht="12">
      <c r="A304" s="37"/>
      <c r="B304" s="38"/>
      <c r="C304" s="39"/>
      <c r="D304" s="234" t="s">
        <v>164</v>
      </c>
      <c r="E304" s="39"/>
      <c r="F304" s="235" t="s">
        <v>543</v>
      </c>
      <c r="G304" s="39"/>
      <c r="H304" s="39"/>
      <c r="I304" s="236"/>
      <c r="J304" s="39"/>
      <c r="K304" s="39"/>
      <c r="L304" s="43"/>
      <c r="M304" s="237"/>
      <c r="N304" s="238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5" t="s">
        <v>164</v>
      </c>
      <c r="AU304" s="15" t="s">
        <v>95</v>
      </c>
    </row>
    <row r="305" spans="1:51" s="13" customFormat="1" ht="12">
      <c r="A305" s="13"/>
      <c r="B305" s="239"/>
      <c r="C305" s="240"/>
      <c r="D305" s="234" t="s">
        <v>224</v>
      </c>
      <c r="E305" s="241" t="s">
        <v>1</v>
      </c>
      <c r="F305" s="242" t="s">
        <v>169</v>
      </c>
      <c r="G305" s="240"/>
      <c r="H305" s="243">
        <v>3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224</v>
      </c>
      <c r="AU305" s="249" t="s">
        <v>95</v>
      </c>
      <c r="AV305" s="13" t="s">
        <v>95</v>
      </c>
      <c r="AW305" s="13" t="s">
        <v>40</v>
      </c>
      <c r="AX305" s="13" t="s">
        <v>93</v>
      </c>
      <c r="AY305" s="249" t="s">
        <v>157</v>
      </c>
    </row>
    <row r="306" spans="1:65" s="2" customFormat="1" ht="21.75" customHeight="1">
      <c r="A306" s="37"/>
      <c r="B306" s="38"/>
      <c r="C306" s="254" t="s">
        <v>545</v>
      </c>
      <c r="D306" s="254" t="s">
        <v>299</v>
      </c>
      <c r="E306" s="255" t="s">
        <v>546</v>
      </c>
      <c r="F306" s="256" t="s">
        <v>547</v>
      </c>
      <c r="G306" s="257" t="s">
        <v>494</v>
      </c>
      <c r="H306" s="258">
        <v>2</v>
      </c>
      <c r="I306" s="259"/>
      <c r="J306" s="260">
        <f>ROUND(I306*H306,2)</f>
        <v>0</v>
      </c>
      <c r="K306" s="261"/>
      <c r="L306" s="262"/>
      <c r="M306" s="263" t="s">
        <v>1</v>
      </c>
      <c r="N306" s="264" t="s">
        <v>50</v>
      </c>
      <c r="O306" s="90"/>
      <c r="P306" s="230">
        <f>O306*H306</f>
        <v>0</v>
      </c>
      <c r="Q306" s="230">
        <v>0.081</v>
      </c>
      <c r="R306" s="230">
        <f>Q306*H306</f>
        <v>0.162</v>
      </c>
      <c r="S306" s="230">
        <v>0</v>
      </c>
      <c r="T306" s="23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2" t="s">
        <v>191</v>
      </c>
      <c r="AT306" s="232" t="s">
        <v>299</v>
      </c>
      <c r="AU306" s="232" t="s">
        <v>95</v>
      </c>
      <c r="AY306" s="15" t="s">
        <v>157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5" t="s">
        <v>93</v>
      </c>
      <c r="BK306" s="233">
        <f>ROUND(I306*H306,2)</f>
        <v>0</v>
      </c>
      <c r="BL306" s="15" t="s">
        <v>174</v>
      </c>
      <c r="BM306" s="232" t="s">
        <v>548</v>
      </c>
    </row>
    <row r="307" spans="1:47" s="2" customFormat="1" ht="12">
      <c r="A307" s="37"/>
      <c r="B307" s="38"/>
      <c r="C307" s="39"/>
      <c r="D307" s="234" t="s">
        <v>164</v>
      </c>
      <c r="E307" s="39"/>
      <c r="F307" s="235" t="s">
        <v>547</v>
      </c>
      <c r="G307" s="39"/>
      <c r="H307" s="39"/>
      <c r="I307" s="236"/>
      <c r="J307" s="39"/>
      <c r="K307" s="39"/>
      <c r="L307" s="43"/>
      <c r="M307" s="237"/>
      <c r="N307" s="238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5" t="s">
        <v>164</v>
      </c>
      <c r="AU307" s="15" t="s">
        <v>95</v>
      </c>
    </row>
    <row r="308" spans="1:51" s="13" customFormat="1" ht="12">
      <c r="A308" s="13"/>
      <c r="B308" s="239"/>
      <c r="C308" s="240"/>
      <c r="D308" s="234" t="s">
        <v>224</v>
      </c>
      <c r="E308" s="241" t="s">
        <v>1</v>
      </c>
      <c r="F308" s="242" t="s">
        <v>95</v>
      </c>
      <c r="G308" s="240"/>
      <c r="H308" s="243">
        <v>2</v>
      </c>
      <c r="I308" s="244"/>
      <c r="J308" s="240"/>
      <c r="K308" s="240"/>
      <c r="L308" s="245"/>
      <c r="M308" s="246"/>
      <c r="N308" s="247"/>
      <c r="O308" s="247"/>
      <c r="P308" s="247"/>
      <c r="Q308" s="247"/>
      <c r="R308" s="247"/>
      <c r="S308" s="247"/>
      <c r="T308" s="248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9" t="s">
        <v>224</v>
      </c>
      <c r="AU308" s="249" t="s">
        <v>95</v>
      </c>
      <c r="AV308" s="13" t="s">
        <v>95</v>
      </c>
      <c r="AW308" s="13" t="s">
        <v>40</v>
      </c>
      <c r="AX308" s="13" t="s">
        <v>93</v>
      </c>
      <c r="AY308" s="249" t="s">
        <v>157</v>
      </c>
    </row>
    <row r="309" spans="1:65" s="2" customFormat="1" ht="24.15" customHeight="1">
      <c r="A309" s="37"/>
      <c r="B309" s="38"/>
      <c r="C309" s="254" t="s">
        <v>549</v>
      </c>
      <c r="D309" s="254" t="s">
        <v>299</v>
      </c>
      <c r="E309" s="255" t="s">
        <v>550</v>
      </c>
      <c r="F309" s="256" t="s">
        <v>551</v>
      </c>
      <c r="G309" s="257" t="s">
        <v>494</v>
      </c>
      <c r="H309" s="258">
        <v>34</v>
      </c>
      <c r="I309" s="259"/>
      <c r="J309" s="260">
        <f>ROUND(I309*H309,2)</f>
        <v>0</v>
      </c>
      <c r="K309" s="261"/>
      <c r="L309" s="262"/>
      <c r="M309" s="263" t="s">
        <v>1</v>
      </c>
      <c r="N309" s="264" t="s">
        <v>50</v>
      </c>
      <c r="O309" s="90"/>
      <c r="P309" s="230">
        <f>O309*H309</f>
        <v>0</v>
      </c>
      <c r="Q309" s="230">
        <v>0.002</v>
      </c>
      <c r="R309" s="230">
        <f>Q309*H309</f>
        <v>0.068</v>
      </c>
      <c r="S309" s="230">
        <v>0</v>
      </c>
      <c r="T309" s="23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2" t="s">
        <v>191</v>
      </c>
      <c r="AT309" s="232" t="s">
        <v>299</v>
      </c>
      <c r="AU309" s="232" t="s">
        <v>95</v>
      </c>
      <c r="AY309" s="15" t="s">
        <v>157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5" t="s">
        <v>93</v>
      </c>
      <c r="BK309" s="233">
        <f>ROUND(I309*H309,2)</f>
        <v>0</v>
      </c>
      <c r="BL309" s="15" t="s">
        <v>174</v>
      </c>
      <c r="BM309" s="232" t="s">
        <v>552</v>
      </c>
    </row>
    <row r="310" spans="1:47" s="2" customFormat="1" ht="12">
      <c r="A310" s="37"/>
      <c r="B310" s="38"/>
      <c r="C310" s="39"/>
      <c r="D310" s="234" t="s">
        <v>164</v>
      </c>
      <c r="E310" s="39"/>
      <c r="F310" s="235" t="s">
        <v>551</v>
      </c>
      <c r="G310" s="39"/>
      <c r="H310" s="39"/>
      <c r="I310" s="236"/>
      <c r="J310" s="39"/>
      <c r="K310" s="39"/>
      <c r="L310" s="43"/>
      <c r="M310" s="237"/>
      <c r="N310" s="238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5" t="s">
        <v>164</v>
      </c>
      <c r="AU310" s="15" t="s">
        <v>95</v>
      </c>
    </row>
    <row r="311" spans="1:51" s="13" customFormat="1" ht="12">
      <c r="A311" s="13"/>
      <c r="B311" s="239"/>
      <c r="C311" s="240"/>
      <c r="D311" s="234" t="s">
        <v>224</v>
      </c>
      <c r="E311" s="241" t="s">
        <v>1</v>
      </c>
      <c r="F311" s="242" t="s">
        <v>450</v>
      </c>
      <c r="G311" s="240"/>
      <c r="H311" s="243">
        <v>34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224</v>
      </c>
      <c r="AU311" s="249" t="s">
        <v>95</v>
      </c>
      <c r="AV311" s="13" t="s">
        <v>95</v>
      </c>
      <c r="AW311" s="13" t="s">
        <v>40</v>
      </c>
      <c r="AX311" s="13" t="s">
        <v>93</v>
      </c>
      <c r="AY311" s="249" t="s">
        <v>157</v>
      </c>
    </row>
    <row r="312" spans="1:65" s="2" customFormat="1" ht="24.15" customHeight="1">
      <c r="A312" s="37"/>
      <c r="B312" s="38"/>
      <c r="C312" s="254" t="s">
        <v>553</v>
      </c>
      <c r="D312" s="254" t="s">
        <v>299</v>
      </c>
      <c r="E312" s="255" t="s">
        <v>554</v>
      </c>
      <c r="F312" s="256" t="s">
        <v>555</v>
      </c>
      <c r="G312" s="257" t="s">
        <v>494</v>
      </c>
      <c r="H312" s="258">
        <v>1</v>
      </c>
      <c r="I312" s="259"/>
      <c r="J312" s="260">
        <f>ROUND(I312*H312,2)</f>
        <v>0</v>
      </c>
      <c r="K312" s="261"/>
      <c r="L312" s="262"/>
      <c r="M312" s="263" t="s">
        <v>1</v>
      </c>
      <c r="N312" s="264" t="s">
        <v>50</v>
      </c>
      <c r="O312" s="90"/>
      <c r="P312" s="230">
        <f>O312*H312</f>
        <v>0</v>
      </c>
      <c r="Q312" s="230">
        <v>0.004</v>
      </c>
      <c r="R312" s="230">
        <f>Q312*H312</f>
        <v>0.004</v>
      </c>
      <c r="S312" s="230">
        <v>0</v>
      </c>
      <c r="T312" s="23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2" t="s">
        <v>191</v>
      </c>
      <c r="AT312" s="232" t="s">
        <v>299</v>
      </c>
      <c r="AU312" s="232" t="s">
        <v>95</v>
      </c>
      <c r="AY312" s="15" t="s">
        <v>157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5" t="s">
        <v>93</v>
      </c>
      <c r="BK312" s="233">
        <f>ROUND(I312*H312,2)</f>
        <v>0</v>
      </c>
      <c r="BL312" s="15" t="s">
        <v>174</v>
      </c>
      <c r="BM312" s="232" t="s">
        <v>556</v>
      </c>
    </row>
    <row r="313" spans="1:47" s="2" customFormat="1" ht="12">
      <c r="A313" s="37"/>
      <c r="B313" s="38"/>
      <c r="C313" s="39"/>
      <c r="D313" s="234" t="s">
        <v>164</v>
      </c>
      <c r="E313" s="39"/>
      <c r="F313" s="235" t="s">
        <v>555</v>
      </c>
      <c r="G313" s="39"/>
      <c r="H313" s="39"/>
      <c r="I313" s="236"/>
      <c r="J313" s="39"/>
      <c r="K313" s="39"/>
      <c r="L313" s="43"/>
      <c r="M313" s="237"/>
      <c r="N313" s="238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5" t="s">
        <v>164</v>
      </c>
      <c r="AU313" s="15" t="s">
        <v>95</v>
      </c>
    </row>
    <row r="314" spans="1:51" s="13" customFormat="1" ht="12">
      <c r="A314" s="13"/>
      <c r="B314" s="239"/>
      <c r="C314" s="240"/>
      <c r="D314" s="234" t="s">
        <v>224</v>
      </c>
      <c r="E314" s="241" t="s">
        <v>1</v>
      </c>
      <c r="F314" s="242" t="s">
        <v>93</v>
      </c>
      <c r="G314" s="240"/>
      <c r="H314" s="243">
        <v>1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224</v>
      </c>
      <c r="AU314" s="249" t="s">
        <v>95</v>
      </c>
      <c r="AV314" s="13" t="s">
        <v>95</v>
      </c>
      <c r="AW314" s="13" t="s">
        <v>40</v>
      </c>
      <c r="AX314" s="13" t="s">
        <v>93</v>
      </c>
      <c r="AY314" s="249" t="s">
        <v>157</v>
      </c>
    </row>
    <row r="315" spans="1:65" s="2" customFormat="1" ht="24.15" customHeight="1">
      <c r="A315" s="37"/>
      <c r="B315" s="38"/>
      <c r="C315" s="220" t="s">
        <v>557</v>
      </c>
      <c r="D315" s="220" t="s">
        <v>158</v>
      </c>
      <c r="E315" s="221" t="s">
        <v>558</v>
      </c>
      <c r="F315" s="222" t="s">
        <v>559</v>
      </c>
      <c r="G315" s="223" t="s">
        <v>278</v>
      </c>
      <c r="H315" s="224">
        <v>60</v>
      </c>
      <c r="I315" s="225"/>
      <c r="J315" s="226">
        <f>ROUND(I315*H315,2)</f>
        <v>0</v>
      </c>
      <c r="K315" s="227"/>
      <c r="L315" s="43"/>
      <c r="M315" s="228" t="s">
        <v>1</v>
      </c>
      <c r="N315" s="229" t="s">
        <v>50</v>
      </c>
      <c r="O315" s="90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2" t="s">
        <v>174</v>
      </c>
      <c r="AT315" s="232" t="s">
        <v>158</v>
      </c>
      <c r="AU315" s="232" t="s">
        <v>95</v>
      </c>
      <c r="AY315" s="15" t="s">
        <v>157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5" t="s">
        <v>93</v>
      </c>
      <c r="BK315" s="233">
        <f>ROUND(I315*H315,2)</f>
        <v>0</v>
      </c>
      <c r="BL315" s="15" t="s">
        <v>174</v>
      </c>
      <c r="BM315" s="232" t="s">
        <v>560</v>
      </c>
    </row>
    <row r="316" spans="1:47" s="2" customFormat="1" ht="12">
      <c r="A316" s="37"/>
      <c r="B316" s="38"/>
      <c r="C316" s="39"/>
      <c r="D316" s="234" t="s">
        <v>164</v>
      </c>
      <c r="E316" s="39"/>
      <c r="F316" s="235" t="s">
        <v>561</v>
      </c>
      <c r="G316" s="39"/>
      <c r="H316" s="39"/>
      <c r="I316" s="236"/>
      <c r="J316" s="39"/>
      <c r="K316" s="39"/>
      <c r="L316" s="43"/>
      <c r="M316" s="237"/>
      <c r="N316" s="238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5" t="s">
        <v>164</v>
      </c>
      <c r="AU316" s="15" t="s">
        <v>95</v>
      </c>
    </row>
    <row r="317" spans="1:51" s="13" customFormat="1" ht="12">
      <c r="A317" s="13"/>
      <c r="B317" s="239"/>
      <c r="C317" s="240"/>
      <c r="D317" s="234" t="s">
        <v>224</v>
      </c>
      <c r="E317" s="241" t="s">
        <v>1</v>
      </c>
      <c r="F317" s="242" t="s">
        <v>562</v>
      </c>
      <c r="G317" s="240"/>
      <c r="H317" s="243">
        <v>60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224</v>
      </c>
      <c r="AU317" s="249" t="s">
        <v>95</v>
      </c>
      <c r="AV317" s="13" t="s">
        <v>95</v>
      </c>
      <c r="AW317" s="13" t="s">
        <v>40</v>
      </c>
      <c r="AX317" s="13" t="s">
        <v>93</v>
      </c>
      <c r="AY317" s="249" t="s">
        <v>157</v>
      </c>
    </row>
    <row r="318" spans="1:65" s="2" customFormat="1" ht="37.8" customHeight="1">
      <c r="A318" s="37"/>
      <c r="B318" s="38"/>
      <c r="C318" s="254" t="s">
        <v>563</v>
      </c>
      <c r="D318" s="254" t="s">
        <v>299</v>
      </c>
      <c r="E318" s="255" t="s">
        <v>564</v>
      </c>
      <c r="F318" s="256" t="s">
        <v>565</v>
      </c>
      <c r="G318" s="257" t="s">
        <v>278</v>
      </c>
      <c r="H318" s="258">
        <v>61.8</v>
      </c>
      <c r="I318" s="259"/>
      <c r="J318" s="260">
        <f>ROUND(I318*H318,2)</f>
        <v>0</v>
      </c>
      <c r="K318" s="261"/>
      <c r="L318" s="262"/>
      <c r="M318" s="263" t="s">
        <v>1</v>
      </c>
      <c r="N318" s="264" t="s">
        <v>50</v>
      </c>
      <c r="O318" s="90"/>
      <c r="P318" s="230">
        <f>O318*H318</f>
        <v>0</v>
      </c>
      <c r="Q318" s="230">
        <v>0.00035</v>
      </c>
      <c r="R318" s="230">
        <f>Q318*H318</f>
        <v>0.02163</v>
      </c>
      <c r="S318" s="230">
        <v>0</v>
      </c>
      <c r="T318" s="23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2" t="s">
        <v>191</v>
      </c>
      <c r="AT318" s="232" t="s">
        <v>299</v>
      </c>
      <c r="AU318" s="232" t="s">
        <v>95</v>
      </c>
      <c r="AY318" s="15" t="s">
        <v>157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5" t="s">
        <v>93</v>
      </c>
      <c r="BK318" s="233">
        <f>ROUND(I318*H318,2)</f>
        <v>0</v>
      </c>
      <c r="BL318" s="15" t="s">
        <v>174</v>
      </c>
      <c r="BM318" s="232" t="s">
        <v>566</v>
      </c>
    </row>
    <row r="319" spans="1:47" s="2" customFormat="1" ht="12">
      <c r="A319" s="37"/>
      <c r="B319" s="38"/>
      <c r="C319" s="39"/>
      <c r="D319" s="234" t="s">
        <v>164</v>
      </c>
      <c r="E319" s="39"/>
      <c r="F319" s="235" t="s">
        <v>565</v>
      </c>
      <c r="G319" s="39"/>
      <c r="H319" s="39"/>
      <c r="I319" s="236"/>
      <c r="J319" s="39"/>
      <c r="K319" s="39"/>
      <c r="L319" s="43"/>
      <c r="M319" s="237"/>
      <c r="N319" s="238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5" t="s">
        <v>164</v>
      </c>
      <c r="AU319" s="15" t="s">
        <v>95</v>
      </c>
    </row>
    <row r="320" spans="1:51" s="13" customFormat="1" ht="12">
      <c r="A320" s="13"/>
      <c r="B320" s="239"/>
      <c r="C320" s="240"/>
      <c r="D320" s="234" t="s">
        <v>224</v>
      </c>
      <c r="E320" s="241" t="s">
        <v>1</v>
      </c>
      <c r="F320" s="242" t="s">
        <v>562</v>
      </c>
      <c r="G320" s="240"/>
      <c r="H320" s="243">
        <v>60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9" t="s">
        <v>224</v>
      </c>
      <c r="AU320" s="249" t="s">
        <v>95</v>
      </c>
      <c r="AV320" s="13" t="s">
        <v>95</v>
      </c>
      <c r="AW320" s="13" t="s">
        <v>40</v>
      </c>
      <c r="AX320" s="13" t="s">
        <v>93</v>
      </c>
      <c r="AY320" s="249" t="s">
        <v>157</v>
      </c>
    </row>
    <row r="321" spans="1:51" s="13" customFormat="1" ht="12">
      <c r="A321" s="13"/>
      <c r="B321" s="239"/>
      <c r="C321" s="240"/>
      <c r="D321" s="234" t="s">
        <v>224</v>
      </c>
      <c r="E321" s="240"/>
      <c r="F321" s="242" t="s">
        <v>567</v>
      </c>
      <c r="G321" s="240"/>
      <c r="H321" s="243">
        <v>61.8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224</v>
      </c>
      <c r="AU321" s="249" t="s">
        <v>95</v>
      </c>
      <c r="AV321" s="13" t="s">
        <v>95</v>
      </c>
      <c r="AW321" s="13" t="s">
        <v>4</v>
      </c>
      <c r="AX321" s="13" t="s">
        <v>93</v>
      </c>
      <c r="AY321" s="249" t="s">
        <v>157</v>
      </c>
    </row>
    <row r="322" spans="1:65" s="2" customFormat="1" ht="24.15" customHeight="1">
      <c r="A322" s="37"/>
      <c r="B322" s="38"/>
      <c r="C322" s="220" t="s">
        <v>568</v>
      </c>
      <c r="D322" s="220" t="s">
        <v>158</v>
      </c>
      <c r="E322" s="221" t="s">
        <v>569</v>
      </c>
      <c r="F322" s="222" t="s">
        <v>570</v>
      </c>
      <c r="G322" s="223" t="s">
        <v>494</v>
      </c>
      <c r="H322" s="224">
        <v>5</v>
      </c>
      <c r="I322" s="225"/>
      <c r="J322" s="226">
        <f>ROUND(I322*H322,2)</f>
        <v>0</v>
      </c>
      <c r="K322" s="227"/>
      <c r="L322" s="43"/>
      <c r="M322" s="228" t="s">
        <v>1</v>
      </c>
      <c r="N322" s="229" t="s">
        <v>50</v>
      </c>
      <c r="O322" s="90"/>
      <c r="P322" s="230">
        <f>O322*H322</f>
        <v>0</v>
      </c>
      <c r="Q322" s="230">
        <v>8E-05</v>
      </c>
      <c r="R322" s="230">
        <f>Q322*H322</f>
        <v>0.0004</v>
      </c>
      <c r="S322" s="230">
        <v>0</v>
      </c>
      <c r="T322" s="23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2" t="s">
        <v>174</v>
      </c>
      <c r="AT322" s="232" t="s">
        <v>158</v>
      </c>
      <c r="AU322" s="232" t="s">
        <v>95</v>
      </c>
      <c r="AY322" s="15" t="s">
        <v>157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5" t="s">
        <v>93</v>
      </c>
      <c r="BK322" s="233">
        <f>ROUND(I322*H322,2)</f>
        <v>0</v>
      </c>
      <c r="BL322" s="15" t="s">
        <v>174</v>
      </c>
      <c r="BM322" s="232" t="s">
        <v>571</v>
      </c>
    </row>
    <row r="323" spans="1:47" s="2" customFormat="1" ht="12">
      <c r="A323" s="37"/>
      <c r="B323" s="38"/>
      <c r="C323" s="39"/>
      <c r="D323" s="234" t="s">
        <v>164</v>
      </c>
      <c r="E323" s="39"/>
      <c r="F323" s="235" t="s">
        <v>572</v>
      </c>
      <c r="G323" s="39"/>
      <c r="H323" s="39"/>
      <c r="I323" s="236"/>
      <c r="J323" s="39"/>
      <c r="K323" s="39"/>
      <c r="L323" s="43"/>
      <c r="M323" s="237"/>
      <c r="N323" s="238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5" t="s">
        <v>164</v>
      </c>
      <c r="AU323" s="15" t="s">
        <v>95</v>
      </c>
    </row>
    <row r="324" spans="1:51" s="13" customFormat="1" ht="12">
      <c r="A324" s="13"/>
      <c r="B324" s="239"/>
      <c r="C324" s="240"/>
      <c r="D324" s="234" t="s">
        <v>224</v>
      </c>
      <c r="E324" s="241" t="s">
        <v>1</v>
      </c>
      <c r="F324" s="242" t="s">
        <v>156</v>
      </c>
      <c r="G324" s="240"/>
      <c r="H324" s="243">
        <v>5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224</v>
      </c>
      <c r="AU324" s="249" t="s">
        <v>95</v>
      </c>
      <c r="AV324" s="13" t="s">
        <v>95</v>
      </c>
      <c r="AW324" s="13" t="s">
        <v>40</v>
      </c>
      <c r="AX324" s="13" t="s">
        <v>93</v>
      </c>
      <c r="AY324" s="249" t="s">
        <v>157</v>
      </c>
    </row>
    <row r="325" spans="1:65" s="2" customFormat="1" ht="21.75" customHeight="1">
      <c r="A325" s="37"/>
      <c r="B325" s="38"/>
      <c r="C325" s="254" t="s">
        <v>573</v>
      </c>
      <c r="D325" s="254" t="s">
        <v>299</v>
      </c>
      <c r="E325" s="255" t="s">
        <v>574</v>
      </c>
      <c r="F325" s="256" t="s">
        <v>575</v>
      </c>
      <c r="G325" s="257" t="s">
        <v>494</v>
      </c>
      <c r="H325" s="258">
        <v>5</v>
      </c>
      <c r="I325" s="259"/>
      <c r="J325" s="260">
        <f>ROUND(I325*H325,2)</f>
        <v>0</v>
      </c>
      <c r="K325" s="261"/>
      <c r="L325" s="262"/>
      <c r="M325" s="263" t="s">
        <v>1</v>
      </c>
      <c r="N325" s="264" t="s">
        <v>50</v>
      </c>
      <c r="O325" s="90"/>
      <c r="P325" s="230">
        <f>O325*H325</f>
        <v>0</v>
      </c>
      <c r="Q325" s="230">
        <v>0.0009</v>
      </c>
      <c r="R325" s="230">
        <f>Q325*H325</f>
        <v>0.0045</v>
      </c>
      <c r="S325" s="230">
        <v>0</v>
      </c>
      <c r="T325" s="23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2" t="s">
        <v>191</v>
      </c>
      <c r="AT325" s="232" t="s">
        <v>299</v>
      </c>
      <c r="AU325" s="232" t="s">
        <v>95</v>
      </c>
      <c r="AY325" s="15" t="s">
        <v>157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5" t="s">
        <v>93</v>
      </c>
      <c r="BK325" s="233">
        <f>ROUND(I325*H325,2)</f>
        <v>0</v>
      </c>
      <c r="BL325" s="15" t="s">
        <v>174</v>
      </c>
      <c r="BM325" s="232" t="s">
        <v>576</v>
      </c>
    </row>
    <row r="326" spans="1:47" s="2" customFormat="1" ht="12">
      <c r="A326" s="37"/>
      <c r="B326" s="38"/>
      <c r="C326" s="39"/>
      <c r="D326" s="234" t="s">
        <v>164</v>
      </c>
      <c r="E326" s="39"/>
      <c r="F326" s="235" t="s">
        <v>575</v>
      </c>
      <c r="G326" s="39"/>
      <c r="H326" s="39"/>
      <c r="I326" s="236"/>
      <c r="J326" s="39"/>
      <c r="K326" s="39"/>
      <c r="L326" s="43"/>
      <c r="M326" s="237"/>
      <c r="N326" s="238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5" t="s">
        <v>164</v>
      </c>
      <c r="AU326" s="15" t="s">
        <v>95</v>
      </c>
    </row>
    <row r="327" spans="1:65" s="2" customFormat="1" ht="24.15" customHeight="1">
      <c r="A327" s="37"/>
      <c r="B327" s="38"/>
      <c r="C327" s="220" t="s">
        <v>562</v>
      </c>
      <c r="D327" s="220" t="s">
        <v>158</v>
      </c>
      <c r="E327" s="221" t="s">
        <v>577</v>
      </c>
      <c r="F327" s="222" t="s">
        <v>578</v>
      </c>
      <c r="G327" s="223" t="s">
        <v>494</v>
      </c>
      <c r="H327" s="224">
        <v>5</v>
      </c>
      <c r="I327" s="225"/>
      <c r="J327" s="226">
        <f>ROUND(I327*H327,2)</f>
        <v>0</v>
      </c>
      <c r="K327" s="227"/>
      <c r="L327" s="43"/>
      <c r="M327" s="228" t="s">
        <v>1</v>
      </c>
      <c r="N327" s="229" t="s">
        <v>50</v>
      </c>
      <c r="O327" s="90"/>
      <c r="P327" s="230">
        <f>O327*H327</f>
        <v>0</v>
      </c>
      <c r="Q327" s="230">
        <v>0.0001</v>
      </c>
      <c r="R327" s="230">
        <f>Q327*H327</f>
        <v>0.0005</v>
      </c>
      <c r="S327" s="230">
        <v>0</v>
      </c>
      <c r="T327" s="23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2" t="s">
        <v>174</v>
      </c>
      <c r="AT327" s="232" t="s">
        <v>158</v>
      </c>
      <c r="AU327" s="232" t="s">
        <v>95</v>
      </c>
      <c r="AY327" s="15" t="s">
        <v>157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5" t="s">
        <v>93</v>
      </c>
      <c r="BK327" s="233">
        <f>ROUND(I327*H327,2)</f>
        <v>0</v>
      </c>
      <c r="BL327" s="15" t="s">
        <v>174</v>
      </c>
      <c r="BM327" s="232" t="s">
        <v>579</v>
      </c>
    </row>
    <row r="328" spans="1:47" s="2" customFormat="1" ht="12">
      <c r="A328" s="37"/>
      <c r="B328" s="38"/>
      <c r="C328" s="39"/>
      <c r="D328" s="234" t="s">
        <v>164</v>
      </c>
      <c r="E328" s="39"/>
      <c r="F328" s="235" t="s">
        <v>580</v>
      </c>
      <c r="G328" s="39"/>
      <c r="H328" s="39"/>
      <c r="I328" s="236"/>
      <c r="J328" s="39"/>
      <c r="K328" s="39"/>
      <c r="L328" s="43"/>
      <c r="M328" s="237"/>
      <c r="N328" s="238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5" t="s">
        <v>164</v>
      </c>
      <c r="AU328" s="15" t="s">
        <v>95</v>
      </c>
    </row>
    <row r="329" spans="1:51" s="13" customFormat="1" ht="12">
      <c r="A329" s="13"/>
      <c r="B329" s="239"/>
      <c r="C329" s="240"/>
      <c r="D329" s="234" t="s">
        <v>224</v>
      </c>
      <c r="E329" s="241" t="s">
        <v>1</v>
      </c>
      <c r="F329" s="242" t="s">
        <v>156</v>
      </c>
      <c r="G329" s="240"/>
      <c r="H329" s="243">
        <v>5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224</v>
      </c>
      <c r="AU329" s="249" t="s">
        <v>95</v>
      </c>
      <c r="AV329" s="13" t="s">
        <v>95</v>
      </c>
      <c r="AW329" s="13" t="s">
        <v>40</v>
      </c>
      <c r="AX329" s="13" t="s">
        <v>93</v>
      </c>
      <c r="AY329" s="249" t="s">
        <v>157</v>
      </c>
    </row>
    <row r="330" spans="1:65" s="2" customFormat="1" ht="21.75" customHeight="1">
      <c r="A330" s="37"/>
      <c r="B330" s="38"/>
      <c r="C330" s="254" t="s">
        <v>581</v>
      </c>
      <c r="D330" s="254" t="s">
        <v>299</v>
      </c>
      <c r="E330" s="255" t="s">
        <v>582</v>
      </c>
      <c r="F330" s="256" t="s">
        <v>583</v>
      </c>
      <c r="G330" s="257" t="s">
        <v>494</v>
      </c>
      <c r="H330" s="258">
        <v>5</v>
      </c>
      <c r="I330" s="259"/>
      <c r="J330" s="260">
        <f>ROUND(I330*H330,2)</f>
        <v>0</v>
      </c>
      <c r="K330" s="261"/>
      <c r="L330" s="262"/>
      <c r="M330" s="263" t="s">
        <v>1</v>
      </c>
      <c r="N330" s="264" t="s">
        <v>50</v>
      </c>
      <c r="O330" s="90"/>
      <c r="P330" s="230">
        <f>O330*H330</f>
        <v>0</v>
      </c>
      <c r="Q330" s="230">
        <v>0.0018</v>
      </c>
      <c r="R330" s="230">
        <f>Q330*H330</f>
        <v>0.009</v>
      </c>
      <c r="S330" s="230">
        <v>0</v>
      </c>
      <c r="T330" s="231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2" t="s">
        <v>191</v>
      </c>
      <c r="AT330" s="232" t="s">
        <v>299</v>
      </c>
      <c r="AU330" s="232" t="s">
        <v>95</v>
      </c>
      <c r="AY330" s="15" t="s">
        <v>157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5" t="s">
        <v>93</v>
      </c>
      <c r="BK330" s="233">
        <f>ROUND(I330*H330,2)</f>
        <v>0</v>
      </c>
      <c r="BL330" s="15" t="s">
        <v>174</v>
      </c>
      <c r="BM330" s="232" t="s">
        <v>584</v>
      </c>
    </row>
    <row r="331" spans="1:47" s="2" customFormat="1" ht="12">
      <c r="A331" s="37"/>
      <c r="B331" s="38"/>
      <c r="C331" s="39"/>
      <c r="D331" s="234" t="s">
        <v>164</v>
      </c>
      <c r="E331" s="39"/>
      <c r="F331" s="235" t="s">
        <v>583</v>
      </c>
      <c r="G331" s="39"/>
      <c r="H331" s="39"/>
      <c r="I331" s="236"/>
      <c r="J331" s="39"/>
      <c r="K331" s="39"/>
      <c r="L331" s="43"/>
      <c r="M331" s="237"/>
      <c r="N331" s="238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5" t="s">
        <v>164</v>
      </c>
      <c r="AU331" s="15" t="s">
        <v>95</v>
      </c>
    </row>
    <row r="332" spans="1:65" s="2" customFormat="1" ht="24.15" customHeight="1">
      <c r="A332" s="37"/>
      <c r="B332" s="38"/>
      <c r="C332" s="220" t="s">
        <v>585</v>
      </c>
      <c r="D332" s="220" t="s">
        <v>158</v>
      </c>
      <c r="E332" s="221" t="s">
        <v>586</v>
      </c>
      <c r="F332" s="222" t="s">
        <v>587</v>
      </c>
      <c r="G332" s="223" t="s">
        <v>494</v>
      </c>
      <c r="H332" s="224">
        <v>1</v>
      </c>
      <c r="I332" s="225"/>
      <c r="J332" s="226">
        <f>ROUND(I332*H332,2)</f>
        <v>0</v>
      </c>
      <c r="K332" s="227"/>
      <c r="L332" s="43"/>
      <c r="M332" s="228" t="s">
        <v>1</v>
      </c>
      <c r="N332" s="229" t="s">
        <v>50</v>
      </c>
      <c r="O332" s="90"/>
      <c r="P332" s="230">
        <f>O332*H332</f>
        <v>0</v>
      </c>
      <c r="Q332" s="230">
        <v>0.0001</v>
      </c>
      <c r="R332" s="230">
        <f>Q332*H332</f>
        <v>0.0001</v>
      </c>
      <c r="S332" s="230">
        <v>0</v>
      </c>
      <c r="T332" s="23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2" t="s">
        <v>174</v>
      </c>
      <c r="AT332" s="232" t="s">
        <v>158</v>
      </c>
      <c r="AU332" s="232" t="s">
        <v>95</v>
      </c>
      <c r="AY332" s="15" t="s">
        <v>157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5" t="s">
        <v>93</v>
      </c>
      <c r="BK332" s="233">
        <f>ROUND(I332*H332,2)</f>
        <v>0</v>
      </c>
      <c r="BL332" s="15" t="s">
        <v>174</v>
      </c>
      <c r="BM332" s="232" t="s">
        <v>588</v>
      </c>
    </row>
    <row r="333" spans="1:47" s="2" customFormat="1" ht="12">
      <c r="A333" s="37"/>
      <c r="B333" s="38"/>
      <c r="C333" s="39"/>
      <c r="D333" s="234" t="s">
        <v>164</v>
      </c>
      <c r="E333" s="39"/>
      <c r="F333" s="235" t="s">
        <v>589</v>
      </c>
      <c r="G333" s="39"/>
      <c r="H333" s="39"/>
      <c r="I333" s="236"/>
      <c r="J333" s="39"/>
      <c r="K333" s="39"/>
      <c r="L333" s="43"/>
      <c r="M333" s="237"/>
      <c r="N333" s="238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5" t="s">
        <v>164</v>
      </c>
      <c r="AU333" s="15" t="s">
        <v>95</v>
      </c>
    </row>
    <row r="334" spans="1:65" s="2" customFormat="1" ht="21.75" customHeight="1">
      <c r="A334" s="37"/>
      <c r="B334" s="38"/>
      <c r="C334" s="254" t="s">
        <v>590</v>
      </c>
      <c r="D334" s="254" t="s">
        <v>299</v>
      </c>
      <c r="E334" s="255" t="s">
        <v>591</v>
      </c>
      <c r="F334" s="256" t="s">
        <v>592</v>
      </c>
      <c r="G334" s="257" t="s">
        <v>494</v>
      </c>
      <c r="H334" s="258">
        <v>1</v>
      </c>
      <c r="I334" s="259"/>
      <c r="J334" s="260">
        <f>ROUND(I334*H334,2)</f>
        <v>0</v>
      </c>
      <c r="K334" s="261"/>
      <c r="L334" s="262"/>
      <c r="M334" s="263" t="s">
        <v>1</v>
      </c>
      <c r="N334" s="264" t="s">
        <v>50</v>
      </c>
      <c r="O334" s="90"/>
      <c r="P334" s="230">
        <f>O334*H334</f>
        <v>0</v>
      </c>
      <c r="Q334" s="230">
        <v>0.0024</v>
      </c>
      <c r="R334" s="230">
        <f>Q334*H334</f>
        <v>0.0024</v>
      </c>
      <c r="S334" s="230">
        <v>0</v>
      </c>
      <c r="T334" s="231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2" t="s">
        <v>191</v>
      </c>
      <c r="AT334" s="232" t="s">
        <v>299</v>
      </c>
      <c r="AU334" s="232" t="s">
        <v>95</v>
      </c>
      <c r="AY334" s="15" t="s">
        <v>157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5" t="s">
        <v>93</v>
      </c>
      <c r="BK334" s="233">
        <f>ROUND(I334*H334,2)</f>
        <v>0</v>
      </c>
      <c r="BL334" s="15" t="s">
        <v>174</v>
      </c>
      <c r="BM334" s="232" t="s">
        <v>593</v>
      </c>
    </row>
    <row r="335" spans="1:47" s="2" customFormat="1" ht="12">
      <c r="A335" s="37"/>
      <c r="B335" s="38"/>
      <c r="C335" s="39"/>
      <c r="D335" s="234" t="s">
        <v>164</v>
      </c>
      <c r="E335" s="39"/>
      <c r="F335" s="235" t="s">
        <v>592</v>
      </c>
      <c r="G335" s="39"/>
      <c r="H335" s="39"/>
      <c r="I335" s="236"/>
      <c r="J335" s="39"/>
      <c r="K335" s="39"/>
      <c r="L335" s="43"/>
      <c r="M335" s="237"/>
      <c r="N335" s="238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5" t="s">
        <v>164</v>
      </c>
      <c r="AU335" s="15" t="s">
        <v>95</v>
      </c>
    </row>
    <row r="336" spans="1:65" s="2" customFormat="1" ht="24.15" customHeight="1">
      <c r="A336" s="37"/>
      <c r="B336" s="38"/>
      <c r="C336" s="220" t="s">
        <v>594</v>
      </c>
      <c r="D336" s="220" t="s">
        <v>158</v>
      </c>
      <c r="E336" s="221" t="s">
        <v>595</v>
      </c>
      <c r="F336" s="222" t="s">
        <v>596</v>
      </c>
      <c r="G336" s="223" t="s">
        <v>494</v>
      </c>
      <c r="H336" s="224">
        <v>27</v>
      </c>
      <c r="I336" s="225"/>
      <c r="J336" s="226">
        <f>ROUND(I336*H336,2)</f>
        <v>0</v>
      </c>
      <c r="K336" s="227"/>
      <c r="L336" s="43"/>
      <c r="M336" s="228" t="s">
        <v>1</v>
      </c>
      <c r="N336" s="229" t="s">
        <v>50</v>
      </c>
      <c r="O336" s="90"/>
      <c r="P336" s="230">
        <f>O336*H336</f>
        <v>0</v>
      </c>
      <c r="Q336" s="230">
        <v>1E-05</v>
      </c>
      <c r="R336" s="230">
        <f>Q336*H336</f>
        <v>0.00027</v>
      </c>
      <c r="S336" s="230">
        <v>0</v>
      </c>
      <c r="T336" s="23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2" t="s">
        <v>174</v>
      </c>
      <c r="AT336" s="232" t="s">
        <v>158</v>
      </c>
      <c r="AU336" s="232" t="s">
        <v>95</v>
      </c>
      <c r="AY336" s="15" t="s">
        <v>157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5" t="s">
        <v>93</v>
      </c>
      <c r="BK336" s="233">
        <f>ROUND(I336*H336,2)</f>
        <v>0</v>
      </c>
      <c r="BL336" s="15" t="s">
        <v>174</v>
      </c>
      <c r="BM336" s="232" t="s">
        <v>597</v>
      </c>
    </row>
    <row r="337" spans="1:47" s="2" customFormat="1" ht="12">
      <c r="A337" s="37"/>
      <c r="B337" s="38"/>
      <c r="C337" s="39"/>
      <c r="D337" s="234" t="s">
        <v>164</v>
      </c>
      <c r="E337" s="39"/>
      <c r="F337" s="235" t="s">
        <v>598</v>
      </c>
      <c r="G337" s="39"/>
      <c r="H337" s="39"/>
      <c r="I337" s="236"/>
      <c r="J337" s="39"/>
      <c r="K337" s="39"/>
      <c r="L337" s="43"/>
      <c r="M337" s="237"/>
      <c r="N337" s="238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5" t="s">
        <v>164</v>
      </c>
      <c r="AU337" s="15" t="s">
        <v>95</v>
      </c>
    </row>
    <row r="338" spans="1:65" s="2" customFormat="1" ht="16.5" customHeight="1">
      <c r="A338" s="37"/>
      <c r="B338" s="38"/>
      <c r="C338" s="254" t="s">
        <v>293</v>
      </c>
      <c r="D338" s="254" t="s">
        <v>299</v>
      </c>
      <c r="E338" s="255" t="s">
        <v>599</v>
      </c>
      <c r="F338" s="256" t="s">
        <v>600</v>
      </c>
      <c r="G338" s="257" t="s">
        <v>494</v>
      </c>
      <c r="H338" s="258">
        <v>27</v>
      </c>
      <c r="I338" s="259"/>
      <c r="J338" s="260">
        <f>ROUND(I338*H338,2)</f>
        <v>0</v>
      </c>
      <c r="K338" s="261"/>
      <c r="L338" s="262"/>
      <c r="M338" s="263" t="s">
        <v>1</v>
      </c>
      <c r="N338" s="264" t="s">
        <v>50</v>
      </c>
      <c r="O338" s="90"/>
      <c r="P338" s="230">
        <f>O338*H338</f>
        <v>0</v>
      </c>
      <c r="Q338" s="230">
        <v>0.0025</v>
      </c>
      <c r="R338" s="230">
        <f>Q338*H338</f>
        <v>0.0675</v>
      </c>
      <c r="S338" s="230">
        <v>0</v>
      </c>
      <c r="T338" s="23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2" t="s">
        <v>191</v>
      </c>
      <c r="AT338" s="232" t="s">
        <v>299</v>
      </c>
      <c r="AU338" s="232" t="s">
        <v>95</v>
      </c>
      <c r="AY338" s="15" t="s">
        <v>157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5" t="s">
        <v>93</v>
      </c>
      <c r="BK338" s="233">
        <f>ROUND(I338*H338,2)</f>
        <v>0</v>
      </c>
      <c r="BL338" s="15" t="s">
        <v>174</v>
      </c>
      <c r="BM338" s="232" t="s">
        <v>601</v>
      </c>
    </row>
    <row r="339" spans="1:47" s="2" customFormat="1" ht="12">
      <c r="A339" s="37"/>
      <c r="B339" s="38"/>
      <c r="C339" s="39"/>
      <c r="D339" s="234" t="s">
        <v>164</v>
      </c>
      <c r="E339" s="39"/>
      <c r="F339" s="235" t="s">
        <v>600</v>
      </c>
      <c r="G339" s="39"/>
      <c r="H339" s="39"/>
      <c r="I339" s="236"/>
      <c r="J339" s="39"/>
      <c r="K339" s="39"/>
      <c r="L339" s="43"/>
      <c r="M339" s="237"/>
      <c r="N339" s="238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5" t="s">
        <v>164</v>
      </c>
      <c r="AU339" s="15" t="s">
        <v>95</v>
      </c>
    </row>
    <row r="340" spans="1:65" s="2" customFormat="1" ht="24.15" customHeight="1">
      <c r="A340" s="37"/>
      <c r="B340" s="38"/>
      <c r="C340" s="220" t="s">
        <v>602</v>
      </c>
      <c r="D340" s="220" t="s">
        <v>158</v>
      </c>
      <c r="E340" s="221" t="s">
        <v>603</v>
      </c>
      <c r="F340" s="222" t="s">
        <v>604</v>
      </c>
      <c r="G340" s="223" t="s">
        <v>494</v>
      </c>
      <c r="H340" s="224">
        <v>33</v>
      </c>
      <c r="I340" s="225"/>
      <c r="J340" s="226">
        <f>ROUND(I340*H340,2)</f>
        <v>0</v>
      </c>
      <c r="K340" s="227"/>
      <c r="L340" s="43"/>
      <c r="M340" s="228" t="s">
        <v>1</v>
      </c>
      <c r="N340" s="229" t="s">
        <v>50</v>
      </c>
      <c r="O340" s="90"/>
      <c r="P340" s="230">
        <f>O340*H340</f>
        <v>0</v>
      </c>
      <c r="Q340" s="230">
        <v>0.00011</v>
      </c>
      <c r="R340" s="230">
        <f>Q340*H340</f>
        <v>0.00363</v>
      </c>
      <c r="S340" s="230">
        <v>0</v>
      </c>
      <c r="T340" s="23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2" t="s">
        <v>174</v>
      </c>
      <c r="AT340" s="232" t="s">
        <v>158</v>
      </c>
      <c r="AU340" s="232" t="s">
        <v>95</v>
      </c>
      <c r="AY340" s="15" t="s">
        <v>157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5" t="s">
        <v>93</v>
      </c>
      <c r="BK340" s="233">
        <f>ROUND(I340*H340,2)</f>
        <v>0</v>
      </c>
      <c r="BL340" s="15" t="s">
        <v>174</v>
      </c>
      <c r="BM340" s="232" t="s">
        <v>605</v>
      </c>
    </row>
    <row r="341" spans="1:47" s="2" customFormat="1" ht="12">
      <c r="A341" s="37"/>
      <c r="B341" s="38"/>
      <c r="C341" s="39"/>
      <c r="D341" s="234" t="s">
        <v>164</v>
      </c>
      <c r="E341" s="39"/>
      <c r="F341" s="235" t="s">
        <v>606</v>
      </c>
      <c r="G341" s="39"/>
      <c r="H341" s="39"/>
      <c r="I341" s="236"/>
      <c r="J341" s="39"/>
      <c r="K341" s="39"/>
      <c r="L341" s="43"/>
      <c r="M341" s="237"/>
      <c r="N341" s="238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5" t="s">
        <v>164</v>
      </c>
      <c r="AU341" s="15" t="s">
        <v>95</v>
      </c>
    </row>
    <row r="342" spans="1:51" s="13" customFormat="1" ht="12">
      <c r="A342" s="13"/>
      <c r="B342" s="239"/>
      <c r="C342" s="240"/>
      <c r="D342" s="234" t="s">
        <v>224</v>
      </c>
      <c r="E342" s="241" t="s">
        <v>1</v>
      </c>
      <c r="F342" s="242" t="s">
        <v>607</v>
      </c>
      <c r="G342" s="240"/>
      <c r="H342" s="243">
        <v>33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224</v>
      </c>
      <c r="AU342" s="249" t="s">
        <v>95</v>
      </c>
      <c r="AV342" s="13" t="s">
        <v>95</v>
      </c>
      <c r="AW342" s="13" t="s">
        <v>40</v>
      </c>
      <c r="AX342" s="13" t="s">
        <v>93</v>
      </c>
      <c r="AY342" s="249" t="s">
        <v>157</v>
      </c>
    </row>
    <row r="343" spans="1:65" s="2" customFormat="1" ht="24.15" customHeight="1">
      <c r="A343" s="37"/>
      <c r="B343" s="38"/>
      <c r="C343" s="254" t="s">
        <v>608</v>
      </c>
      <c r="D343" s="254" t="s">
        <v>299</v>
      </c>
      <c r="E343" s="255" t="s">
        <v>609</v>
      </c>
      <c r="F343" s="256" t="s">
        <v>610</v>
      </c>
      <c r="G343" s="257" t="s">
        <v>494</v>
      </c>
      <c r="H343" s="258">
        <v>30</v>
      </c>
      <c r="I343" s="259"/>
      <c r="J343" s="260">
        <f>ROUND(I343*H343,2)</f>
        <v>0</v>
      </c>
      <c r="K343" s="261"/>
      <c r="L343" s="262"/>
      <c r="M343" s="263" t="s">
        <v>1</v>
      </c>
      <c r="N343" s="264" t="s">
        <v>50</v>
      </c>
      <c r="O343" s="90"/>
      <c r="P343" s="230">
        <f>O343*H343</f>
        <v>0</v>
      </c>
      <c r="Q343" s="230">
        <v>0.0039</v>
      </c>
      <c r="R343" s="230">
        <f>Q343*H343</f>
        <v>0.11699999999999999</v>
      </c>
      <c r="S343" s="230">
        <v>0</v>
      </c>
      <c r="T343" s="231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2" t="s">
        <v>191</v>
      </c>
      <c r="AT343" s="232" t="s">
        <v>299</v>
      </c>
      <c r="AU343" s="232" t="s">
        <v>95</v>
      </c>
      <c r="AY343" s="15" t="s">
        <v>157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5" t="s">
        <v>93</v>
      </c>
      <c r="BK343" s="233">
        <f>ROUND(I343*H343,2)</f>
        <v>0</v>
      </c>
      <c r="BL343" s="15" t="s">
        <v>174</v>
      </c>
      <c r="BM343" s="232" t="s">
        <v>611</v>
      </c>
    </row>
    <row r="344" spans="1:47" s="2" customFormat="1" ht="12">
      <c r="A344" s="37"/>
      <c r="B344" s="38"/>
      <c r="C344" s="39"/>
      <c r="D344" s="234" t="s">
        <v>164</v>
      </c>
      <c r="E344" s="39"/>
      <c r="F344" s="235" t="s">
        <v>612</v>
      </c>
      <c r="G344" s="39"/>
      <c r="H344" s="39"/>
      <c r="I344" s="236"/>
      <c r="J344" s="39"/>
      <c r="K344" s="39"/>
      <c r="L344" s="43"/>
      <c r="M344" s="237"/>
      <c r="N344" s="238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5" t="s">
        <v>164</v>
      </c>
      <c r="AU344" s="15" t="s">
        <v>95</v>
      </c>
    </row>
    <row r="345" spans="1:51" s="13" customFormat="1" ht="12">
      <c r="A345" s="13"/>
      <c r="B345" s="239"/>
      <c r="C345" s="240"/>
      <c r="D345" s="234" t="s">
        <v>224</v>
      </c>
      <c r="E345" s="241" t="s">
        <v>1</v>
      </c>
      <c r="F345" s="242" t="s">
        <v>428</v>
      </c>
      <c r="G345" s="240"/>
      <c r="H345" s="243">
        <v>30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224</v>
      </c>
      <c r="AU345" s="249" t="s">
        <v>95</v>
      </c>
      <c r="AV345" s="13" t="s">
        <v>95</v>
      </c>
      <c r="AW345" s="13" t="s">
        <v>40</v>
      </c>
      <c r="AX345" s="13" t="s">
        <v>93</v>
      </c>
      <c r="AY345" s="249" t="s">
        <v>157</v>
      </c>
    </row>
    <row r="346" spans="1:65" s="2" customFormat="1" ht="24.15" customHeight="1">
      <c r="A346" s="37"/>
      <c r="B346" s="38"/>
      <c r="C346" s="220" t="s">
        <v>613</v>
      </c>
      <c r="D346" s="220" t="s">
        <v>158</v>
      </c>
      <c r="E346" s="221" t="s">
        <v>614</v>
      </c>
      <c r="F346" s="222" t="s">
        <v>615</v>
      </c>
      <c r="G346" s="223" t="s">
        <v>313</v>
      </c>
      <c r="H346" s="224">
        <v>30</v>
      </c>
      <c r="I346" s="225"/>
      <c r="J346" s="226">
        <f>ROUND(I346*H346,2)</f>
        <v>0</v>
      </c>
      <c r="K346" s="227"/>
      <c r="L346" s="43"/>
      <c r="M346" s="228" t="s">
        <v>1</v>
      </c>
      <c r="N346" s="229" t="s">
        <v>50</v>
      </c>
      <c r="O346" s="90"/>
      <c r="P346" s="230">
        <f>O346*H346</f>
        <v>0</v>
      </c>
      <c r="Q346" s="230">
        <v>0</v>
      </c>
      <c r="R346" s="230">
        <f>Q346*H346</f>
        <v>0</v>
      </c>
      <c r="S346" s="230">
        <v>1.76</v>
      </c>
      <c r="T346" s="231">
        <f>S346*H346</f>
        <v>52.8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2" t="s">
        <v>174</v>
      </c>
      <c r="AT346" s="232" t="s">
        <v>158</v>
      </c>
      <c r="AU346" s="232" t="s">
        <v>95</v>
      </c>
      <c r="AY346" s="15" t="s">
        <v>157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5" t="s">
        <v>93</v>
      </c>
      <c r="BK346" s="233">
        <f>ROUND(I346*H346,2)</f>
        <v>0</v>
      </c>
      <c r="BL346" s="15" t="s">
        <v>174</v>
      </c>
      <c r="BM346" s="232" t="s">
        <v>616</v>
      </c>
    </row>
    <row r="347" spans="1:47" s="2" customFormat="1" ht="12">
      <c r="A347" s="37"/>
      <c r="B347" s="38"/>
      <c r="C347" s="39"/>
      <c r="D347" s="234" t="s">
        <v>164</v>
      </c>
      <c r="E347" s="39"/>
      <c r="F347" s="235" t="s">
        <v>617</v>
      </c>
      <c r="G347" s="39"/>
      <c r="H347" s="39"/>
      <c r="I347" s="236"/>
      <c r="J347" s="39"/>
      <c r="K347" s="39"/>
      <c r="L347" s="43"/>
      <c r="M347" s="237"/>
      <c r="N347" s="238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5" t="s">
        <v>164</v>
      </c>
      <c r="AU347" s="15" t="s">
        <v>95</v>
      </c>
    </row>
    <row r="348" spans="1:51" s="13" customFormat="1" ht="12">
      <c r="A348" s="13"/>
      <c r="B348" s="239"/>
      <c r="C348" s="240"/>
      <c r="D348" s="234" t="s">
        <v>224</v>
      </c>
      <c r="E348" s="241" t="s">
        <v>1</v>
      </c>
      <c r="F348" s="242" t="s">
        <v>618</v>
      </c>
      <c r="G348" s="240"/>
      <c r="H348" s="243">
        <v>30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9" t="s">
        <v>224</v>
      </c>
      <c r="AU348" s="249" t="s">
        <v>95</v>
      </c>
      <c r="AV348" s="13" t="s">
        <v>95</v>
      </c>
      <c r="AW348" s="13" t="s">
        <v>40</v>
      </c>
      <c r="AX348" s="13" t="s">
        <v>93</v>
      </c>
      <c r="AY348" s="249" t="s">
        <v>157</v>
      </c>
    </row>
    <row r="349" spans="1:65" s="2" customFormat="1" ht="24.15" customHeight="1">
      <c r="A349" s="37"/>
      <c r="B349" s="38"/>
      <c r="C349" s="220" t="s">
        <v>515</v>
      </c>
      <c r="D349" s="220" t="s">
        <v>158</v>
      </c>
      <c r="E349" s="221" t="s">
        <v>619</v>
      </c>
      <c r="F349" s="222" t="s">
        <v>620</v>
      </c>
      <c r="G349" s="223" t="s">
        <v>621</v>
      </c>
      <c r="H349" s="224">
        <v>15</v>
      </c>
      <c r="I349" s="225"/>
      <c r="J349" s="226">
        <f>ROUND(I349*H349,2)</f>
        <v>0</v>
      </c>
      <c r="K349" s="227"/>
      <c r="L349" s="43"/>
      <c r="M349" s="228" t="s">
        <v>1</v>
      </c>
      <c r="N349" s="229" t="s">
        <v>50</v>
      </c>
      <c r="O349" s="90"/>
      <c r="P349" s="230">
        <f>O349*H349</f>
        <v>0</v>
      </c>
      <c r="Q349" s="230">
        <v>0.0005</v>
      </c>
      <c r="R349" s="230">
        <f>Q349*H349</f>
        <v>0.0075</v>
      </c>
      <c r="S349" s="230">
        <v>0</v>
      </c>
      <c r="T349" s="231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2" t="s">
        <v>174</v>
      </c>
      <c r="AT349" s="232" t="s">
        <v>158</v>
      </c>
      <c r="AU349" s="232" t="s">
        <v>95</v>
      </c>
      <c r="AY349" s="15" t="s">
        <v>157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5" t="s">
        <v>93</v>
      </c>
      <c r="BK349" s="233">
        <f>ROUND(I349*H349,2)</f>
        <v>0</v>
      </c>
      <c r="BL349" s="15" t="s">
        <v>174</v>
      </c>
      <c r="BM349" s="232" t="s">
        <v>622</v>
      </c>
    </row>
    <row r="350" spans="1:47" s="2" customFormat="1" ht="12">
      <c r="A350" s="37"/>
      <c r="B350" s="38"/>
      <c r="C350" s="39"/>
      <c r="D350" s="234" t="s">
        <v>164</v>
      </c>
      <c r="E350" s="39"/>
      <c r="F350" s="235" t="s">
        <v>623</v>
      </c>
      <c r="G350" s="39"/>
      <c r="H350" s="39"/>
      <c r="I350" s="236"/>
      <c r="J350" s="39"/>
      <c r="K350" s="39"/>
      <c r="L350" s="43"/>
      <c r="M350" s="237"/>
      <c r="N350" s="238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5" t="s">
        <v>164</v>
      </c>
      <c r="AU350" s="15" t="s">
        <v>95</v>
      </c>
    </row>
    <row r="351" spans="1:65" s="2" customFormat="1" ht="24.15" customHeight="1">
      <c r="A351" s="37"/>
      <c r="B351" s="38"/>
      <c r="C351" s="220" t="s">
        <v>624</v>
      </c>
      <c r="D351" s="220" t="s">
        <v>158</v>
      </c>
      <c r="E351" s="221" t="s">
        <v>625</v>
      </c>
      <c r="F351" s="222" t="s">
        <v>626</v>
      </c>
      <c r="G351" s="223" t="s">
        <v>494</v>
      </c>
      <c r="H351" s="224">
        <v>21</v>
      </c>
      <c r="I351" s="225"/>
      <c r="J351" s="226">
        <f>ROUND(I351*H351,2)</f>
        <v>0</v>
      </c>
      <c r="K351" s="227"/>
      <c r="L351" s="43"/>
      <c r="M351" s="228" t="s">
        <v>1</v>
      </c>
      <c r="N351" s="229" t="s">
        <v>50</v>
      </c>
      <c r="O351" s="90"/>
      <c r="P351" s="230">
        <f>O351*H351</f>
        <v>0</v>
      </c>
      <c r="Q351" s="230">
        <v>0.01019</v>
      </c>
      <c r="R351" s="230">
        <f>Q351*H351</f>
        <v>0.21398999999999999</v>
      </c>
      <c r="S351" s="230">
        <v>0</v>
      </c>
      <c r="T351" s="23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2" t="s">
        <v>174</v>
      </c>
      <c r="AT351" s="232" t="s">
        <v>158</v>
      </c>
      <c r="AU351" s="232" t="s">
        <v>95</v>
      </c>
      <c r="AY351" s="15" t="s">
        <v>157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5" t="s">
        <v>93</v>
      </c>
      <c r="BK351" s="233">
        <f>ROUND(I351*H351,2)</f>
        <v>0</v>
      </c>
      <c r="BL351" s="15" t="s">
        <v>174</v>
      </c>
      <c r="BM351" s="232" t="s">
        <v>627</v>
      </c>
    </row>
    <row r="352" spans="1:47" s="2" customFormat="1" ht="12">
      <c r="A352" s="37"/>
      <c r="B352" s="38"/>
      <c r="C352" s="39"/>
      <c r="D352" s="234" t="s">
        <v>164</v>
      </c>
      <c r="E352" s="39"/>
      <c r="F352" s="235" t="s">
        <v>626</v>
      </c>
      <c r="G352" s="39"/>
      <c r="H352" s="39"/>
      <c r="I352" s="236"/>
      <c r="J352" s="39"/>
      <c r="K352" s="39"/>
      <c r="L352" s="43"/>
      <c r="M352" s="237"/>
      <c r="N352" s="238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5" t="s">
        <v>164</v>
      </c>
      <c r="AU352" s="15" t="s">
        <v>95</v>
      </c>
    </row>
    <row r="353" spans="1:65" s="2" customFormat="1" ht="16.5" customHeight="1">
      <c r="A353" s="37"/>
      <c r="B353" s="38"/>
      <c r="C353" s="254" t="s">
        <v>628</v>
      </c>
      <c r="D353" s="254" t="s">
        <v>299</v>
      </c>
      <c r="E353" s="255" t="s">
        <v>629</v>
      </c>
      <c r="F353" s="256" t="s">
        <v>630</v>
      </c>
      <c r="G353" s="257" t="s">
        <v>494</v>
      </c>
      <c r="H353" s="258">
        <v>10</v>
      </c>
      <c r="I353" s="259"/>
      <c r="J353" s="260">
        <f>ROUND(I353*H353,2)</f>
        <v>0</v>
      </c>
      <c r="K353" s="261"/>
      <c r="L353" s="262"/>
      <c r="M353" s="263" t="s">
        <v>1</v>
      </c>
      <c r="N353" s="264" t="s">
        <v>50</v>
      </c>
      <c r="O353" s="90"/>
      <c r="P353" s="230">
        <f>O353*H353</f>
        <v>0</v>
      </c>
      <c r="Q353" s="230">
        <v>0.526</v>
      </c>
      <c r="R353" s="230">
        <f>Q353*H353</f>
        <v>5.26</v>
      </c>
      <c r="S353" s="230">
        <v>0</v>
      </c>
      <c r="T353" s="231">
        <f>S353*H353</f>
        <v>0</v>
      </c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R353" s="232" t="s">
        <v>191</v>
      </c>
      <c r="AT353" s="232" t="s">
        <v>299</v>
      </c>
      <c r="AU353" s="232" t="s">
        <v>95</v>
      </c>
      <c r="AY353" s="15" t="s">
        <v>157</v>
      </c>
      <c r="BE353" s="233">
        <f>IF(N353="základní",J353,0)</f>
        <v>0</v>
      </c>
      <c r="BF353" s="233">
        <f>IF(N353="snížená",J353,0)</f>
        <v>0</v>
      </c>
      <c r="BG353" s="233">
        <f>IF(N353="zákl. přenesená",J353,0)</f>
        <v>0</v>
      </c>
      <c r="BH353" s="233">
        <f>IF(N353="sníž. přenesená",J353,0)</f>
        <v>0</v>
      </c>
      <c r="BI353" s="233">
        <f>IF(N353="nulová",J353,0)</f>
        <v>0</v>
      </c>
      <c r="BJ353" s="15" t="s">
        <v>93</v>
      </c>
      <c r="BK353" s="233">
        <f>ROUND(I353*H353,2)</f>
        <v>0</v>
      </c>
      <c r="BL353" s="15" t="s">
        <v>174</v>
      </c>
      <c r="BM353" s="232" t="s">
        <v>631</v>
      </c>
    </row>
    <row r="354" spans="1:47" s="2" customFormat="1" ht="12">
      <c r="A354" s="37"/>
      <c r="B354" s="38"/>
      <c r="C354" s="39"/>
      <c r="D354" s="234" t="s">
        <v>164</v>
      </c>
      <c r="E354" s="39"/>
      <c r="F354" s="235" t="s">
        <v>630</v>
      </c>
      <c r="G354" s="39"/>
      <c r="H354" s="39"/>
      <c r="I354" s="236"/>
      <c r="J354" s="39"/>
      <c r="K354" s="39"/>
      <c r="L354" s="43"/>
      <c r="M354" s="237"/>
      <c r="N354" s="238"/>
      <c r="O354" s="90"/>
      <c r="P354" s="90"/>
      <c r="Q354" s="90"/>
      <c r="R354" s="90"/>
      <c r="S354" s="90"/>
      <c r="T354" s="91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T354" s="15" t="s">
        <v>164</v>
      </c>
      <c r="AU354" s="15" t="s">
        <v>95</v>
      </c>
    </row>
    <row r="355" spans="1:51" s="13" customFormat="1" ht="12">
      <c r="A355" s="13"/>
      <c r="B355" s="239"/>
      <c r="C355" s="240"/>
      <c r="D355" s="234" t="s">
        <v>224</v>
      </c>
      <c r="E355" s="241" t="s">
        <v>1</v>
      </c>
      <c r="F355" s="242" t="s">
        <v>201</v>
      </c>
      <c r="G355" s="240"/>
      <c r="H355" s="243">
        <v>10</v>
      </c>
      <c r="I355" s="244"/>
      <c r="J355" s="240"/>
      <c r="K355" s="240"/>
      <c r="L355" s="245"/>
      <c r="M355" s="246"/>
      <c r="N355" s="247"/>
      <c r="O355" s="247"/>
      <c r="P355" s="247"/>
      <c r="Q355" s="247"/>
      <c r="R355" s="247"/>
      <c r="S355" s="247"/>
      <c r="T355" s="248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9" t="s">
        <v>224</v>
      </c>
      <c r="AU355" s="249" t="s">
        <v>95</v>
      </c>
      <c r="AV355" s="13" t="s">
        <v>95</v>
      </c>
      <c r="AW355" s="13" t="s">
        <v>40</v>
      </c>
      <c r="AX355" s="13" t="s">
        <v>93</v>
      </c>
      <c r="AY355" s="249" t="s">
        <v>157</v>
      </c>
    </row>
    <row r="356" spans="1:65" s="2" customFormat="1" ht="16.5" customHeight="1">
      <c r="A356" s="37"/>
      <c r="B356" s="38"/>
      <c r="C356" s="254" t="s">
        <v>632</v>
      </c>
      <c r="D356" s="254" t="s">
        <v>299</v>
      </c>
      <c r="E356" s="255" t="s">
        <v>633</v>
      </c>
      <c r="F356" s="256" t="s">
        <v>634</v>
      </c>
      <c r="G356" s="257" t="s">
        <v>494</v>
      </c>
      <c r="H356" s="258">
        <v>4</v>
      </c>
      <c r="I356" s="259"/>
      <c r="J356" s="260">
        <f>ROUND(I356*H356,2)</f>
        <v>0</v>
      </c>
      <c r="K356" s="261"/>
      <c r="L356" s="262"/>
      <c r="M356" s="263" t="s">
        <v>1</v>
      </c>
      <c r="N356" s="264" t="s">
        <v>50</v>
      </c>
      <c r="O356" s="90"/>
      <c r="P356" s="230">
        <f>O356*H356</f>
        <v>0</v>
      </c>
      <c r="Q356" s="230">
        <v>1.054</v>
      </c>
      <c r="R356" s="230">
        <f>Q356*H356</f>
        <v>4.216</v>
      </c>
      <c r="S356" s="230">
        <v>0</v>
      </c>
      <c r="T356" s="231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232" t="s">
        <v>191</v>
      </c>
      <c r="AT356" s="232" t="s">
        <v>299</v>
      </c>
      <c r="AU356" s="232" t="s">
        <v>95</v>
      </c>
      <c r="AY356" s="15" t="s">
        <v>157</v>
      </c>
      <c r="BE356" s="233">
        <f>IF(N356="základní",J356,0)</f>
        <v>0</v>
      </c>
      <c r="BF356" s="233">
        <f>IF(N356="snížená",J356,0)</f>
        <v>0</v>
      </c>
      <c r="BG356" s="233">
        <f>IF(N356="zákl. přenesená",J356,0)</f>
        <v>0</v>
      </c>
      <c r="BH356" s="233">
        <f>IF(N356="sníž. přenesená",J356,0)</f>
        <v>0</v>
      </c>
      <c r="BI356" s="233">
        <f>IF(N356="nulová",J356,0)</f>
        <v>0</v>
      </c>
      <c r="BJ356" s="15" t="s">
        <v>93</v>
      </c>
      <c r="BK356" s="233">
        <f>ROUND(I356*H356,2)</f>
        <v>0</v>
      </c>
      <c r="BL356" s="15" t="s">
        <v>174</v>
      </c>
      <c r="BM356" s="232" t="s">
        <v>635</v>
      </c>
    </row>
    <row r="357" spans="1:47" s="2" customFormat="1" ht="12">
      <c r="A357" s="37"/>
      <c r="B357" s="38"/>
      <c r="C357" s="39"/>
      <c r="D357" s="234" t="s">
        <v>164</v>
      </c>
      <c r="E357" s="39"/>
      <c r="F357" s="235" t="s">
        <v>634</v>
      </c>
      <c r="G357" s="39"/>
      <c r="H357" s="39"/>
      <c r="I357" s="236"/>
      <c r="J357" s="39"/>
      <c r="K357" s="39"/>
      <c r="L357" s="43"/>
      <c r="M357" s="237"/>
      <c r="N357" s="238"/>
      <c r="O357" s="90"/>
      <c r="P357" s="90"/>
      <c r="Q357" s="90"/>
      <c r="R357" s="90"/>
      <c r="S357" s="90"/>
      <c r="T357" s="91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15" t="s">
        <v>164</v>
      </c>
      <c r="AU357" s="15" t="s">
        <v>95</v>
      </c>
    </row>
    <row r="358" spans="1:65" s="2" customFormat="1" ht="24.15" customHeight="1">
      <c r="A358" s="37"/>
      <c r="B358" s="38"/>
      <c r="C358" s="254" t="s">
        <v>636</v>
      </c>
      <c r="D358" s="254" t="s">
        <v>299</v>
      </c>
      <c r="E358" s="255" t="s">
        <v>637</v>
      </c>
      <c r="F358" s="256" t="s">
        <v>638</v>
      </c>
      <c r="G358" s="257" t="s">
        <v>494</v>
      </c>
      <c r="H358" s="258">
        <v>1</v>
      </c>
      <c r="I358" s="259"/>
      <c r="J358" s="260">
        <f>ROUND(I358*H358,2)</f>
        <v>0</v>
      </c>
      <c r="K358" s="261"/>
      <c r="L358" s="262"/>
      <c r="M358" s="263" t="s">
        <v>1</v>
      </c>
      <c r="N358" s="264" t="s">
        <v>50</v>
      </c>
      <c r="O358" s="90"/>
      <c r="P358" s="230">
        <f>O358*H358</f>
        <v>0</v>
      </c>
      <c r="Q358" s="230">
        <v>1.74</v>
      </c>
      <c r="R358" s="230">
        <f>Q358*H358</f>
        <v>1.74</v>
      </c>
      <c r="S358" s="230">
        <v>0</v>
      </c>
      <c r="T358" s="23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2" t="s">
        <v>191</v>
      </c>
      <c r="AT358" s="232" t="s">
        <v>299</v>
      </c>
      <c r="AU358" s="232" t="s">
        <v>95</v>
      </c>
      <c r="AY358" s="15" t="s">
        <v>157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5" t="s">
        <v>93</v>
      </c>
      <c r="BK358" s="233">
        <f>ROUND(I358*H358,2)</f>
        <v>0</v>
      </c>
      <c r="BL358" s="15" t="s">
        <v>174</v>
      </c>
      <c r="BM358" s="232" t="s">
        <v>639</v>
      </c>
    </row>
    <row r="359" spans="1:47" s="2" customFormat="1" ht="12">
      <c r="A359" s="37"/>
      <c r="B359" s="38"/>
      <c r="C359" s="39"/>
      <c r="D359" s="234" t="s">
        <v>164</v>
      </c>
      <c r="E359" s="39"/>
      <c r="F359" s="235" t="s">
        <v>638</v>
      </c>
      <c r="G359" s="39"/>
      <c r="H359" s="39"/>
      <c r="I359" s="236"/>
      <c r="J359" s="39"/>
      <c r="K359" s="39"/>
      <c r="L359" s="43"/>
      <c r="M359" s="237"/>
      <c r="N359" s="238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5" t="s">
        <v>164</v>
      </c>
      <c r="AU359" s="15" t="s">
        <v>95</v>
      </c>
    </row>
    <row r="360" spans="1:65" s="2" customFormat="1" ht="16.5" customHeight="1">
      <c r="A360" s="37"/>
      <c r="B360" s="38"/>
      <c r="C360" s="254" t="s">
        <v>640</v>
      </c>
      <c r="D360" s="254" t="s">
        <v>299</v>
      </c>
      <c r="E360" s="255" t="s">
        <v>641</v>
      </c>
      <c r="F360" s="256" t="s">
        <v>642</v>
      </c>
      <c r="G360" s="257" t="s">
        <v>494</v>
      </c>
      <c r="H360" s="258">
        <v>6</v>
      </c>
      <c r="I360" s="259"/>
      <c r="J360" s="260">
        <f>ROUND(I360*H360,2)</f>
        <v>0</v>
      </c>
      <c r="K360" s="261"/>
      <c r="L360" s="262"/>
      <c r="M360" s="263" t="s">
        <v>1</v>
      </c>
      <c r="N360" s="264" t="s">
        <v>50</v>
      </c>
      <c r="O360" s="90"/>
      <c r="P360" s="230">
        <f>O360*H360</f>
        <v>0</v>
      </c>
      <c r="Q360" s="230">
        <v>0.262</v>
      </c>
      <c r="R360" s="230">
        <f>Q360*H360</f>
        <v>1.572</v>
      </c>
      <c r="S360" s="230">
        <v>0</v>
      </c>
      <c r="T360" s="231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232" t="s">
        <v>191</v>
      </c>
      <c r="AT360" s="232" t="s">
        <v>299</v>
      </c>
      <c r="AU360" s="232" t="s">
        <v>95</v>
      </c>
      <c r="AY360" s="15" t="s">
        <v>157</v>
      </c>
      <c r="BE360" s="233">
        <f>IF(N360="základní",J360,0)</f>
        <v>0</v>
      </c>
      <c r="BF360" s="233">
        <f>IF(N360="snížená",J360,0)</f>
        <v>0</v>
      </c>
      <c r="BG360" s="233">
        <f>IF(N360="zákl. přenesená",J360,0)</f>
        <v>0</v>
      </c>
      <c r="BH360" s="233">
        <f>IF(N360="sníž. přenesená",J360,0)</f>
        <v>0</v>
      </c>
      <c r="BI360" s="233">
        <f>IF(N360="nulová",J360,0)</f>
        <v>0</v>
      </c>
      <c r="BJ360" s="15" t="s">
        <v>93</v>
      </c>
      <c r="BK360" s="233">
        <f>ROUND(I360*H360,2)</f>
        <v>0</v>
      </c>
      <c r="BL360" s="15" t="s">
        <v>174</v>
      </c>
      <c r="BM360" s="232" t="s">
        <v>643</v>
      </c>
    </row>
    <row r="361" spans="1:47" s="2" customFormat="1" ht="12">
      <c r="A361" s="37"/>
      <c r="B361" s="38"/>
      <c r="C361" s="39"/>
      <c r="D361" s="234" t="s">
        <v>164</v>
      </c>
      <c r="E361" s="39"/>
      <c r="F361" s="235" t="s">
        <v>642</v>
      </c>
      <c r="G361" s="39"/>
      <c r="H361" s="39"/>
      <c r="I361" s="236"/>
      <c r="J361" s="39"/>
      <c r="K361" s="39"/>
      <c r="L361" s="43"/>
      <c r="M361" s="237"/>
      <c r="N361" s="238"/>
      <c r="O361" s="90"/>
      <c r="P361" s="90"/>
      <c r="Q361" s="90"/>
      <c r="R361" s="90"/>
      <c r="S361" s="90"/>
      <c r="T361" s="91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15" t="s">
        <v>164</v>
      </c>
      <c r="AU361" s="15" t="s">
        <v>95</v>
      </c>
    </row>
    <row r="362" spans="1:51" s="13" customFormat="1" ht="12">
      <c r="A362" s="13"/>
      <c r="B362" s="239"/>
      <c r="C362" s="240"/>
      <c r="D362" s="234" t="s">
        <v>224</v>
      </c>
      <c r="E362" s="241" t="s">
        <v>1</v>
      </c>
      <c r="F362" s="242" t="s">
        <v>182</v>
      </c>
      <c r="G362" s="240"/>
      <c r="H362" s="243">
        <v>6</v>
      </c>
      <c r="I362" s="244"/>
      <c r="J362" s="240"/>
      <c r="K362" s="240"/>
      <c r="L362" s="245"/>
      <c r="M362" s="246"/>
      <c r="N362" s="247"/>
      <c r="O362" s="247"/>
      <c r="P362" s="247"/>
      <c r="Q362" s="247"/>
      <c r="R362" s="247"/>
      <c r="S362" s="247"/>
      <c r="T362" s="248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9" t="s">
        <v>224</v>
      </c>
      <c r="AU362" s="249" t="s">
        <v>95</v>
      </c>
      <c r="AV362" s="13" t="s">
        <v>95</v>
      </c>
      <c r="AW362" s="13" t="s">
        <v>40</v>
      </c>
      <c r="AX362" s="13" t="s">
        <v>93</v>
      </c>
      <c r="AY362" s="249" t="s">
        <v>157</v>
      </c>
    </row>
    <row r="363" spans="1:65" s="2" customFormat="1" ht="24.15" customHeight="1">
      <c r="A363" s="37"/>
      <c r="B363" s="38"/>
      <c r="C363" s="220" t="s">
        <v>644</v>
      </c>
      <c r="D363" s="220" t="s">
        <v>158</v>
      </c>
      <c r="E363" s="221" t="s">
        <v>645</v>
      </c>
      <c r="F363" s="222" t="s">
        <v>646</v>
      </c>
      <c r="G363" s="223" t="s">
        <v>494</v>
      </c>
      <c r="H363" s="224">
        <v>14</v>
      </c>
      <c r="I363" s="225"/>
      <c r="J363" s="226">
        <f>ROUND(I363*H363,2)</f>
        <v>0</v>
      </c>
      <c r="K363" s="227"/>
      <c r="L363" s="43"/>
      <c r="M363" s="228" t="s">
        <v>1</v>
      </c>
      <c r="N363" s="229" t="s">
        <v>50</v>
      </c>
      <c r="O363" s="90"/>
      <c r="P363" s="230">
        <f>O363*H363</f>
        <v>0</v>
      </c>
      <c r="Q363" s="230">
        <v>0.01248</v>
      </c>
      <c r="R363" s="230">
        <f>Q363*H363</f>
        <v>0.17472</v>
      </c>
      <c r="S363" s="230">
        <v>0</v>
      </c>
      <c r="T363" s="231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2" t="s">
        <v>174</v>
      </c>
      <c r="AT363" s="232" t="s">
        <v>158</v>
      </c>
      <c r="AU363" s="232" t="s">
        <v>95</v>
      </c>
      <c r="AY363" s="15" t="s">
        <v>157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5" t="s">
        <v>93</v>
      </c>
      <c r="BK363" s="233">
        <f>ROUND(I363*H363,2)</f>
        <v>0</v>
      </c>
      <c r="BL363" s="15" t="s">
        <v>174</v>
      </c>
      <c r="BM363" s="232" t="s">
        <v>647</v>
      </c>
    </row>
    <row r="364" spans="1:47" s="2" customFormat="1" ht="12">
      <c r="A364" s="37"/>
      <c r="B364" s="38"/>
      <c r="C364" s="39"/>
      <c r="D364" s="234" t="s">
        <v>164</v>
      </c>
      <c r="E364" s="39"/>
      <c r="F364" s="235" t="s">
        <v>646</v>
      </c>
      <c r="G364" s="39"/>
      <c r="H364" s="39"/>
      <c r="I364" s="236"/>
      <c r="J364" s="39"/>
      <c r="K364" s="39"/>
      <c r="L364" s="43"/>
      <c r="M364" s="237"/>
      <c r="N364" s="238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5" t="s">
        <v>164</v>
      </c>
      <c r="AU364" s="15" t="s">
        <v>95</v>
      </c>
    </row>
    <row r="365" spans="1:51" s="13" customFormat="1" ht="12">
      <c r="A365" s="13"/>
      <c r="B365" s="239"/>
      <c r="C365" s="240"/>
      <c r="D365" s="234" t="s">
        <v>224</v>
      </c>
      <c r="E365" s="241" t="s">
        <v>1</v>
      </c>
      <c r="F365" s="242" t="s">
        <v>227</v>
      </c>
      <c r="G365" s="240"/>
      <c r="H365" s="243">
        <v>14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224</v>
      </c>
      <c r="AU365" s="249" t="s">
        <v>95</v>
      </c>
      <c r="AV365" s="13" t="s">
        <v>95</v>
      </c>
      <c r="AW365" s="13" t="s">
        <v>40</v>
      </c>
      <c r="AX365" s="13" t="s">
        <v>93</v>
      </c>
      <c r="AY365" s="249" t="s">
        <v>157</v>
      </c>
    </row>
    <row r="366" spans="1:65" s="2" customFormat="1" ht="24.15" customHeight="1">
      <c r="A366" s="37"/>
      <c r="B366" s="38"/>
      <c r="C366" s="254" t="s">
        <v>648</v>
      </c>
      <c r="D366" s="254" t="s">
        <v>299</v>
      </c>
      <c r="E366" s="255" t="s">
        <v>649</v>
      </c>
      <c r="F366" s="256" t="s">
        <v>650</v>
      </c>
      <c r="G366" s="257" t="s">
        <v>494</v>
      </c>
      <c r="H366" s="258">
        <v>14</v>
      </c>
      <c r="I366" s="259"/>
      <c r="J366" s="260">
        <f>ROUND(I366*H366,2)</f>
        <v>0</v>
      </c>
      <c r="K366" s="261"/>
      <c r="L366" s="262"/>
      <c r="M366" s="263" t="s">
        <v>1</v>
      </c>
      <c r="N366" s="264" t="s">
        <v>50</v>
      </c>
      <c r="O366" s="90"/>
      <c r="P366" s="230">
        <f>O366*H366</f>
        <v>0</v>
      </c>
      <c r="Q366" s="230">
        <v>0.57</v>
      </c>
      <c r="R366" s="230">
        <f>Q366*H366</f>
        <v>7.9799999999999995</v>
      </c>
      <c r="S366" s="230">
        <v>0</v>
      </c>
      <c r="T366" s="231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2" t="s">
        <v>191</v>
      </c>
      <c r="AT366" s="232" t="s">
        <v>299</v>
      </c>
      <c r="AU366" s="232" t="s">
        <v>95</v>
      </c>
      <c r="AY366" s="15" t="s">
        <v>157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5" t="s">
        <v>93</v>
      </c>
      <c r="BK366" s="233">
        <f>ROUND(I366*H366,2)</f>
        <v>0</v>
      </c>
      <c r="BL366" s="15" t="s">
        <v>174</v>
      </c>
      <c r="BM366" s="232" t="s">
        <v>651</v>
      </c>
    </row>
    <row r="367" spans="1:47" s="2" customFormat="1" ht="12">
      <c r="A367" s="37"/>
      <c r="B367" s="38"/>
      <c r="C367" s="39"/>
      <c r="D367" s="234" t="s">
        <v>164</v>
      </c>
      <c r="E367" s="39"/>
      <c r="F367" s="235" t="s">
        <v>650</v>
      </c>
      <c r="G367" s="39"/>
      <c r="H367" s="39"/>
      <c r="I367" s="236"/>
      <c r="J367" s="39"/>
      <c r="K367" s="39"/>
      <c r="L367" s="43"/>
      <c r="M367" s="237"/>
      <c r="N367" s="238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5" t="s">
        <v>164</v>
      </c>
      <c r="AU367" s="15" t="s">
        <v>95</v>
      </c>
    </row>
    <row r="368" spans="1:51" s="13" customFormat="1" ht="12">
      <c r="A368" s="13"/>
      <c r="B368" s="239"/>
      <c r="C368" s="240"/>
      <c r="D368" s="234" t="s">
        <v>224</v>
      </c>
      <c r="E368" s="241" t="s">
        <v>1</v>
      </c>
      <c r="F368" s="242" t="s">
        <v>227</v>
      </c>
      <c r="G368" s="240"/>
      <c r="H368" s="243">
        <v>14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9" t="s">
        <v>224</v>
      </c>
      <c r="AU368" s="249" t="s">
        <v>95</v>
      </c>
      <c r="AV368" s="13" t="s">
        <v>95</v>
      </c>
      <c r="AW368" s="13" t="s">
        <v>40</v>
      </c>
      <c r="AX368" s="13" t="s">
        <v>93</v>
      </c>
      <c r="AY368" s="249" t="s">
        <v>157</v>
      </c>
    </row>
    <row r="369" spans="1:65" s="2" customFormat="1" ht="24.15" customHeight="1">
      <c r="A369" s="37"/>
      <c r="B369" s="38"/>
      <c r="C369" s="220" t="s">
        <v>652</v>
      </c>
      <c r="D369" s="220" t="s">
        <v>158</v>
      </c>
      <c r="E369" s="221" t="s">
        <v>653</v>
      </c>
      <c r="F369" s="222" t="s">
        <v>654</v>
      </c>
      <c r="G369" s="223" t="s">
        <v>494</v>
      </c>
      <c r="H369" s="224">
        <v>15</v>
      </c>
      <c r="I369" s="225"/>
      <c r="J369" s="226">
        <f>ROUND(I369*H369,2)</f>
        <v>0</v>
      </c>
      <c r="K369" s="227"/>
      <c r="L369" s="43"/>
      <c r="M369" s="228" t="s">
        <v>1</v>
      </c>
      <c r="N369" s="229" t="s">
        <v>50</v>
      </c>
      <c r="O369" s="90"/>
      <c r="P369" s="230">
        <f>O369*H369</f>
        <v>0</v>
      </c>
      <c r="Q369" s="230">
        <v>0.02854</v>
      </c>
      <c r="R369" s="230">
        <f>Q369*H369</f>
        <v>0.4281</v>
      </c>
      <c r="S369" s="230">
        <v>0</v>
      </c>
      <c r="T369" s="231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2" t="s">
        <v>174</v>
      </c>
      <c r="AT369" s="232" t="s">
        <v>158</v>
      </c>
      <c r="AU369" s="232" t="s">
        <v>95</v>
      </c>
      <c r="AY369" s="15" t="s">
        <v>157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5" t="s">
        <v>93</v>
      </c>
      <c r="BK369" s="233">
        <f>ROUND(I369*H369,2)</f>
        <v>0</v>
      </c>
      <c r="BL369" s="15" t="s">
        <v>174</v>
      </c>
      <c r="BM369" s="232" t="s">
        <v>655</v>
      </c>
    </row>
    <row r="370" spans="1:47" s="2" customFormat="1" ht="12">
      <c r="A370" s="37"/>
      <c r="B370" s="38"/>
      <c r="C370" s="39"/>
      <c r="D370" s="234" t="s">
        <v>164</v>
      </c>
      <c r="E370" s="39"/>
      <c r="F370" s="235" t="s">
        <v>654</v>
      </c>
      <c r="G370" s="39"/>
      <c r="H370" s="39"/>
      <c r="I370" s="236"/>
      <c r="J370" s="39"/>
      <c r="K370" s="39"/>
      <c r="L370" s="43"/>
      <c r="M370" s="237"/>
      <c r="N370" s="238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5" t="s">
        <v>164</v>
      </c>
      <c r="AU370" s="15" t="s">
        <v>95</v>
      </c>
    </row>
    <row r="371" spans="1:51" s="13" customFormat="1" ht="12">
      <c r="A371" s="13"/>
      <c r="B371" s="239"/>
      <c r="C371" s="240"/>
      <c r="D371" s="234" t="s">
        <v>224</v>
      </c>
      <c r="E371" s="241" t="s">
        <v>1</v>
      </c>
      <c r="F371" s="242" t="s">
        <v>656</v>
      </c>
      <c r="G371" s="240"/>
      <c r="H371" s="243">
        <v>15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224</v>
      </c>
      <c r="AU371" s="249" t="s">
        <v>95</v>
      </c>
      <c r="AV371" s="13" t="s">
        <v>95</v>
      </c>
      <c r="AW371" s="13" t="s">
        <v>40</v>
      </c>
      <c r="AX371" s="13" t="s">
        <v>93</v>
      </c>
      <c r="AY371" s="249" t="s">
        <v>157</v>
      </c>
    </row>
    <row r="372" spans="1:65" s="2" customFormat="1" ht="16.5" customHeight="1">
      <c r="A372" s="37"/>
      <c r="B372" s="38"/>
      <c r="C372" s="254" t="s">
        <v>657</v>
      </c>
      <c r="D372" s="254" t="s">
        <v>299</v>
      </c>
      <c r="E372" s="255" t="s">
        <v>658</v>
      </c>
      <c r="F372" s="256" t="s">
        <v>659</v>
      </c>
      <c r="G372" s="257" t="s">
        <v>494</v>
      </c>
      <c r="H372" s="258">
        <v>14</v>
      </c>
      <c r="I372" s="259"/>
      <c r="J372" s="260">
        <f>ROUND(I372*H372,2)</f>
        <v>0</v>
      </c>
      <c r="K372" s="261"/>
      <c r="L372" s="262"/>
      <c r="M372" s="263" t="s">
        <v>1</v>
      </c>
      <c r="N372" s="264" t="s">
        <v>50</v>
      </c>
      <c r="O372" s="90"/>
      <c r="P372" s="230">
        <f>O372*H372</f>
        <v>0</v>
      </c>
      <c r="Q372" s="230">
        <v>1.817</v>
      </c>
      <c r="R372" s="230">
        <f>Q372*H372</f>
        <v>25.438</v>
      </c>
      <c r="S372" s="230">
        <v>0</v>
      </c>
      <c r="T372" s="231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2" t="s">
        <v>191</v>
      </c>
      <c r="AT372" s="232" t="s">
        <v>299</v>
      </c>
      <c r="AU372" s="232" t="s">
        <v>95</v>
      </c>
      <c r="AY372" s="15" t="s">
        <v>157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5" t="s">
        <v>93</v>
      </c>
      <c r="BK372" s="233">
        <f>ROUND(I372*H372,2)</f>
        <v>0</v>
      </c>
      <c r="BL372" s="15" t="s">
        <v>174</v>
      </c>
      <c r="BM372" s="232" t="s">
        <v>660</v>
      </c>
    </row>
    <row r="373" spans="1:47" s="2" customFormat="1" ht="12">
      <c r="A373" s="37"/>
      <c r="B373" s="38"/>
      <c r="C373" s="39"/>
      <c r="D373" s="234" t="s">
        <v>164</v>
      </c>
      <c r="E373" s="39"/>
      <c r="F373" s="235" t="s">
        <v>661</v>
      </c>
      <c r="G373" s="39"/>
      <c r="H373" s="39"/>
      <c r="I373" s="236"/>
      <c r="J373" s="39"/>
      <c r="K373" s="39"/>
      <c r="L373" s="43"/>
      <c r="M373" s="237"/>
      <c r="N373" s="238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5" t="s">
        <v>164</v>
      </c>
      <c r="AU373" s="15" t="s">
        <v>95</v>
      </c>
    </row>
    <row r="374" spans="1:51" s="13" customFormat="1" ht="12">
      <c r="A374" s="13"/>
      <c r="B374" s="239"/>
      <c r="C374" s="240"/>
      <c r="D374" s="234" t="s">
        <v>224</v>
      </c>
      <c r="E374" s="241" t="s">
        <v>1</v>
      </c>
      <c r="F374" s="242" t="s">
        <v>227</v>
      </c>
      <c r="G374" s="240"/>
      <c r="H374" s="243">
        <v>14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224</v>
      </c>
      <c r="AU374" s="249" t="s">
        <v>95</v>
      </c>
      <c r="AV374" s="13" t="s">
        <v>95</v>
      </c>
      <c r="AW374" s="13" t="s">
        <v>40</v>
      </c>
      <c r="AX374" s="13" t="s">
        <v>93</v>
      </c>
      <c r="AY374" s="249" t="s">
        <v>157</v>
      </c>
    </row>
    <row r="375" spans="1:65" s="2" customFormat="1" ht="24.15" customHeight="1">
      <c r="A375" s="37"/>
      <c r="B375" s="38"/>
      <c r="C375" s="254" t="s">
        <v>662</v>
      </c>
      <c r="D375" s="254" t="s">
        <v>299</v>
      </c>
      <c r="E375" s="255" t="s">
        <v>663</v>
      </c>
      <c r="F375" s="256" t="s">
        <v>664</v>
      </c>
      <c r="G375" s="257" t="s">
        <v>494</v>
      </c>
      <c r="H375" s="258">
        <v>1</v>
      </c>
      <c r="I375" s="259"/>
      <c r="J375" s="260">
        <f>ROUND(I375*H375,2)</f>
        <v>0</v>
      </c>
      <c r="K375" s="261"/>
      <c r="L375" s="262"/>
      <c r="M375" s="263" t="s">
        <v>1</v>
      </c>
      <c r="N375" s="264" t="s">
        <v>50</v>
      </c>
      <c r="O375" s="90"/>
      <c r="P375" s="230">
        <f>O375*H375</f>
        <v>0</v>
      </c>
      <c r="Q375" s="230">
        <v>1.817</v>
      </c>
      <c r="R375" s="230">
        <f>Q375*H375</f>
        <v>1.817</v>
      </c>
      <c r="S375" s="230">
        <v>0</v>
      </c>
      <c r="T375" s="231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2" t="s">
        <v>191</v>
      </c>
      <c r="AT375" s="232" t="s">
        <v>299</v>
      </c>
      <c r="AU375" s="232" t="s">
        <v>95</v>
      </c>
      <c r="AY375" s="15" t="s">
        <v>157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5" t="s">
        <v>93</v>
      </c>
      <c r="BK375" s="233">
        <f>ROUND(I375*H375,2)</f>
        <v>0</v>
      </c>
      <c r="BL375" s="15" t="s">
        <v>174</v>
      </c>
      <c r="BM375" s="232" t="s">
        <v>665</v>
      </c>
    </row>
    <row r="376" spans="1:47" s="2" customFormat="1" ht="12">
      <c r="A376" s="37"/>
      <c r="B376" s="38"/>
      <c r="C376" s="39"/>
      <c r="D376" s="234" t="s">
        <v>164</v>
      </c>
      <c r="E376" s="39"/>
      <c r="F376" s="235" t="s">
        <v>666</v>
      </c>
      <c r="G376" s="39"/>
      <c r="H376" s="39"/>
      <c r="I376" s="236"/>
      <c r="J376" s="39"/>
      <c r="K376" s="39"/>
      <c r="L376" s="43"/>
      <c r="M376" s="237"/>
      <c r="N376" s="238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5" t="s">
        <v>164</v>
      </c>
      <c r="AU376" s="15" t="s">
        <v>95</v>
      </c>
    </row>
    <row r="377" spans="1:51" s="13" customFormat="1" ht="12">
      <c r="A377" s="13"/>
      <c r="B377" s="239"/>
      <c r="C377" s="240"/>
      <c r="D377" s="234" t="s">
        <v>224</v>
      </c>
      <c r="E377" s="241" t="s">
        <v>1</v>
      </c>
      <c r="F377" s="242" t="s">
        <v>93</v>
      </c>
      <c r="G377" s="240"/>
      <c r="H377" s="243">
        <v>1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9" t="s">
        <v>224</v>
      </c>
      <c r="AU377" s="249" t="s">
        <v>95</v>
      </c>
      <c r="AV377" s="13" t="s">
        <v>95</v>
      </c>
      <c r="AW377" s="13" t="s">
        <v>40</v>
      </c>
      <c r="AX377" s="13" t="s">
        <v>93</v>
      </c>
      <c r="AY377" s="249" t="s">
        <v>157</v>
      </c>
    </row>
    <row r="378" spans="1:65" s="2" customFormat="1" ht="24.15" customHeight="1">
      <c r="A378" s="37"/>
      <c r="B378" s="38"/>
      <c r="C378" s="220" t="s">
        <v>667</v>
      </c>
      <c r="D378" s="220" t="s">
        <v>158</v>
      </c>
      <c r="E378" s="221" t="s">
        <v>668</v>
      </c>
      <c r="F378" s="222" t="s">
        <v>669</v>
      </c>
      <c r="G378" s="223" t="s">
        <v>494</v>
      </c>
      <c r="H378" s="224">
        <v>1</v>
      </c>
      <c r="I378" s="225"/>
      <c r="J378" s="226">
        <f>ROUND(I378*H378,2)</f>
        <v>0</v>
      </c>
      <c r="K378" s="227"/>
      <c r="L378" s="43"/>
      <c r="M378" s="228" t="s">
        <v>1</v>
      </c>
      <c r="N378" s="229" t="s">
        <v>50</v>
      </c>
      <c r="O378" s="90"/>
      <c r="P378" s="230">
        <f>O378*H378</f>
        <v>0</v>
      </c>
      <c r="Q378" s="230">
        <v>0.03927</v>
      </c>
      <c r="R378" s="230">
        <f>Q378*H378</f>
        <v>0.03927</v>
      </c>
      <c r="S378" s="230">
        <v>0</v>
      </c>
      <c r="T378" s="23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2" t="s">
        <v>174</v>
      </c>
      <c r="AT378" s="232" t="s">
        <v>158</v>
      </c>
      <c r="AU378" s="232" t="s">
        <v>95</v>
      </c>
      <c r="AY378" s="15" t="s">
        <v>157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5" t="s">
        <v>93</v>
      </c>
      <c r="BK378" s="233">
        <f>ROUND(I378*H378,2)</f>
        <v>0</v>
      </c>
      <c r="BL378" s="15" t="s">
        <v>174</v>
      </c>
      <c r="BM378" s="232" t="s">
        <v>670</v>
      </c>
    </row>
    <row r="379" spans="1:47" s="2" customFormat="1" ht="12">
      <c r="A379" s="37"/>
      <c r="B379" s="38"/>
      <c r="C379" s="39"/>
      <c r="D379" s="234" t="s">
        <v>164</v>
      </c>
      <c r="E379" s="39"/>
      <c r="F379" s="235" t="s">
        <v>669</v>
      </c>
      <c r="G379" s="39"/>
      <c r="H379" s="39"/>
      <c r="I379" s="236"/>
      <c r="J379" s="39"/>
      <c r="K379" s="39"/>
      <c r="L379" s="43"/>
      <c r="M379" s="237"/>
      <c r="N379" s="238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5" t="s">
        <v>164</v>
      </c>
      <c r="AU379" s="15" t="s">
        <v>95</v>
      </c>
    </row>
    <row r="380" spans="1:51" s="13" customFormat="1" ht="12">
      <c r="A380" s="13"/>
      <c r="B380" s="239"/>
      <c r="C380" s="240"/>
      <c r="D380" s="234" t="s">
        <v>224</v>
      </c>
      <c r="E380" s="241" t="s">
        <v>1</v>
      </c>
      <c r="F380" s="242" t="s">
        <v>93</v>
      </c>
      <c r="G380" s="240"/>
      <c r="H380" s="243">
        <v>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224</v>
      </c>
      <c r="AU380" s="249" t="s">
        <v>95</v>
      </c>
      <c r="AV380" s="13" t="s">
        <v>95</v>
      </c>
      <c r="AW380" s="13" t="s">
        <v>40</v>
      </c>
      <c r="AX380" s="13" t="s">
        <v>93</v>
      </c>
      <c r="AY380" s="249" t="s">
        <v>157</v>
      </c>
    </row>
    <row r="381" spans="1:65" s="2" customFormat="1" ht="24.15" customHeight="1">
      <c r="A381" s="37"/>
      <c r="B381" s="38"/>
      <c r="C381" s="254" t="s">
        <v>671</v>
      </c>
      <c r="D381" s="254" t="s">
        <v>299</v>
      </c>
      <c r="E381" s="255" t="s">
        <v>672</v>
      </c>
      <c r="F381" s="256" t="s">
        <v>673</v>
      </c>
      <c r="G381" s="257" t="s">
        <v>494</v>
      </c>
      <c r="H381" s="258">
        <v>1</v>
      </c>
      <c r="I381" s="259"/>
      <c r="J381" s="260">
        <f>ROUND(I381*H381,2)</f>
        <v>0</v>
      </c>
      <c r="K381" s="261"/>
      <c r="L381" s="262"/>
      <c r="M381" s="263" t="s">
        <v>1</v>
      </c>
      <c r="N381" s="264" t="s">
        <v>50</v>
      </c>
      <c r="O381" s="90"/>
      <c r="P381" s="230">
        <f>O381*H381</f>
        <v>0</v>
      </c>
      <c r="Q381" s="230">
        <v>1.09</v>
      </c>
      <c r="R381" s="230">
        <f>Q381*H381</f>
        <v>1.09</v>
      </c>
      <c r="S381" s="230">
        <v>0</v>
      </c>
      <c r="T381" s="231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2" t="s">
        <v>191</v>
      </c>
      <c r="AT381" s="232" t="s">
        <v>299</v>
      </c>
      <c r="AU381" s="232" t="s">
        <v>95</v>
      </c>
      <c r="AY381" s="15" t="s">
        <v>157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5" t="s">
        <v>93</v>
      </c>
      <c r="BK381" s="233">
        <f>ROUND(I381*H381,2)</f>
        <v>0</v>
      </c>
      <c r="BL381" s="15" t="s">
        <v>174</v>
      </c>
      <c r="BM381" s="232" t="s">
        <v>674</v>
      </c>
    </row>
    <row r="382" spans="1:47" s="2" customFormat="1" ht="12">
      <c r="A382" s="37"/>
      <c r="B382" s="38"/>
      <c r="C382" s="39"/>
      <c r="D382" s="234" t="s">
        <v>164</v>
      </c>
      <c r="E382" s="39"/>
      <c r="F382" s="235" t="s">
        <v>673</v>
      </c>
      <c r="G382" s="39"/>
      <c r="H382" s="39"/>
      <c r="I382" s="236"/>
      <c r="J382" s="39"/>
      <c r="K382" s="39"/>
      <c r="L382" s="43"/>
      <c r="M382" s="237"/>
      <c r="N382" s="238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5" t="s">
        <v>164</v>
      </c>
      <c r="AU382" s="15" t="s">
        <v>95</v>
      </c>
    </row>
    <row r="383" spans="1:51" s="13" customFormat="1" ht="12">
      <c r="A383" s="13"/>
      <c r="B383" s="239"/>
      <c r="C383" s="240"/>
      <c r="D383" s="234" t="s">
        <v>224</v>
      </c>
      <c r="E383" s="241" t="s">
        <v>1</v>
      </c>
      <c r="F383" s="242" t="s">
        <v>93</v>
      </c>
      <c r="G383" s="240"/>
      <c r="H383" s="243">
        <v>1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9" t="s">
        <v>224</v>
      </c>
      <c r="AU383" s="249" t="s">
        <v>95</v>
      </c>
      <c r="AV383" s="13" t="s">
        <v>95</v>
      </c>
      <c r="AW383" s="13" t="s">
        <v>40</v>
      </c>
      <c r="AX383" s="13" t="s">
        <v>93</v>
      </c>
      <c r="AY383" s="249" t="s">
        <v>157</v>
      </c>
    </row>
    <row r="384" spans="1:65" s="2" customFormat="1" ht="16.5" customHeight="1">
      <c r="A384" s="37"/>
      <c r="B384" s="38"/>
      <c r="C384" s="220" t="s">
        <v>675</v>
      </c>
      <c r="D384" s="220" t="s">
        <v>158</v>
      </c>
      <c r="E384" s="221" t="s">
        <v>676</v>
      </c>
      <c r="F384" s="222" t="s">
        <v>677</v>
      </c>
      <c r="G384" s="223" t="s">
        <v>494</v>
      </c>
      <c r="H384" s="224">
        <v>15</v>
      </c>
      <c r="I384" s="225"/>
      <c r="J384" s="226">
        <f>ROUND(I384*H384,2)</f>
        <v>0</v>
      </c>
      <c r="K384" s="227"/>
      <c r="L384" s="43"/>
      <c r="M384" s="228" t="s">
        <v>1</v>
      </c>
      <c r="N384" s="229" t="s">
        <v>50</v>
      </c>
      <c r="O384" s="90"/>
      <c r="P384" s="230">
        <f>O384*H384</f>
        <v>0</v>
      </c>
      <c r="Q384" s="230">
        <v>0.00024</v>
      </c>
      <c r="R384" s="230">
        <f>Q384*H384</f>
        <v>0.0036</v>
      </c>
      <c r="S384" s="230">
        <v>0</v>
      </c>
      <c r="T384" s="231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2" t="s">
        <v>174</v>
      </c>
      <c r="AT384" s="232" t="s">
        <v>158</v>
      </c>
      <c r="AU384" s="232" t="s">
        <v>95</v>
      </c>
      <c r="AY384" s="15" t="s">
        <v>157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5" t="s">
        <v>93</v>
      </c>
      <c r="BK384" s="233">
        <f>ROUND(I384*H384,2)</f>
        <v>0</v>
      </c>
      <c r="BL384" s="15" t="s">
        <v>174</v>
      </c>
      <c r="BM384" s="232" t="s">
        <v>678</v>
      </c>
    </row>
    <row r="385" spans="1:47" s="2" customFormat="1" ht="12">
      <c r="A385" s="37"/>
      <c r="B385" s="38"/>
      <c r="C385" s="39"/>
      <c r="D385" s="234" t="s">
        <v>164</v>
      </c>
      <c r="E385" s="39"/>
      <c r="F385" s="235" t="s">
        <v>679</v>
      </c>
      <c r="G385" s="39"/>
      <c r="H385" s="39"/>
      <c r="I385" s="236"/>
      <c r="J385" s="39"/>
      <c r="K385" s="39"/>
      <c r="L385" s="43"/>
      <c r="M385" s="237"/>
      <c r="N385" s="238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5" t="s">
        <v>164</v>
      </c>
      <c r="AU385" s="15" t="s">
        <v>95</v>
      </c>
    </row>
    <row r="386" spans="1:65" s="2" customFormat="1" ht="24.15" customHeight="1">
      <c r="A386" s="37"/>
      <c r="B386" s="38"/>
      <c r="C386" s="220" t="s">
        <v>680</v>
      </c>
      <c r="D386" s="220" t="s">
        <v>158</v>
      </c>
      <c r="E386" s="221" t="s">
        <v>681</v>
      </c>
      <c r="F386" s="222" t="s">
        <v>682</v>
      </c>
      <c r="G386" s="223" t="s">
        <v>494</v>
      </c>
      <c r="H386" s="224">
        <v>15</v>
      </c>
      <c r="I386" s="225"/>
      <c r="J386" s="226">
        <f>ROUND(I386*H386,2)</f>
        <v>0</v>
      </c>
      <c r="K386" s="227"/>
      <c r="L386" s="43"/>
      <c r="M386" s="228" t="s">
        <v>1</v>
      </c>
      <c r="N386" s="229" t="s">
        <v>50</v>
      </c>
      <c r="O386" s="90"/>
      <c r="P386" s="230">
        <f>O386*H386</f>
        <v>0</v>
      </c>
      <c r="Q386" s="230">
        <v>0.09</v>
      </c>
      <c r="R386" s="230">
        <f>Q386*H386</f>
        <v>1.3499999999999999</v>
      </c>
      <c r="S386" s="230">
        <v>0</v>
      </c>
      <c r="T386" s="231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2" t="s">
        <v>174</v>
      </c>
      <c r="AT386" s="232" t="s">
        <v>158</v>
      </c>
      <c r="AU386" s="232" t="s">
        <v>95</v>
      </c>
      <c r="AY386" s="15" t="s">
        <v>157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5" t="s">
        <v>93</v>
      </c>
      <c r="BK386" s="233">
        <f>ROUND(I386*H386,2)</f>
        <v>0</v>
      </c>
      <c r="BL386" s="15" t="s">
        <v>174</v>
      </c>
      <c r="BM386" s="232" t="s">
        <v>683</v>
      </c>
    </row>
    <row r="387" spans="1:47" s="2" customFormat="1" ht="12">
      <c r="A387" s="37"/>
      <c r="B387" s="38"/>
      <c r="C387" s="39"/>
      <c r="D387" s="234" t="s">
        <v>164</v>
      </c>
      <c r="E387" s="39"/>
      <c r="F387" s="235" t="s">
        <v>684</v>
      </c>
      <c r="G387" s="39"/>
      <c r="H387" s="39"/>
      <c r="I387" s="236"/>
      <c r="J387" s="39"/>
      <c r="K387" s="39"/>
      <c r="L387" s="43"/>
      <c r="M387" s="237"/>
      <c r="N387" s="238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5" t="s">
        <v>164</v>
      </c>
      <c r="AU387" s="15" t="s">
        <v>95</v>
      </c>
    </row>
    <row r="388" spans="1:51" s="13" customFormat="1" ht="12">
      <c r="A388" s="13"/>
      <c r="B388" s="239"/>
      <c r="C388" s="240"/>
      <c r="D388" s="234" t="s">
        <v>224</v>
      </c>
      <c r="E388" s="241" t="s">
        <v>1</v>
      </c>
      <c r="F388" s="242" t="s">
        <v>8</v>
      </c>
      <c r="G388" s="240"/>
      <c r="H388" s="243">
        <v>15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9" t="s">
        <v>224</v>
      </c>
      <c r="AU388" s="249" t="s">
        <v>95</v>
      </c>
      <c r="AV388" s="13" t="s">
        <v>95</v>
      </c>
      <c r="AW388" s="13" t="s">
        <v>40</v>
      </c>
      <c r="AX388" s="13" t="s">
        <v>93</v>
      </c>
      <c r="AY388" s="249" t="s">
        <v>157</v>
      </c>
    </row>
    <row r="389" spans="1:65" s="2" customFormat="1" ht="62.7" customHeight="1">
      <c r="A389" s="37"/>
      <c r="B389" s="38"/>
      <c r="C389" s="254" t="s">
        <v>685</v>
      </c>
      <c r="D389" s="254" t="s">
        <v>299</v>
      </c>
      <c r="E389" s="255" t="s">
        <v>686</v>
      </c>
      <c r="F389" s="256" t="s">
        <v>687</v>
      </c>
      <c r="G389" s="257" t="s">
        <v>494</v>
      </c>
      <c r="H389" s="258">
        <v>11</v>
      </c>
      <c r="I389" s="259"/>
      <c r="J389" s="260">
        <f>ROUND(I389*H389,2)</f>
        <v>0</v>
      </c>
      <c r="K389" s="261"/>
      <c r="L389" s="262"/>
      <c r="M389" s="263" t="s">
        <v>1</v>
      </c>
      <c r="N389" s="264" t="s">
        <v>50</v>
      </c>
      <c r="O389" s="90"/>
      <c r="P389" s="230">
        <f>O389*H389</f>
        <v>0</v>
      </c>
      <c r="Q389" s="230">
        <v>0.0546</v>
      </c>
      <c r="R389" s="230">
        <f>Q389*H389</f>
        <v>0.6006</v>
      </c>
      <c r="S389" s="230">
        <v>0</v>
      </c>
      <c r="T389" s="231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32" t="s">
        <v>191</v>
      </c>
      <c r="AT389" s="232" t="s">
        <v>299</v>
      </c>
      <c r="AU389" s="232" t="s">
        <v>95</v>
      </c>
      <c r="AY389" s="15" t="s">
        <v>157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5" t="s">
        <v>93</v>
      </c>
      <c r="BK389" s="233">
        <f>ROUND(I389*H389,2)</f>
        <v>0</v>
      </c>
      <c r="BL389" s="15" t="s">
        <v>174</v>
      </c>
      <c r="BM389" s="232" t="s">
        <v>688</v>
      </c>
    </row>
    <row r="390" spans="1:47" s="2" customFormat="1" ht="12">
      <c r="A390" s="37"/>
      <c r="B390" s="38"/>
      <c r="C390" s="39"/>
      <c r="D390" s="234" t="s">
        <v>164</v>
      </c>
      <c r="E390" s="39"/>
      <c r="F390" s="235" t="s">
        <v>687</v>
      </c>
      <c r="G390" s="39"/>
      <c r="H390" s="39"/>
      <c r="I390" s="236"/>
      <c r="J390" s="39"/>
      <c r="K390" s="39"/>
      <c r="L390" s="43"/>
      <c r="M390" s="237"/>
      <c r="N390" s="238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5" t="s">
        <v>164</v>
      </c>
      <c r="AU390" s="15" t="s">
        <v>95</v>
      </c>
    </row>
    <row r="391" spans="1:51" s="13" customFormat="1" ht="12">
      <c r="A391" s="13"/>
      <c r="B391" s="239"/>
      <c r="C391" s="240"/>
      <c r="D391" s="234" t="s">
        <v>224</v>
      </c>
      <c r="E391" s="241" t="s">
        <v>1</v>
      </c>
      <c r="F391" s="242" t="s">
        <v>206</v>
      </c>
      <c r="G391" s="240"/>
      <c r="H391" s="243">
        <v>11</v>
      </c>
      <c r="I391" s="244"/>
      <c r="J391" s="240"/>
      <c r="K391" s="240"/>
      <c r="L391" s="245"/>
      <c r="M391" s="246"/>
      <c r="N391" s="247"/>
      <c r="O391" s="247"/>
      <c r="P391" s="247"/>
      <c r="Q391" s="247"/>
      <c r="R391" s="247"/>
      <c r="S391" s="247"/>
      <c r="T391" s="24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9" t="s">
        <v>224</v>
      </c>
      <c r="AU391" s="249" t="s">
        <v>95</v>
      </c>
      <c r="AV391" s="13" t="s">
        <v>95</v>
      </c>
      <c r="AW391" s="13" t="s">
        <v>40</v>
      </c>
      <c r="AX391" s="13" t="s">
        <v>93</v>
      </c>
      <c r="AY391" s="249" t="s">
        <v>157</v>
      </c>
    </row>
    <row r="392" spans="1:65" s="2" customFormat="1" ht="66.75" customHeight="1">
      <c r="A392" s="37"/>
      <c r="B392" s="38"/>
      <c r="C392" s="254" t="s">
        <v>689</v>
      </c>
      <c r="D392" s="254" t="s">
        <v>299</v>
      </c>
      <c r="E392" s="255" t="s">
        <v>690</v>
      </c>
      <c r="F392" s="256" t="s">
        <v>691</v>
      </c>
      <c r="G392" s="257" t="s">
        <v>494</v>
      </c>
      <c r="H392" s="258">
        <v>4</v>
      </c>
      <c r="I392" s="259"/>
      <c r="J392" s="260">
        <f>ROUND(I392*H392,2)</f>
        <v>0</v>
      </c>
      <c r="K392" s="261"/>
      <c r="L392" s="262"/>
      <c r="M392" s="263" t="s">
        <v>1</v>
      </c>
      <c r="N392" s="264" t="s">
        <v>50</v>
      </c>
      <c r="O392" s="90"/>
      <c r="P392" s="230">
        <f>O392*H392</f>
        <v>0</v>
      </c>
      <c r="Q392" s="230">
        <v>0.081</v>
      </c>
      <c r="R392" s="230">
        <f>Q392*H392</f>
        <v>0.324</v>
      </c>
      <c r="S392" s="230">
        <v>0</v>
      </c>
      <c r="T392" s="231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2" t="s">
        <v>191</v>
      </c>
      <c r="AT392" s="232" t="s">
        <v>299</v>
      </c>
      <c r="AU392" s="232" t="s">
        <v>95</v>
      </c>
      <c r="AY392" s="15" t="s">
        <v>157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5" t="s">
        <v>93</v>
      </c>
      <c r="BK392" s="233">
        <f>ROUND(I392*H392,2)</f>
        <v>0</v>
      </c>
      <c r="BL392" s="15" t="s">
        <v>174</v>
      </c>
      <c r="BM392" s="232" t="s">
        <v>692</v>
      </c>
    </row>
    <row r="393" spans="1:47" s="2" customFormat="1" ht="12">
      <c r="A393" s="37"/>
      <c r="B393" s="38"/>
      <c r="C393" s="39"/>
      <c r="D393" s="234" t="s">
        <v>164</v>
      </c>
      <c r="E393" s="39"/>
      <c r="F393" s="235" t="s">
        <v>691</v>
      </c>
      <c r="G393" s="39"/>
      <c r="H393" s="39"/>
      <c r="I393" s="236"/>
      <c r="J393" s="39"/>
      <c r="K393" s="39"/>
      <c r="L393" s="43"/>
      <c r="M393" s="237"/>
      <c r="N393" s="238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5" t="s">
        <v>164</v>
      </c>
      <c r="AU393" s="15" t="s">
        <v>95</v>
      </c>
    </row>
    <row r="394" spans="1:65" s="2" customFormat="1" ht="24.15" customHeight="1">
      <c r="A394" s="37"/>
      <c r="B394" s="38"/>
      <c r="C394" s="220" t="s">
        <v>693</v>
      </c>
      <c r="D394" s="220" t="s">
        <v>158</v>
      </c>
      <c r="E394" s="221" t="s">
        <v>694</v>
      </c>
      <c r="F394" s="222" t="s">
        <v>695</v>
      </c>
      <c r="G394" s="223" t="s">
        <v>494</v>
      </c>
      <c r="H394" s="224">
        <v>15</v>
      </c>
      <c r="I394" s="225"/>
      <c r="J394" s="226">
        <f>ROUND(I394*H394,2)</f>
        <v>0</v>
      </c>
      <c r="K394" s="227"/>
      <c r="L394" s="43"/>
      <c r="M394" s="228" t="s">
        <v>1</v>
      </c>
      <c r="N394" s="229" t="s">
        <v>50</v>
      </c>
      <c r="O394" s="90"/>
      <c r="P394" s="230">
        <f>O394*H394</f>
        <v>0</v>
      </c>
      <c r="Q394" s="230">
        <v>0.4208</v>
      </c>
      <c r="R394" s="230">
        <f>Q394*H394</f>
        <v>6.312</v>
      </c>
      <c r="S394" s="230">
        <v>0</v>
      </c>
      <c r="T394" s="231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2" t="s">
        <v>174</v>
      </c>
      <c r="AT394" s="232" t="s">
        <v>158</v>
      </c>
      <c r="AU394" s="232" t="s">
        <v>95</v>
      </c>
      <c r="AY394" s="15" t="s">
        <v>157</v>
      </c>
      <c r="BE394" s="233">
        <f>IF(N394="základní",J394,0)</f>
        <v>0</v>
      </c>
      <c r="BF394" s="233">
        <f>IF(N394="snížená",J394,0)</f>
        <v>0</v>
      </c>
      <c r="BG394" s="233">
        <f>IF(N394="zákl. přenesená",J394,0)</f>
        <v>0</v>
      </c>
      <c r="BH394" s="233">
        <f>IF(N394="sníž. přenesená",J394,0)</f>
        <v>0</v>
      </c>
      <c r="BI394" s="233">
        <f>IF(N394="nulová",J394,0)</f>
        <v>0</v>
      </c>
      <c r="BJ394" s="15" t="s">
        <v>93</v>
      </c>
      <c r="BK394" s="233">
        <f>ROUND(I394*H394,2)</f>
        <v>0</v>
      </c>
      <c r="BL394" s="15" t="s">
        <v>174</v>
      </c>
      <c r="BM394" s="232" t="s">
        <v>696</v>
      </c>
    </row>
    <row r="395" spans="1:47" s="2" customFormat="1" ht="12">
      <c r="A395" s="37"/>
      <c r="B395" s="38"/>
      <c r="C395" s="39"/>
      <c r="D395" s="234" t="s">
        <v>164</v>
      </c>
      <c r="E395" s="39"/>
      <c r="F395" s="235" t="s">
        <v>697</v>
      </c>
      <c r="G395" s="39"/>
      <c r="H395" s="39"/>
      <c r="I395" s="236"/>
      <c r="J395" s="39"/>
      <c r="K395" s="39"/>
      <c r="L395" s="43"/>
      <c r="M395" s="237"/>
      <c r="N395" s="238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5" t="s">
        <v>164</v>
      </c>
      <c r="AU395" s="15" t="s">
        <v>95</v>
      </c>
    </row>
    <row r="396" spans="1:51" s="13" customFormat="1" ht="12">
      <c r="A396" s="13"/>
      <c r="B396" s="239"/>
      <c r="C396" s="240"/>
      <c r="D396" s="234" t="s">
        <v>224</v>
      </c>
      <c r="E396" s="241" t="s">
        <v>1</v>
      </c>
      <c r="F396" s="242" t="s">
        <v>8</v>
      </c>
      <c r="G396" s="240"/>
      <c r="H396" s="243">
        <v>15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224</v>
      </c>
      <c r="AU396" s="249" t="s">
        <v>95</v>
      </c>
      <c r="AV396" s="13" t="s">
        <v>95</v>
      </c>
      <c r="AW396" s="13" t="s">
        <v>40</v>
      </c>
      <c r="AX396" s="13" t="s">
        <v>93</v>
      </c>
      <c r="AY396" s="249" t="s">
        <v>157</v>
      </c>
    </row>
    <row r="397" spans="1:63" s="12" customFormat="1" ht="22.8" customHeight="1">
      <c r="A397" s="12"/>
      <c r="B397" s="204"/>
      <c r="C397" s="205"/>
      <c r="D397" s="206" t="s">
        <v>84</v>
      </c>
      <c r="E397" s="218" t="s">
        <v>196</v>
      </c>
      <c r="F397" s="218" t="s">
        <v>698</v>
      </c>
      <c r="G397" s="205"/>
      <c r="H397" s="205"/>
      <c r="I397" s="208"/>
      <c r="J397" s="219">
        <f>BK397</f>
        <v>0</v>
      </c>
      <c r="K397" s="205"/>
      <c r="L397" s="210"/>
      <c r="M397" s="211"/>
      <c r="N397" s="212"/>
      <c r="O397" s="212"/>
      <c r="P397" s="213">
        <f>P398+SUM(P399:P410)</f>
        <v>0</v>
      </c>
      <c r="Q397" s="212"/>
      <c r="R397" s="213">
        <f>R398+SUM(R399:R410)</f>
        <v>0.08846000000000001</v>
      </c>
      <c r="S397" s="212"/>
      <c r="T397" s="214">
        <f>T398+SUM(T399:T410)</f>
        <v>26.538000000000004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15" t="s">
        <v>93</v>
      </c>
      <c r="AT397" s="216" t="s">
        <v>84</v>
      </c>
      <c r="AU397" s="216" t="s">
        <v>93</v>
      </c>
      <c r="AY397" s="215" t="s">
        <v>157</v>
      </c>
      <c r="BK397" s="217">
        <f>BK398+SUM(BK399:BK410)</f>
        <v>0</v>
      </c>
    </row>
    <row r="398" spans="1:65" s="2" customFormat="1" ht="24.15" customHeight="1">
      <c r="A398" s="37"/>
      <c r="B398" s="38"/>
      <c r="C398" s="220" t="s">
        <v>699</v>
      </c>
      <c r="D398" s="220" t="s">
        <v>158</v>
      </c>
      <c r="E398" s="221" t="s">
        <v>700</v>
      </c>
      <c r="F398" s="222" t="s">
        <v>701</v>
      </c>
      <c r="G398" s="223" t="s">
        <v>278</v>
      </c>
      <c r="H398" s="224">
        <v>884.6</v>
      </c>
      <c r="I398" s="225"/>
      <c r="J398" s="226">
        <f>ROUND(I398*H398,2)</f>
        <v>0</v>
      </c>
      <c r="K398" s="227"/>
      <c r="L398" s="43"/>
      <c r="M398" s="228" t="s">
        <v>1</v>
      </c>
      <c r="N398" s="229" t="s">
        <v>50</v>
      </c>
      <c r="O398" s="90"/>
      <c r="P398" s="230">
        <f>O398*H398</f>
        <v>0</v>
      </c>
      <c r="Q398" s="230">
        <v>0.0001</v>
      </c>
      <c r="R398" s="230">
        <f>Q398*H398</f>
        <v>0.08846000000000001</v>
      </c>
      <c r="S398" s="230">
        <v>0</v>
      </c>
      <c r="T398" s="231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2" t="s">
        <v>174</v>
      </c>
      <c r="AT398" s="232" t="s">
        <v>158</v>
      </c>
      <c r="AU398" s="232" t="s">
        <v>95</v>
      </c>
      <c r="AY398" s="15" t="s">
        <v>157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5" t="s">
        <v>93</v>
      </c>
      <c r="BK398" s="233">
        <f>ROUND(I398*H398,2)</f>
        <v>0</v>
      </c>
      <c r="BL398" s="15" t="s">
        <v>174</v>
      </c>
      <c r="BM398" s="232" t="s">
        <v>702</v>
      </c>
    </row>
    <row r="399" spans="1:47" s="2" customFormat="1" ht="12">
      <c r="A399" s="37"/>
      <c r="B399" s="38"/>
      <c r="C399" s="39"/>
      <c r="D399" s="234" t="s">
        <v>164</v>
      </c>
      <c r="E399" s="39"/>
      <c r="F399" s="235" t="s">
        <v>703</v>
      </c>
      <c r="G399" s="39"/>
      <c r="H399" s="39"/>
      <c r="I399" s="236"/>
      <c r="J399" s="39"/>
      <c r="K399" s="39"/>
      <c r="L399" s="43"/>
      <c r="M399" s="237"/>
      <c r="N399" s="238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5" t="s">
        <v>164</v>
      </c>
      <c r="AU399" s="15" t="s">
        <v>95</v>
      </c>
    </row>
    <row r="400" spans="1:51" s="13" customFormat="1" ht="12">
      <c r="A400" s="13"/>
      <c r="B400" s="239"/>
      <c r="C400" s="240"/>
      <c r="D400" s="234" t="s">
        <v>224</v>
      </c>
      <c r="E400" s="241" t="s">
        <v>1</v>
      </c>
      <c r="F400" s="242" t="s">
        <v>472</v>
      </c>
      <c r="G400" s="240"/>
      <c r="H400" s="243">
        <v>884.6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9" t="s">
        <v>224</v>
      </c>
      <c r="AU400" s="249" t="s">
        <v>95</v>
      </c>
      <c r="AV400" s="13" t="s">
        <v>95</v>
      </c>
      <c r="AW400" s="13" t="s">
        <v>40</v>
      </c>
      <c r="AX400" s="13" t="s">
        <v>93</v>
      </c>
      <c r="AY400" s="249" t="s">
        <v>157</v>
      </c>
    </row>
    <row r="401" spans="1:65" s="2" customFormat="1" ht="24.15" customHeight="1">
      <c r="A401" s="37"/>
      <c r="B401" s="38"/>
      <c r="C401" s="220" t="s">
        <v>704</v>
      </c>
      <c r="D401" s="220" t="s">
        <v>158</v>
      </c>
      <c r="E401" s="221" t="s">
        <v>705</v>
      </c>
      <c r="F401" s="222" t="s">
        <v>706</v>
      </c>
      <c r="G401" s="223" t="s">
        <v>278</v>
      </c>
      <c r="H401" s="224">
        <v>884.6</v>
      </c>
      <c r="I401" s="225"/>
      <c r="J401" s="226">
        <f>ROUND(I401*H401,2)</f>
        <v>0</v>
      </c>
      <c r="K401" s="227"/>
      <c r="L401" s="43"/>
      <c r="M401" s="228" t="s">
        <v>1</v>
      </c>
      <c r="N401" s="229" t="s">
        <v>50</v>
      </c>
      <c r="O401" s="90"/>
      <c r="P401" s="230">
        <f>O401*H401</f>
        <v>0</v>
      </c>
      <c r="Q401" s="230">
        <v>0</v>
      </c>
      <c r="R401" s="230">
        <f>Q401*H401</f>
        <v>0</v>
      </c>
      <c r="S401" s="230">
        <v>0</v>
      </c>
      <c r="T401" s="231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2" t="s">
        <v>174</v>
      </c>
      <c r="AT401" s="232" t="s">
        <v>158</v>
      </c>
      <c r="AU401" s="232" t="s">
        <v>95</v>
      </c>
      <c r="AY401" s="15" t="s">
        <v>157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5" t="s">
        <v>93</v>
      </c>
      <c r="BK401" s="233">
        <f>ROUND(I401*H401,2)</f>
        <v>0</v>
      </c>
      <c r="BL401" s="15" t="s">
        <v>174</v>
      </c>
      <c r="BM401" s="232" t="s">
        <v>707</v>
      </c>
    </row>
    <row r="402" spans="1:47" s="2" customFormat="1" ht="12">
      <c r="A402" s="37"/>
      <c r="B402" s="38"/>
      <c r="C402" s="39"/>
      <c r="D402" s="234" t="s">
        <v>164</v>
      </c>
      <c r="E402" s="39"/>
      <c r="F402" s="235" t="s">
        <v>708</v>
      </c>
      <c r="G402" s="39"/>
      <c r="H402" s="39"/>
      <c r="I402" s="236"/>
      <c r="J402" s="39"/>
      <c r="K402" s="39"/>
      <c r="L402" s="43"/>
      <c r="M402" s="237"/>
      <c r="N402" s="238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5" t="s">
        <v>164</v>
      </c>
      <c r="AU402" s="15" t="s">
        <v>95</v>
      </c>
    </row>
    <row r="403" spans="1:51" s="13" customFormat="1" ht="12">
      <c r="A403" s="13"/>
      <c r="B403" s="239"/>
      <c r="C403" s="240"/>
      <c r="D403" s="234" t="s">
        <v>224</v>
      </c>
      <c r="E403" s="241" t="s">
        <v>1</v>
      </c>
      <c r="F403" s="242" t="s">
        <v>472</v>
      </c>
      <c r="G403" s="240"/>
      <c r="H403" s="243">
        <v>884.6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224</v>
      </c>
      <c r="AU403" s="249" t="s">
        <v>95</v>
      </c>
      <c r="AV403" s="13" t="s">
        <v>95</v>
      </c>
      <c r="AW403" s="13" t="s">
        <v>40</v>
      </c>
      <c r="AX403" s="13" t="s">
        <v>93</v>
      </c>
      <c r="AY403" s="249" t="s">
        <v>157</v>
      </c>
    </row>
    <row r="404" spans="1:65" s="2" customFormat="1" ht="16.5" customHeight="1">
      <c r="A404" s="37"/>
      <c r="B404" s="38"/>
      <c r="C404" s="220" t="s">
        <v>709</v>
      </c>
      <c r="D404" s="220" t="s">
        <v>158</v>
      </c>
      <c r="E404" s="221" t="s">
        <v>710</v>
      </c>
      <c r="F404" s="222" t="s">
        <v>711</v>
      </c>
      <c r="G404" s="223" t="s">
        <v>278</v>
      </c>
      <c r="H404" s="224">
        <v>884.6</v>
      </c>
      <c r="I404" s="225"/>
      <c r="J404" s="226">
        <f>ROUND(I404*H404,2)</f>
        <v>0</v>
      </c>
      <c r="K404" s="227"/>
      <c r="L404" s="43"/>
      <c r="M404" s="228" t="s">
        <v>1</v>
      </c>
      <c r="N404" s="229" t="s">
        <v>50</v>
      </c>
      <c r="O404" s="90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2" t="s">
        <v>174</v>
      </c>
      <c r="AT404" s="232" t="s">
        <v>158</v>
      </c>
      <c r="AU404" s="232" t="s">
        <v>95</v>
      </c>
      <c r="AY404" s="15" t="s">
        <v>157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5" t="s">
        <v>93</v>
      </c>
      <c r="BK404" s="233">
        <f>ROUND(I404*H404,2)</f>
        <v>0</v>
      </c>
      <c r="BL404" s="15" t="s">
        <v>174</v>
      </c>
      <c r="BM404" s="232" t="s">
        <v>712</v>
      </c>
    </row>
    <row r="405" spans="1:47" s="2" customFormat="1" ht="12">
      <c r="A405" s="37"/>
      <c r="B405" s="38"/>
      <c r="C405" s="39"/>
      <c r="D405" s="234" t="s">
        <v>164</v>
      </c>
      <c r="E405" s="39"/>
      <c r="F405" s="235" t="s">
        <v>713</v>
      </c>
      <c r="G405" s="39"/>
      <c r="H405" s="39"/>
      <c r="I405" s="236"/>
      <c r="J405" s="39"/>
      <c r="K405" s="39"/>
      <c r="L405" s="43"/>
      <c r="M405" s="237"/>
      <c r="N405" s="238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5" t="s">
        <v>164</v>
      </c>
      <c r="AU405" s="15" t="s">
        <v>95</v>
      </c>
    </row>
    <row r="406" spans="1:51" s="13" customFormat="1" ht="12">
      <c r="A406" s="13"/>
      <c r="B406" s="239"/>
      <c r="C406" s="240"/>
      <c r="D406" s="234" t="s">
        <v>224</v>
      </c>
      <c r="E406" s="241" t="s">
        <v>1</v>
      </c>
      <c r="F406" s="242" t="s">
        <v>472</v>
      </c>
      <c r="G406" s="240"/>
      <c r="H406" s="243">
        <v>884.6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224</v>
      </c>
      <c r="AU406" s="249" t="s">
        <v>95</v>
      </c>
      <c r="AV406" s="13" t="s">
        <v>95</v>
      </c>
      <c r="AW406" s="13" t="s">
        <v>40</v>
      </c>
      <c r="AX406" s="13" t="s">
        <v>93</v>
      </c>
      <c r="AY406" s="249" t="s">
        <v>157</v>
      </c>
    </row>
    <row r="407" spans="1:65" s="2" customFormat="1" ht="16.5" customHeight="1">
      <c r="A407" s="37"/>
      <c r="B407" s="38"/>
      <c r="C407" s="220" t="s">
        <v>714</v>
      </c>
      <c r="D407" s="220" t="s">
        <v>158</v>
      </c>
      <c r="E407" s="221" t="s">
        <v>715</v>
      </c>
      <c r="F407" s="222" t="s">
        <v>716</v>
      </c>
      <c r="G407" s="223" t="s">
        <v>263</v>
      </c>
      <c r="H407" s="224">
        <v>2653.8</v>
      </c>
      <c r="I407" s="225"/>
      <c r="J407" s="226">
        <f>ROUND(I407*H407,2)</f>
        <v>0</v>
      </c>
      <c r="K407" s="227"/>
      <c r="L407" s="43"/>
      <c r="M407" s="228" t="s">
        <v>1</v>
      </c>
      <c r="N407" s="229" t="s">
        <v>50</v>
      </c>
      <c r="O407" s="90"/>
      <c r="P407" s="230">
        <f>O407*H407</f>
        <v>0</v>
      </c>
      <c r="Q407" s="230">
        <v>0</v>
      </c>
      <c r="R407" s="230">
        <f>Q407*H407</f>
        <v>0</v>
      </c>
      <c r="S407" s="230">
        <v>0.01</v>
      </c>
      <c r="T407" s="231">
        <f>S407*H407</f>
        <v>26.538000000000004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2" t="s">
        <v>174</v>
      </c>
      <c r="AT407" s="232" t="s">
        <v>158</v>
      </c>
      <c r="AU407" s="232" t="s">
        <v>95</v>
      </c>
      <c r="AY407" s="15" t="s">
        <v>157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5" t="s">
        <v>93</v>
      </c>
      <c r="BK407" s="233">
        <f>ROUND(I407*H407,2)</f>
        <v>0</v>
      </c>
      <c r="BL407" s="15" t="s">
        <v>174</v>
      </c>
      <c r="BM407" s="232" t="s">
        <v>717</v>
      </c>
    </row>
    <row r="408" spans="1:47" s="2" customFormat="1" ht="12">
      <c r="A408" s="37"/>
      <c r="B408" s="38"/>
      <c r="C408" s="39"/>
      <c r="D408" s="234" t="s">
        <v>164</v>
      </c>
      <c r="E408" s="39"/>
      <c r="F408" s="235" t="s">
        <v>718</v>
      </c>
      <c r="G408" s="39"/>
      <c r="H408" s="39"/>
      <c r="I408" s="236"/>
      <c r="J408" s="39"/>
      <c r="K408" s="39"/>
      <c r="L408" s="43"/>
      <c r="M408" s="237"/>
      <c r="N408" s="238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5" t="s">
        <v>164</v>
      </c>
      <c r="AU408" s="15" t="s">
        <v>95</v>
      </c>
    </row>
    <row r="409" spans="1:51" s="13" customFormat="1" ht="12">
      <c r="A409" s="13"/>
      <c r="B409" s="239"/>
      <c r="C409" s="240"/>
      <c r="D409" s="234" t="s">
        <v>224</v>
      </c>
      <c r="E409" s="241" t="s">
        <v>1</v>
      </c>
      <c r="F409" s="242" t="s">
        <v>719</v>
      </c>
      <c r="G409" s="240"/>
      <c r="H409" s="243">
        <v>2653.8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224</v>
      </c>
      <c r="AU409" s="249" t="s">
        <v>95</v>
      </c>
      <c r="AV409" s="13" t="s">
        <v>95</v>
      </c>
      <c r="AW409" s="13" t="s">
        <v>40</v>
      </c>
      <c r="AX409" s="13" t="s">
        <v>93</v>
      </c>
      <c r="AY409" s="249" t="s">
        <v>157</v>
      </c>
    </row>
    <row r="410" spans="1:63" s="12" customFormat="1" ht="20.85" customHeight="1">
      <c r="A410" s="12"/>
      <c r="B410" s="204"/>
      <c r="C410" s="205"/>
      <c r="D410" s="206" t="s">
        <v>84</v>
      </c>
      <c r="E410" s="218" t="s">
        <v>720</v>
      </c>
      <c r="F410" s="218" t="s">
        <v>721</v>
      </c>
      <c r="G410" s="205"/>
      <c r="H410" s="205"/>
      <c r="I410" s="208"/>
      <c r="J410" s="219">
        <f>BK410</f>
        <v>0</v>
      </c>
      <c r="K410" s="205"/>
      <c r="L410" s="210"/>
      <c r="M410" s="211"/>
      <c r="N410" s="212"/>
      <c r="O410" s="212"/>
      <c r="P410" s="213">
        <f>SUM(P411:P441)</f>
        <v>0</v>
      </c>
      <c r="Q410" s="212"/>
      <c r="R410" s="213">
        <f>SUM(R411:R441)</f>
        <v>0</v>
      </c>
      <c r="S410" s="212"/>
      <c r="T410" s="214">
        <f>SUM(T411:T441)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15" t="s">
        <v>93</v>
      </c>
      <c r="AT410" s="216" t="s">
        <v>84</v>
      </c>
      <c r="AU410" s="216" t="s">
        <v>95</v>
      </c>
      <c r="AY410" s="215" t="s">
        <v>157</v>
      </c>
      <c r="BK410" s="217">
        <f>SUM(BK411:BK441)</f>
        <v>0</v>
      </c>
    </row>
    <row r="411" spans="1:65" s="2" customFormat="1" ht="21.75" customHeight="1">
      <c r="A411" s="37"/>
      <c r="B411" s="38"/>
      <c r="C411" s="220" t="s">
        <v>722</v>
      </c>
      <c r="D411" s="220" t="s">
        <v>158</v>
      </c>
      <c r="E411" s="221" t="s">
        <v>723</v>
      </c>
      <c r="F411" s="222" t="s">
        <v>724</v>
      </c>
      <c r="G411" s="223" t="s">
        <v>278</v>
      </c>
      <c r="H411" s="224">
        <v>884.6</v>
      </c>
      <c r="I411" s="225"/>
      <c r="J411" s="226">
        <f>ROUND(I411*H411,2)</f>
        <v>0</v>
      </c>
      <c r="K411" s="227"/>
      <c r="L411" s="43"/>
      <c r="M411" s="228" t="s">
        <v>1</v>
      </c>
      <c r="N411" s="229" t="s">
        <v>50</v>
      </c>
      <c r="O411" s="90"/>
      <c r="P411" s="230">
        <f>O411*H411</f>
        <v>0</v>
      </c>
      <c r="Q411" s="230">
        <v>0</v>
      </c>
      <c r="R411" s="230">
        <f>Q411*H411</f>
        <v>0</v>
      </c>
      <c r="S411" s="230">
        <v>0</v>
      </c>
      <c r="T411" s="231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2" t="s">
        <v>174</v>
      </c>
      <c r="AT411" s="232" t="s">
        <v>158</v>
      </c>
      <c r="AU411" s="232" t="s">
        <v>169</v>
      </c>
      <c r="AY411" s="15" t="s">
        <v>157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5" t="s">
        <v>93</v>
      </c>
      <c r="BK411" s="233">
        <f>ROUND(I411*H411,2)</f>
        <v>0</v>
      </c>
      <c r="BL411" s="15" t="s">
        <v>174</v>
      </c>
      <c r="BM411" s="232" t="s">
        <v>725</v>
      </c>
    </row>
    <row r="412" spans="1:47" s="2" customFormat="1" ht="12">
      <c r="A412" s="37"/>
      <c r="B412" s="38"/>
      <c r="C412" s="39"/>
      <c r="D412" s="234" t="s">
        <v>164</v>
      </c>
      <c r="E412" s="39"/>
      <c r="F412" s="235" t="s">
        <v>726</v>
      </c>
      <c r="G412" s="39"/>
      <c r="H412" s="39"/>
      <c r="I412" s="236"/>
      <c r="J412" s="39"/>
      <c r="K412" s="39"/>
      <c r="L412" s="43"/>
      <c r="M412" s="237"/>
      <c r="N412" s="238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5" t="s">
        <v>164</v>
      </c>
      <c r="AU412" s="15" t="s">
        <v>169</v>
      </c>
    </row>
    <row r="413" spans="1:51" s="13" customFormat="1" ht="12">
      <c r="A413" s="13"/>
      <c r="B413" s="239"/>
      <c r="C413" s="240"/>
      <c r="D413" s="234" t="s">
        <v>224</v>
      </c>
      <c r="E413" s="241" t="s">
        <v>1</v>
      </c>
      <c r="F413" s="242" t="s">
        <v>472</v>
      </c>
      <c r="G413" s="240"/>
      <c r="H413" s="243">
        <v>884.6</v>
      </c>
      <c r="I413" s="244"/>
      <c r="J413" s="240"/>
      <c r="K413" s="240"/>
      <c r="L413" s="245"/>
      <c r="M413" s="246"/>
      <c r="N413" s="247"/>
      <c r="O413" s="247"/>
      <c r="P413" s="247"/>
      <c r="Q413" s="247"/>
      <c r="R413" s="247"/>
      <c r="S413" s="247"/>
      <c r="T413" s="248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9" t="s">
        <v>224</v>
      </c>
      <c r="AU413" s="249" t="s">
        <v>169</v>
      </c>
      <c r="AV413" s="13" t="s">
        <v>95</v>
      </c>
      <c r="AW413" s="13" t="s">
        <v>40</v>
      </c>
      <c r="AX413" s="13" t="s">
        <v>93</v>
      </c>
      <c r="AY413" s="249" t="s">
        <v>157</v>
      </c>
    </row>
    <row r="414" spans="1:65" s="2" customFormat="1" ht="24.15" customHeight="1">
      <c r="A414" s="37"/>
      <c r="B414" s="38"/>
      <c r="C414" s="220" t="s">
        <v>727</v>
      </c>
      <c r="D414" s="220" t="s">
        <v>158</v>
      </c>
      <c r="E414" s="221" t="s">
        <v>728</v>
      </c>
      <c r="F414" s="222" t="s">
        <v>729</v>
      </c>
      <c r="G414" s="223" t="s">
        <v>302</v>
      </c>
      <c r="H414" s="224">
        <v>609.952</v>
      </c>
      <c r="I414" s="225"/>
      <c r="J414" s="226">
        <f>ROUND(I414*H414,2)</f>
        <v>0</v>
      </c>
      <c r="K414" s="227"/>
      <c r="L414" s="43"/>
      <c r="M414" s="228" t="s">
        <v>1</v>
      </c>
      <c r="N414" s="229" t="s">
        <v>50</v>
      </c>
      <c r="O414" s="90"/>
      <c r="P414" s="230">
        <f>O414*H414</f>
        <v>0</v>
      </c>
      <c r="Q414" s="230">
        <v>0</v>
      </c>
      <c r="R414" s="230">
        <f>Q414*H414</f>
        <v>0</v>
      </c>
      <c r="S414" s="230">
        <v>0</v>
      </c>
      <c r="T414" s="231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232" t="s">
        <v>174</v>
      </c>
      <c r="AT414" s="232" t="s">
        <v>158</v>
      </c>
      <c r="AU414" s="232" t="s">
        <v>169</v>
      </c>
      <c r="AY414" s="15" t="s">
        <v>157</v>
      </c>
      <c r="BE414" s="233">
        <f>IF(N414="základní",J414,0)</f>
        <v>0</v>
      </c>
      <c r="BF414" s="233">
        <f>IF(N414="snížená",J414,0)</f>
        <v>0</v>
      </c>
      <c r="BG414" s="233">
        <f>IF(N414="zákl. přenesená",J414,0)</f>
        <v>0</v>
      </c>
      <c r="BH414" s="233">
        <f>IF(N414="sníž. přenesená",J414,0)</f>
        <v>0</v>
      </c>
      <c r="BI414" s="233">
        <f>IF(N414="nulová",J414,0)</f>
        <v>0</v>
      </c>
      <c r="BJ414" s="15" t="s">
        <v>93</v>
      </c>
      <c r="BK414" s="233">
        <f>ROUND(I414*H414,2)</f>
        <v>0</v>
      </c>
      <c r="BL414" s="15" t="s">
        <v>174</v>
      </c>
      <c r="BM414" s="232" t="s">
        <v>730</v>
      </c>
    </row>
    <row r="415" spans="1:47" s="2" customFormat="1" ht="12">
      <c r="A415" s="37"/>
      <c r="B415" s="38"/>
      <c r="C415" s="39"/>
      <c r="D415" s="234" t="s">
        <v>164</v>
      </c>
      <c r="E415" s="39"/>
      <c r="F415" s="235" t="s">
        <v>731</v>
      </c>
      <c r="G415" s="39"/>
      <c r="H415" s="39"/>
      <c r="I415" s="236"/>
      <c r="J415" s="39"/>
      <c r="K415" s="39"/>
      <c r="L415" s="43"/>
      <c r="M415" s="237"/>
      <c r="N415" s="238"/>
      <c r="O415" s="90"/>
      <c r="P415" s="90"/>
      <c r="Q415" s="90"/>
      <c r="R415" s="90"/>
      <c r="S415" s="90"/>
      <c r="T415" s="91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15" t="s">
        <v>164</v>
      </c>
      <c r="AU415" s="15" t="s">
        <v>169</v>
      </c>
    </row>
    <row r="416" spans="1:51" s="13" customFormat="1" ht="12">
      <c r="A416" s="13"/>
      <c r="B416" s="239"/>
      <c r="C416" s="240"/>
      <c r="D416" s="234" t="s">
        <v>224</v>
      </c>
      <c r="E416" s="241" t="s">
        <v>1</v>
      </c>
      <c r="F416" s="242" t="s">
        <v>732</v>
      </c>
      <c r="G416" s="240"/>
      <c r="H416" s="243">
        <v>228.573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224</v>
      </c>
      <c r="AU416" s="249" t="s">
        <v>169</v>
      </c>
      <c r="AV416" s="13" t="s">
        <v>95</v>
      </c>
      <c r="AW416" s="13" t="s">
        <v>40</v>
      </c>
      <c r="AX416" s="13" t="s">
        <v>85</v>
      </c>
      <c r="AY416" s="249" t="s">
        <v>157</v>
      </c>
    </row>
    <row r="417" spans="1:51" s="13" customFormat="1" ht="12">
      <c r="A417" s="13"/>
      <c r="B417" s="239"/>
      <c r="C417" s="240"/>
      <c r="D417" s="234" t="s">
        <v>224</v>
      </c>
      <c r="E417" s="241" t="s">
        <v>1</v>
      </c>
      <c r="F417" s="242" t="s">
        <v>733</v>
      </c>
      <c r="G417" s="240"/>
      <c r="H417" s="243">
        <v>4.423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224</v>
      </c>
      <c r="AU417" s="249" t="s">
        <v>169</v>
      </c>
      <c r="AV417" s="13" t="s">
        <v>95</v>
      </c>
      <c r="AW417" s="13" t="s">
        <v>40</v>
      </c>
      <c r="AX417" s="13" t="s">
        <v>85</v>
      </c>
      <c r="AY417" s="249" t="s">
        <v>157</v>
      </c>
    </row>
    <row r="418" spans="1:51" s="13" customFormat="1" ht="12">
      <c r="A418" s="13"/>
      <c r="B418" s="239"/>
      <c r="C418" s="240"/>
      <c r="D418" s="234" t="s">
        <v>224</v>
      </c>
      <c r="E418" s="241" t="s">
        <v>1</v>
      </c>
      <c r="F418" s="242" t="s">
        <v>734</v>
      </c>
      <c r="G418" s="240"/>
      <c r="H418" s="243">
        <v>52.5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9" t="s">
        <v>224</v>
      </c>
      <c r="AU418" s="249" t="s">
        <v>169</v>
      </c>
      <c r="AV418" s="13" t="s">
        <v>95</v>
      </c>
      <c r="AW418" s="13" t="s">
        <v>40</v>
      </c>
      <c r="AX418" s="13" t="s">
        <v>85</v>
      </c>
      <c r="AY418" s="249" t="s">
        <v>157</v>
      </c>
    </row>
    <row r="419" spans="1:51" s="13" customFormat="1" ht="12">
      <c r="A419" s="13"/>
      <c r="B419" s="239"/>
      <c r="C419" s="240"/>
      <c r="D419" s="234" t="s">
        <v>224</v>
      </c>
      <c r="E419" s="241" t="s">
        <v>1</v>
      </c>
      <c r="F419" s="242" t="s">
        <v>735</v>
      </c>
      <c r="G419" s="240"/>
      <c r="H419" s="243">
        <v>324.456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224</v>
      </c>
      <c r="AU419" s="249" t="s">
        <v>169</v>
      </c>
      <c r="AV419" s="13" t="s">
        <v>95</v>
      </c>
      <c r="AW419" s="13" t="s">
        <v>40</v>
      </c>
      <c r="AX419" s="13" t="s">
        <v>85</v>
      </c>
      <c r="AY419" s="249" t="s">
        <v>157</v>
      </c>
    </row>
    <row r="420" spans="1:65" s="2" customFormat="1" ht="24.15" customHeight="1">
      <c r="A420" s="37"/>
      <c r="B420" s="38"/>
      <c r="C420" s="220" t="s">
        <v>736</v>
      </c>
      <c r="D420" s="220" t="s">
        <v>158</v>
      </c>
      <c r="E420" s="221" t="s">
        <v>737</v>
      </c>
      <c r="F420" s="222" t="s">
        <v>738</v>
      </c>
      <c r="G420" s="223" t="s">
        <v>302</v>
      </c>
      <c r="H420" s="224">
        <v>2412.808</v>
      </c>
      <c r="I420" s="225"/>
      <c r="J420" s="226">
        <f>ROUND(I420*H420,2)</f>
        <v>0</v>
      </c>
      <c r="K420" s="227"/>
      <c r="L420" s="43"/>
      <c r="M420" s="228" t="s">
        <v>1</v>
      </c>
      <c r="N420" s="229" t="s">
        <v>50</v>
      </c>
      <c r="O420" s="90"/>
      <c r="P420" s="230">
        <f>O420*H420</f>
        <v>0</v>
      </c>
      <c r="Q420" s="230">
        <v>0</v>
      </c>
      <c r="R420" s="230">
        <f>Q420*H420</f>
        <v>0</v>
      </c>
      <c r="S420" s="230">
        <v>0</v>
      </c>
      <c r="T420" s="231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232" t="s">
        <v>174</v>
      </c>
      <c r="AT420" s="232" t="s">
        <v>158</v>
      </c>
      <c r="AU420" s="232" t="s">
        <v>169</v>
      </c>
      <c r="AY420" s="15" t="s">
        <v>157</v>
      </c>
      <c r="BE420" s="233">
        <f>IF(N420="základní",J420,0)</f>
        <v>0</v>
      </c>
      <c r="BF420" s="233">
        <f>IF(N420="snížená",J420,0)</f>
        <v>0</v>
      </c>
      <c r="BG420" s="233">
        <f>IF(N420="zákl. přenesená",J420,0)</f>
        <v>0</v>
      </c>
      <c r="BH420" s="233">
        <f>IF(N420="sníž. přenesená",J420,0)</f>
        <v>0</v>
      </c>
      <c r="BI420" s="233">
        <f>IF(N420="nulová",J420,0)</f>
        <v>0</v>
      </c>
      <c r="BJ420" s="15" t="s">
        <v>93</v>
      </c>
      <c r="BK420" s="233">
        <f>ROUND(I420*H420,2)</f>
        <v>0</v>
      </c>
      <c r="BL420" s="15" t="s">
        <v>174</v>
      </c>
      <c r="BM420" s="232" t="s">
        <v>739</v>
      </c>
    </row>
    <row r="421" spans="1:47" s="2" customFormat="1" ht="12">
      <c r="A421" s="37"/>
      <c r="B421" s="38"/>
      <c r="C421" s="39"/>
      <c r="D421" s="234" t="s">
        <v>164</v>
      </c>
      <c r="E421" s="39"/>
      <c r="F421" s="235" t="s">
        <v>738</v>
      </c>
      <c r="G421" s="39"/>
      <c r="H421" s="39"/>
      <c r="I421" s="236"/>
      <c r="J421" s="39"/>
      <c r="K421" s="39"/>
      <c r="L421" s="43"/>
      <c r="M421" s="237"/>
      <c r="N421" s="238"/>
      <c r="O421" s="90"/>
      <c r="P421" s="90"/>
      <c r="Q421" s="90"/>
      <c r="R421" s="90"/>
      <c r="S421" s="90"/>
      <c r="T421" s="91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15" t="s">
        <v>164</v>
      </c>
      <c r="AU421" s="15" t="s">
        <v>169</v>
      </c>
    </row>
    <row r="422" spans="1:51" s="13" customFormat="1" ht="12">
      <c r="A422" s="13"/>
      <c r="B422" s="239"/>
      <c r="C422" s="240"/>
      <c r="D422" s="234" t="s">
        <v>224</v>
      </c>
      <c r="E422" s="241" t="s">
        <v>1</v>
      </c>
      <c r="F422" s="242" t="s">
        <v>740</v>
      </c>
      <c r="G422" s="240"/>
      <c r="H422" s="243">
        <v>905.292</v>
      </c>
      <c r="I422" s="244"/>
      <c r="J422" s="240"/>
      <c r="K422" s="240"/>
      <c r="L422" s="245"/>
      <c r="M422" s="246"/>
      <c r="N422" s="247"/>
      <c r="O422" s="247"/>
      <c r="P422" s="247"/>
      <c r="Q422" s="247"/>
      <c r="R422" s="247"/>
      <c r="S422" s="247"/>
      <c r="T422" s="248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9" t="s">
        <v>224</v>
      </c>
      <c r="AU422" s="249" t="s">
        <v>169</v>
      </c>
      <c r="AV422" s="13" t="s">
        <v>95</v>
      </c>
      <c r="AW422" s="13" t="s">
        <v>40</v>
      </c>
      <c r="AX422" s="13" t="s">
        <v>85</v>
      </c>
      <c r="AY422" s="249" t="s">
        <v>157</v>
      </c>
    </row>
    <row r="423" spans="1:51" s="13" customFormat="1" ht="12">
      <c r="A423" s="13"/>
      <c r="B423" s="239"/>
      <c r="C423" s="240"/>
      <c r="D423" s="234" t="s">
        <v>224</v>
      </c>
      <c r="E423" s="241" t="s">
        <v>1</v>
      </c>
      <c r="F423" s="242" t="s">
        <v>741</v>
      </c>
      <c r="G423" s="240"/>
      <c r="H423" s="243">
        <v>17.692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224</v>
      </c>
      <c r="AU423" s="249" t="s">
        <v>169</v>
      </c>
      <c r="AV423" s="13" t="s">
        <v>95</v>
      </c>
      <c r="AW423" s="13" t="s">
        <v>40</v>
      </c>
      <c r="AX423" s="13" t="s">
        <v>85</v>
      </c>
      <c r="AY423" s="249" t="s">
        <v>157</v>
      </c>
    </row>
    <row r="424" spans="1:51" s="13" customFormat="1" ht="12">
      <c r="A424" s="13"/>
      <c r="B424" s="239"/>
      <c r="C424" s="240"/>
      <c r="D424" s="234" t="s">
        <v>224</v>
      </c>
      <c r="E424" s="241" t="s">
        <v>1</v>
      </c>
      <c r="F424" s="242" t="s">
        <v>742</v>
      </c>
      <c r="G424" s="240"/>
      <c r="H424" s="243">
        <v>210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224</v>
      </c>
      <c r="AU424" s="249" t="s">
        <v>169</v>
      </c>
      <c r="AV424" s="13" t="s">
        <v>95</v>
      </c>
      <c r="AW424" s="13" t="s">
        <v>40</v>
      </c>
      <c r="AX424" s="13" t="s">
        <v>85</v>
      </c>
      <c r="AY424" s="249" t="s">
        <v>157</v>
      </c>
    </row>
    <row r="425" spans="1:51" s="13" customFormat="1" ht="12">
      <c r="A425" s="13"/>
      <c r="B425" s="239"/>
      <c r="C425" s="240"/>
      <c r="D425" s="234" t="s">
        <v>224</v>
      </c>
      <c r="E425" s="241" t="s">
        <v>1</v>
      </c>
      <c r="F425" s="242" t="s">
        <v>743</v>
      </c>
      <c r="G425" s="240"/>
      <c r="H425" s="243">
        <v>1279.824</v>
      </c>
      <c r="I425" s="244"/>
      <c r="J425" s="240"/>
      <c r="K425" s="240"/>
      <c r="L425" s="245"/>
      <c r="M425" s="246"/>
      <c r="N425" s="247"/>
      <c r="O425" s="247"/>
      <c r="P425" s="247"/>
      <c r="Q425" s="247"/>
      <c r="R425" s="247"/>
      <c r="S425" s="247"/>
      <c r="T425" s="248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9" t="s">
        <v>224</v>
      </c>
      <c r="AU425" s="249" t="s">
        <v>169</v>
      </c>
      <c r="AV425" s="13" t="s">
        <v>95</v>
      </c>
      <c r="AW425" s="13" t="s">
        <v>40</v>
      </c>
      <c r="AX425" s="13" t="s">
        <v>85</v>
      </c>
      <c r="AY425" s="249" t="s">
        <v>157</v>
      </c>
    </row>
    <row r="426" spans="1:65" s="2" customFormat="1" ht="24.15" customHeight="1">
      <c r="A426" s="37"/>
      <c r="B426" s="38"/>
      <c r="C426" s="220" t="s">
        <v>744</v>
      </c>
      <c r="D426" s="220" t="s">
        <v>158</v>
      </c>
      <c r="E426" s="221" t="s">
        <v>745</v>
      </c>
      <c r="F426" s="222" t="s">
        <v>746</v>
      </c>
      <c r="G426" s="223" t="s">
        <v>302</v>
      </c>
      <c r="H426" s="224">
        <v>609.952</v>
      </c>
      <c r="I426" s="225"/>
      <c r="J426" s="226">
        <f>ROUND(I426*H426,2)</f>
        <v>0</v>
      </c>
      <c r="K426" s="227"/>
      <c r="L426" s="43"/>
      <c r="M426" s="228" t="s">
        <v>1</v>
      </c>
      <c r="N426" s="229" t="s">
        <v>50</v>
      </c>
      <c r="O426" s="90"/>
      <c r="P426" s="230">
        <f>O426*H426</f>
        <v>0</v>
      </c>
      <c r="Q426" s="230">
        <v>0</v>
      </c>
      <c r="R426" s="230">
        <f>Q426*H426</f>
        <v>0</v>
      </c>
      <c r="S426" s="230">
        <v>0</v>
      </c>
      <c r="T426" s="231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232" t="s">
        <v>174</v>
      </c>
      <c r="AT426" s="232" t="s">
        <v>158</v>
      </c>
      <c r="AU426" s="232" t="s">
        <v>169</v>
      </c>
      <c r="AY426" s="15" t="s">
        <v>157</v>
      </c>
      <c r="BE426" s="233">
        <f>IF(N426="základní",J426,0)</f>
        <v>0</v>
      </c>
      <c r="BF426" s="233">
        <f>IF(N426="snížená",J426,0)</f>
        <v>0</v>
      </c>
      <c r="BG426" s="233">
        <f>IF(N426="zákl. přenesená",J426,0)</f>
        <v>0</v>
      </c>
      <c r="BH426" s="233">
        <f>IF(N426="sníž. přenesená",J426,0)</f>
        <v>0</v>
      </c>
      <c r="BI426" s="233">
        <f>IF(N426="nulová",J426,0)</f>
        <v>0</v>
      </c>
      <c r="BJ426" s="15" t="s">
        <v>93</v>
      </c>
      <c r="BK426" s="233">
        <f>ROUND(I426*H426,2)</f>
        <v>0</v>
      </c>
      <c r="BL426" s="15" t="s">
        <v>174</v>
      </c>
      <c r="BM426" s="232" t="s">
        <v>747</v>
      </c>
    </row>
    <row r="427" spans="1:47" s="2" customFormat="1" ht="12">
      <c r="A427" s="37"/>
      <c r="B427" s="38"/>
      <c r="C427" s="39"/>
      <c r="D427" s="234" t="s">
        <v>164</v>
      </c>
      <c r="E427" s="39"/>
      <c r="F427" s="235" t="s">
        <v>748</v>
      </c>
      <c r="G427" s="39"/>
      <c r="H427" s="39"/>
      <c r="I427" s="236"/>
      <c r="J427" s="39"/>
      <c r="K427" s="39"/>
      <c r="L427" s="43"/>
      <c r="M427" s="237"/>
      <c r="N427" s="238"/>
      <c r="O427" s="90"/>
      <c r="P427" s="90"/>
      <c r="Q427" s="90"/>
      <c r="R427" s="90"/>
      <c r="S427" s="90"/>
      <c r="T427" s="91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15" t="s">
        <v>164</v>
      </c>
      <c r="AU427" s="15" t="s">
        <v>169</v>
      </c>
    </row>
    <row r="428" spans="1:51" s="13" customFormat="1" ht="12">
      <c r="A428" s="13"/>
      <c r="B428" s="239"/>
      <c r="C428" s="240"/>
      <c r="D428" s="234" t="s">
        <v>224</v>
      </c>
      <c r="E428" s="241" t="s">
        <v>1</v>
      </c>
      <c r="F428" s="242" t="s">
        <v>732</v>
      </c>
      <c r="G428" s="240"/>
      <c r="H428" s="243">
        <v>228.573</v>
      </c>
      <c r="I428" s="244"/>
      <c r="J428" s="240"/>
      <c r="K428" s="240"/>
      <c r="L428" s="245"/>
      <c r="M428" s="246"/>
      <c r="N428" s="247"/>
      <c r="O428" s="247"/>
      <c r="P428" s="247"/>
      <c r="Q428" s="247"/>
      <c r="R428" s="247"/>
      <c r="S428" s="247"/>
      <c r="T428" s="248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9" t="s">
        <v>224</v>
      </c>
      <c r="AU428" s="249" t="s">
        <v>169</v>
      </c>
      <c r="AV428" s="13" t="s">
        <v>95</v>
      </c>
      <c r="AW428" s="13" t="s">
        <v>40</v>
      </c>
      <c r="AX428" s="13" t="s">
        <v>85</v>
      </c>
      <c r="AY428" s="249" t="s">
        <v>157</v>
      </c>
    </row>
    <row r="429" spans="1:51" s="13" customFormat="1" ht="12">
      <c r="A429" s="13"/>
      <c r="B429" s="239"/>
      <c r="C429" s="240"/>
      <c r="D429" s="234" t="s">
        <v>224</v>
      </c>
      <c r="E429" s="241" t="s">
        <v>1</v>
      </c>
      <c r="F429" s="242" t="s">
        <v>733</v>
      </c>
      <c r="G429" s="240"/>
      <c r="H429" s="243">
        <v>4.423</v>
      </c>
      <c r="I429" s="244"/>
      <c r="J429" s="240"/>
      <c r="K429" s="240"/>
      <c r="L429" s="245"/>
      <c r="M429" s="246"/>
      <c r="N429" s="247"/>
      <c r="O429" s="247"/>
      <c r="P429" s="247"/>
      <c r="Q429" s="247"/>
      <c r="R429" s="247"/>
      <c r="S429" s="247"/>
      <c r="T429" s="248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9" t="s">
        <v>224</v>
      </c>
      <c r="AU429" s="249" t="s">
        <v>169</v>
      </c>
      <c r="AV429" s="13" t="s">
        <v>95</v>
      </c>
      <c r="AW429" s="13" t="s">
        <v>40</v>
      </c>
      <c r="AX429" s="13" t="s">
        <v>85</v>
      </c>
      <c r="AY429" s="249" t="s">
        <v>157</v>
      </c>
    </row>
    <row r="430" spans="1:51" s="13" customFormat="1" ht="12">
      <c r="A430" s="13"/>
      <c r="B430" s="239"/>
      <c r="C430" s="240"/>
      <c r="D430" s="234" t="s">
        <v>224</v>
      </c>
      <c r="E430" s="241" t="s">
        <v>1</v>
      </c>
      <c r="F430" s="242" t="s">
        <v>734</v>
      </c>
      <c r="G430" s="240"/>
      <c r="H430" s="243">
        <v>52.5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224</v>
      </c>
      <c r="AU430" s="249" t="s">
        <v>169</v>
      </c>
      <c r="AV430" s="13" t="s">
        <v>95</v>
      </c>
      <c r="AW430" s="13" t="s">
        <v>40</v>
      </c>
      <c r="AX430" s="13" t="s">
        <v>85</v>
      </c>
      <c r="AY430" s="249" t="s">
        <v>157</v>
      </c>
    </row>
    <row r="431" spans="1:51" s="13" customFormat="1" ht="12">
      <c r="A431" s="13"/>
      <c r="B431" s="239"/>
      <c r="C431" s="240"/>
      <c r="D431" s="234" t="s">
        <v>224</v>
      </c>
      <c r="E431" s="241" t="s">
        <v>1</v>
      </c>
      <c r="F431" s="242" t="s">
        <v>735</v>
      </c>
      <c r="G431" s="240"/>
      <c r="H431" s="243">
        <v>324.456</v>
      </c>
      <c r="I431" s="244"/>
      <c r="J431" s="240"/>
      <c r="K431" s="240"/>
      <c r="L431" s="245"/>
      <c r="M431" s="246"/>
      <c r="N431" s="247"/>
      <c r="O431" s="247"/>
      <c r="P431" s="247"/>
      <c r="Q431" s="247"/>
      <c r="R431" s="247"/>
      <c r="S431" s="247"/>
      <c r="T431" s="248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9" t="s">
        <v>224</v>
      </c>
      <c r="AU431" s="249" t="s">
        <v>169</v>
      </c>
      <c r="AV431" s="13" t="s">
        <v>95</v>
      </c>
      <c r="AW431" s="13" t="s">
        <v>40</v>
      </c>
      <c r="AX431" s="13" t="s">
        <v>85</v>
      </c>
      <c r="AY431" s="249" t="s">
        <v>157</v>
      </c>
    </row>
    <row r="432" spans="1:65" s="2" customFormat="1" ht="33" customHeight="1">
      <c r="A432" s="37"/>
      <c r="B432" s="38"/>
      <c r="C432" s="220" t="s">
        <v>749</v>
      </c>
      <c r="D432" s="220" t="s">
        <v>158</v>
      </c>
      <c r="E432" s="221" t="s">
        <v>750</v>
      </c>
      <c r="F432" s="222" t="s">
        <v>751</v>
      </c>
      <c r="G432" s="223" t="s">
        <v>302</v>
      </c>
      <c r="H432" s="224">
        <v>769.333</v>
      </c>
      <c r="I432" s="225"/>
      <c r="J432" s="226">
        <f>ROUND(I432*H432,2)</f>
        <v>0</v>
      </c>
      <c r="K432" s="227"/>
      <c r="L432" s="43"/>
      <c r="M432" s="228" t="s">
        <v>1</v>
      </c>
      <c r="N432" s="229" t="s">
        <v>50</v>
      </c>
      <c r="O432" s="90"/>
      <c r="P432" s="230">
        <f>O432*H432</f>
        <v>0</v>
      </c>
      <c r="Q432" s="230">
        <v>0</v>
      </c>
      <c r="R432" s="230">
        <f>Q432*H432</f>
        <v>0</v>
      </c>
      <c r="S432" s="230">
        <v>0</v>
      </c>
      <c r="T432" s="231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232" t="s">
        <v>174</v>
      </c>
      <c r="AT432" s="232" t="s">
        <v>158</v>
      </c>
      <c r="AU432" s="232" t="s">
        <v>169</v>
      </c>
      <c r="AY432" s="15" t="s">
        <v>157</v>
      </c>
      <c r="BE432" s="233">
        <f>IF(N432="základní",J432,0)</f>
        <v>0</v>
      </c>
      <c r="BF432" s="233">
        <f>IF(N432="snížená",J432,0)</f>
        <v>0</v>
      </c>
      <c r="BG432" s="233">
        <f>IF(N432="zákl. přenesená",J432,0)</f>
        <v>0</v>
      </c>
      <c r="BH432" s="233">
        <f>IF(N432="sníž. přenesená",J432,0)</f>
        <v>0</v>
      </c>
      <c r="BI432" s="233">
        <f>IF(N432="nulová",J432,0)</f>
        <v>0</v>
      </c>
      <c r="BJ432" s="15" t="s">
        <v>93</v>
      </c>
      <c r="BK432" s="233">
        <f>ROUND(I432*H432,2)</f>
        <v>0</v>
      </c>
      <c r="BL432" s="15" t="s">
        <v>174</v>
      </c>
      <c r="BM432" s="232" t="s">
        <v>752</v>
      </c>
    </row>
    <row r="433" spans="1:47" s="2" customFormat="1" ht="12">
      <c r="A433" s="37"/>
      <c r="B433" s="38"/>
      <c r="C433" s="39"/>
      <c r="D433" s="234" t="s">
        <v>164</v>
      </c>
      <c r="E433" s="39"/>
      <c r="F433" s="235" t="s">
        <v>753</v>
      </c>
      <c r="G433" s="39"/>
      <c r="H433" s="39"/>
      <c r="I433" s="236"/>
      <c r="J433" s="39"/>
      <c r="K433" s="39"/>
      <c r="L433" s="43"/>
      <c r="M433" s="237"/>
      <c r="N433" s="238"/>
      <c r="O433" s="90"/>
      <c r="P433" s="90"/>
      <c r="Q433" s="90"/>
      <c r="R433" s="90"/>
      <c r="S433" s="90"/>
      <c r="T433" s="91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15" t="s">
        <v>164</v>
      </c>
      <c r="AU433" s="15" t="s">
        <v>169</v>
      </c>
    </row>
    <row r="434" spans="1:51" s="13" customFormat="1" ht="12">
      <c r="A434" s="13"/>
      <c r="B434" s="239"/>
      <c r="C434" s="240"/>
      <c r="D434" s="234" t="s">
        <v>224</v>
      </c>
      <c r="E434" s="241" t="s">
        <v>1</v>
      </c>
      <c r="F434" s="242" t="s">
        <v>732</v>
      </c>
      <c r="G434" s="240"/>
      <c r="H434" s="243">
        <v>228.573</v>
      </c>
      <c r="I434" s="244"/>
      <c r="J434" s="240"/>
      <c r="K434" s="240"/>
      <c r="L434" s="245"/>
      <c r="M434" s="246"/>
      <c r="N434" s="247"/>
      <c r="O434" s="247"/>
      <c r="P434" s="247"/>
      <c r="Q434" s="247"/>
      <c r="R434" s="247"/>
      <c r="S434" s="247"/>
      <c r="T434" s="248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9" t="s">
        <v>224</v>
      </c>
      <c r="AU434" s="249" t="s">
        <v>169</v>
      </c>
      <c r="AV434" s="13" t="s">
        <v>95</v>
      </c>
      <c r="AW434" s="13" t="s">
        <v>40</v>
      </c>
      <c r="AX434" s="13" t="s">
        <v>85</v>
      </c>
      <c r="AY434" s="249" t="s">
        <v>157</v>
      </c>
    </row>
    <row r="435" spans="1:51" s="13" customFormat="1" ht="12">
      <c r="A435" s="13"/>
      <c r="B435" s="239"/>
      <c r="C435" s="240"/>
      <c r="D435" s="234" t="s">
        <v>224</v>
      </c>
      <c r="E435" s="241" t="s">
        <v>1</v>
      </c>
      <c r="F435" s="242" t="s">
        <v>754</v>
      </c>
      <c r="G435" s="240"/>
      <c r="H435" s="243">
        <v>540.76</v>
      </c>
      <c r="I435" s="244"/>
      <c r="J435" s="240"/>
      <c r="K435" s="240"/>
      <c r="L435" s="245"/>
      <c r="M435" s="246"/>
      <c r="N435" s="247"/>
      <c r="O435" s="247"/>
      <c r="P435" s="247"/>
      <c r="Q435" s="247"/>
      <c r="R435" s="247"/>
      <c r="S435" s="247"/>
      <c r="T435" s="248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9" t="s">
        <v>224</v>
      </c>
      <c r="AU435" s="249" t="s">
        <v>169</v>
      </c>
      <c r="AV435" s="13" t="s">
        <v>95</v>
      </c>
      <c r="AW435" s="13" t="s">
        <v>40</v>
      </c>
      <c r="AX435" s="13" t="s">
        <v>85</v>
      </c>
      <c r="AY435" s="249" t="s">
        <v>157</v>
      </c>
    </row>
    <row r="436" spans="1:65" s="2" customFormat="1" ht="24.15" customHeight="1">
      <c r="A436" s="37"/>
      <c r="B436" s="38"/>
      <c r="C436" s="220" t="s">
        <v>755</v>
      </c>
      <c r="D436" s="220" t="s">
        <v>158</v>
      </c>
      <c r="E436" s="221" t="s">
        <v>756</v>
      </c>
      <c r="F436" s="222" t="s">
        <v>757</v>
      </c>
      <c r="G436" s="223" t="s">
        <v>302</v>
      </c>
      <c r="H436" s="224">
        <v>45</v>
      </c>
      <c r="I436" s="225"/>
      <c r="J436" s="226">
        <f>ROUND(I436*H436,2)</f>
        <v>0</v>
      </c>
      <c r="K436" s="227"/>
      <c r="L436" s="43"/>
      <c r="M436" s="228" t="s">
        <v>1</v>
      </c>
      <c r="N436" s="229" t="s">
        <v>50</v>
      </c>
      <c r="O436" s="90"/>
      <c r="P436" s="230">
        <f>O436*H436</f>
        <v>0</v>
      </c>
      <c r="Q436" s="230">
        <v>0</v>
      </c>
      <c r="R436" s="230">
        <f>Q436*H436</f>
        <v>0</v>
      </c>
      <c r="S436" s="230">
        <v>0</v>
      </c>
      <c r="T436" s="231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32" t="s">
        <v>174</v>
      </c>
      <c r="AT436" s="232" t="s">
        <v>158</v>
      </c>
      <c r="AU436" s="232" t="s">
        <v>169</v>
      </c>
      <c r="AY436" s="15" t="s">
        <v>157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5" t="s">
        <v>93</v>
      </c>
      <c r="BK436" s="233">
        <f>ROUND(I436*H436,2)</f>
        <v>0</v>
      </c>
      <c r="BL436" s="15" t="s">
        <v>174</v>
      </c>
      <c r="BM436" s="232" t="s">
        <v>758</v>
      </c>
    </row>
    <row r="437" spans="1:47" s="2" customFormat="1" ht="12">
      <c r="A437" s="37"/>
      <c r="B437" s="38"/>
      <c r="C437" s="39"/>
      <c r="D437" s="234" t="s">
        <v>164</v>
      </c>
      <c r="E437" s="39"/>
      <c r="F437" s="235" t="s">
        <v>759</v>
      </c>
      <c r="G437" s="39"/>
      <c r="H437" s="39"/>
      <c r="I437" s="236"/>
      <c r="J437" s="39"/>
      <c r="K437" s="39"/>
      <c r="L437" s="43"/>
      <c r="M437" s="237"/>
      <c r="N437" s="238"/>
      <c r="O437" s="90"/>
      <c r="P437" s="90"/>
      <c r="Q437" s="90"/>
      <c r="R437" s="90"/>
      <c r="S437" s="90"/>
      <c r="T437" s="91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5" t="s">
        <v>164</v>
      </c>
      <c r="AU437" s="15" t="s">
        <v>169</v>
      </c>
    </row>
    <row r="438" spans="1:51" s="13" customFormat="1" ht="12">
      <c r="A438" s="13"/>
      <c r="B438" s="239"/>
      <c r="C438" s="240"/>
      <c r="D438" s="234" t="s">
        <v>224</v>
      </c>
      <c r="E438" s="241" t="s">
        <v>1</v>
      </c>
      <c r="F438" s="242" t="s">
        <v>760</v>
      </c>
      <c r="G438" s="240"/>
      <c r="H438" s="243">
        <v>45</v>
      </c>
      <c r="I438" s="244"/>
      <c r="J438" s="240"/>
      <c r="K438" s="240"/>
      <c r="L438" s="245"/>
      <c r="M438" s="246"/>
      <c r="N438" s="247"/>
      <c r="O438" s="247"/>
      <c r="P438" s="247"/>
      <c r="Q438" s="247"/>
      <c r="R438" s="247"/>
      <c r="S438" s="247"/>
      <c r="T438" s="24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9" t="s">
        <v>224</v>
      </c>
      <c r="AU438" s="249" t="s">
        <v>169</v>
      </c>
      <c r="AV438" s="13" t="s">
        <v>95</v>
      </c>
      <c r="AW438" s="13" t="s">
        <v>40</v>
      </c>
      <c r="AX438" s="13" t="s">
        <v>93</v>
      </c>
      <c r="AY438" s="249" t="s">
        <v>157</v>
      </c>
    </row>
    <row r="439" spans="1:65" s="2" customFormat="1" ht="24.15" customHeight="1">
      <c r="A439" s="37"/>
      <c r="B439" s="38"/>
      <c r="C439" s="220" t="s">
        <v>761</v>
      </c>
      <c r="D439" s="220" t="s">
        <v>158</v>
      </c>
      <c r="E439" s="221" t="s">
        <v>762</v>
      </c>
      <c r="F439" s="222" t="s">
        <v>763</v>
      </c>
      <c r="G439" s="223" t="s">
        <v>302</v>
      </c>
      <c r="H439" s="224">
        <v>20</v>
      </c>
      <c r="I439" s="225"/>
      <c r="J439" s="226">
        <f>ROUND(I439*H439,2)</f>
        <v>0</v>
      </c>
      <c r="K439" s="227"/>
      <c r="L439" s="43"/>
      <c r="M439" s="228" t="s">
        <v>1</v>
      </c>
      <c r="N439" s="229" t="s">
        <v>50</v>
      </c>
      <c r="O439" s="90"/>
      <c r="P439" s="230">
        <f>O439*H439</f>
        <v>0</v>
      </c>
      <c r="Q439" s="230">
        <v>0</v>
      </c>
      <c r="R439" s="230">
        <f>Q439*H439</f>
        <v>0</v>
      </c>
      <c r="S439" s="230">
        <v>0</v>
      </c>
      <c r="T439" s="231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32" t="s">
        <v>174</v>
      </c>
      <c r="AT439" s="232" t="s">
        <v>158</v>
      </c>
      <c r="AU439" s="232" t="s">
        <v>169</v>
      </c>
      <c r="AY439" s="15" t="s">
        <v>157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5" t="s">
        <v>93</v>
      </c>
      <c r="BK439" s="233">
        <f>ROUND(I439*H439,2)</f>
        <v>0</v>
      </c>
      <c r="BL439" s="15" t="s">
        <v>174</v>
      </c>
      <c r="BM439" s="232" t="s">
        <v>764</v>
      </c>
    </row>
    <row r="440" spans="1:47" s="2" customFormat="1" ht="12">
      <c r="A440" s="37"/>
      <c r="B440" s="38"/>
      <c r="C440" s="39"/>
      <c r="D440" s="234" t="s">
        <v>164</v>
      </c>
      <c r="E440" s="39"/>
      <c r="F440" s="235" t="s">
        <v>765</v>
      </c>
      <c r="G440" s="39"/>
      <c r="H440" s="39"/>
      <c r="I440" s="236"/>
      <c r="J440" s="39"/>
      <c r="K440" s="39"/>
      <c r="L440" s="43"/>
      <c r="M440" s="237"/>
      <c r="N440" s="238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5" t="s">
        <v>164</v>
      </c>
      <c r="AU440" s="15" t="s">
        <v>169</v>
      </c>
    </row>
    <row r="441" spans="1:51" s="13" customFormat="1" ht="12">
      <c r="A441" s="13"/>
      <c r="B441" s="239"/>
      <c r="C441" s="240"/>
      <c r="D441" s="234" t="s">
        <v>224</v>
      </c>
      <c r="E441" s="241" t="s">
        <v>1</v>
      </c>
      <c r="F441" s="242" t="s">
        <v>364</v>
      </c>
      <c r="G441" s="240"/>
      <c r="H441" s="243">
        <v>20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9" t="s">
        <v>224</v>
      </c>
      <c r="AU441" s="249" t="s">
        <v>169</v>
      </c>
      <c r="AV441" s="13" t="s">
        <v>95</v>
      </c>
      <c r="AW441" s="13" t="s">
        <v>40</v>
      </c>
      <c r="AX441" s="13" t="s">
        <v>93</v>
      </c>
      <c r="AY441" s="249" t="s">
        <v>157</v>
      </c>
    </row>
    <row r="442" spans="1:63" s="12" customFormat="1" ht="22.8" customHeight="1">
      <c r="A442" s="12"/>
      <c r="B442" s="204"/>
      <c r="C442" s="205"/>
      <c r="D442" s="206" t="s">
        <v>84</v>
      </c>
      <c r="E442" s="218" t="s">
        <v>766</v>
      </c>
      <c r="F442" s="218" t="s">
        <v>767</v>
      </c>
      <c r="G442" s="205"/>
      <c r="H442" s="205"/>
      <c r="I442" s="208"/>
      <c r="J442" s="219">
        <f>BK442</f>
        <v>0</v>
      </c>
      <c r="K442" s="205"/>
      <c r="L442" s="210"/>
      <c r="M442" s="211"/>
      <c r="N442" s="212"/>
      <c r="O442" s="212"/>
      <c r="P442" s="213">
        <f>SUM(P443:P454)</f>
        <v>0</v>
      </c>
      <c r="Q442" s="212"/>
      <c r="R442" s="213">
        <f>SUM(R443:R454)</f>
        <v>0</v>
      </c>
      <c r="S442" s="212"/>
      <c r="T442" s="214">
        <f>SUM(T443:T454)</f>
        <v>0</v>
      </c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R442" s="215" t="s">
        <v>93</v>
      </c>
      <c r="AT442" s="216" t="s">
        <v>84</v>
      </c>
      <c r="AU442" s="216" t="s">
        <v>93</v>
      </c>
      <c r="AY442" s="215" t="s">
        <v>157</v>
      </c>
      <c r="BK442" s="217">
        <f>SUM(BK443:BK454)</f>
        <v>0</v>
      </c>
    </row>
    <row r="443" spans="1:65" s="2" customFormat="1" ht="33" customHeight="1">
      <c r="A443" s="37"/>
      <c r="B443" s="38"/>
      <c r="C443" s="220" t="s">
        <v>768</v>
      </c>
      <c r="D443" s="220" t="s">
        <v>158</v>
      </c>
      <c r="E443" s="221" t="s">
        <v>769</v>
      </c>
      <c r="F443" s="222" t="s">
        <v>770</v>
      </c>
      <c r="G443" s="223" t="s">
        <v>302</v>
      </c>
      <c r="H443" s="224">
        <v>52.5</v>
      </c>
      <c r="I443" s="225"/>
      <c r="J443" s="226">
        <f>ROUND(I443*H443,2)</f>
        <v>0</v>
      </c>
      <c r="K443" s="227"/>
      <c r="L443" s="43"/>
      <c r="M443" s="228" t="s">
        <v>1</v>
      </c>
      <c r="N443" s="229" t="s">
        <v>50</v>
      </c>
      <c r="O443" s="90"/>
      <c r="P443" s="230">
        <f>O443*H443</f>
        <v>0</v>
      </c>
      <c r="Q443" s="230">
        <v>0</v>
      </c>
      <c r="R443" s="230">
        <f>Q443*H443</f>
        <v>0</v>
      </c>
      <c r="S443" s="230">
        <v>0</v>
      </c>
      <c r="T443" s="231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232" t="s">
        <v>174</v>
      </c>
      <c r="AT443" s="232" t="s">
        <v>158</v>
      </c>
      <c r="AU443" s="232" t="s">
        <v>95</v>
      </c>
      <c r="AY443" s="15" t="s">
        <v>157</v>
      </c>
      <c r="BE443" s="233">
        <f>IF(N443="základní",J443,0)</f>
        <v>0</v>
      </c>
      <c r="BF443" s="233">
        <f>IF(N443="snížená",J443,0)</f>
        <v>0</v>
      </c>
      <c r="BG443" s="233">
        <f>IF(N443="zákl. přenesená",J443,0)</f>
        <v>0</v>
      </c>
      <c r="BH443" s="233">
        <f>IF(N443="sníž. přenesená",J443,0)</f>
        <v>0</v>
      </c>
      <c r="BI443" s="233">
        <f>IF(N443="nulová",J443,0)</f>
        <v>0</v>
      </c>
      <c r="BJ443" s="15" t="s">
        <v>93</v>
      </c>
      <c r="BK443" s="233">
        <f>ROUND(I443*H443,2)</f>
        <v>0</v>
      </c>
      <c r="BL443" s="15" t="s">
        <v>174</v>
      </c>
      <c r="BM443" s="232" t="s">
        <v>771</v>
      </c>
    </row>
    <row r="444" spans="1:47" s="2" customFormat="1" ht="12">
      <c r="A444" s="37"/>
      <c r="B444" s="38"/>
      <c r="C444" s="39"/>
      <c r="D444" s="234" t="s">
        <v>164</v>
      </c>
      <c r="E444" s="39"/>
      <c r="F444" s="235" t="s">
        <v>772</v>
      </c>
      <c r="G444" s="39"/>
      <c r="H444" s="39"/>
      <c r="I444" s="236"/>
      <c r="J444" s="39"/>
      <c r="K444" s="39"/>
      <c r="L444" s="43"/>
      <c r="M444" s="237"/>
      <c r="N444" s="238"/>
      <c r="O444" s="90"/>
      <c r="P444" s="90"/>
      <c r="Q444" s="90"/>
      <c r="R444" s="90"/>
      <c r="S444" s="90"/>
      <c r="T444" s="91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15" t="s">
        <v>164</v>
      </c>
      <c r="AU444" s="15" t="s">
        <v>95</v>
      </c>
    </row>
    <row r="445" spans="1:51" s="13" customFormat="1" ht="12">
      <c r="A445" s="13"/>
      <c r="B445" s="239"/>
      <c r="C445" s="240"/>
      <c r="D445" s="234" t="s">
        <v>224</v>
      </c>
      <c r="E445" s="241" t="s">
        <v>1</v>
      </c>
      <c r="F445" s="242" t="s">
        <v>734</v>
      </c>
      <c r="G445" s="240"/>
      <c r="H445" s="243">
        <v>52.5</v>
      </c>
      <c r="I445" s="244"/>
      <c r="J445" s="240"/>
      <c r="K445" s="240"/>
      <c r="L445" s="245"/>
      <c r="M445" s="246"/>
      <c r="N445" s="247"/>
      <c r="O445" s="247"/>
      <c r="P445" s="247"/>
      <c r="Q445" s="247"/>
      <c r="R445" s="247"/>
      <c r="S445" s="247"/>
      <c r="T445" s="248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9" t="s">
        <v>224</v>
      </c>
      <c r="AU445" s="249" t="s">
        <v>95</v>
      </c>
      <c r="AV445" s="13" t="s">
        <v>95</v>
      </c>
      <c r="AW445" s="13" t="s">
        <v>40</v>
      </c>
      <c r="AX445" s="13" t="s">
        <v>93</v>
      </c>
      <c r="AY445" s="249" t="s">
        <v>157</v>
      </c>
    </row>
    <row r="446" spans="1:65" s="2" customFormat="1" ht="33" customHeight="1">
      <c r="A446" s="37"/>
      <c r="B446" s="38"/>
      <c r="C446" s="220" t="s">
        <v>720</v>
      </c>
      <c r="D446" s="220" t="s">
        <v>158</v>
      </c>
      <c r="E446" s="221" t="s">
        <v>773</v>
      </c>
      <c r="F446" s="222" t="s">
        <v>774</v>
      </c>
      <c r="G446" s="223" t="s">
        <v>302</v>
      </c>
      <c r="H446" s="224">
        <v>228.573</v>
      </c>
      <c r="I446" s="225"/>
      <c r="J446" s="226">
        <f>ROUND(I446*H446,2)</f>
        <v>0</v>
      </c>
      <c r="K446" s="227"/>
      <c r="L446" s="43"/>
      <c r="M446" s="228" t="s">
        <v>1</v>
      </c>
      <c r="N446" s="229" t="s">
        <v>50</v>
      </c>
      <c r="O446" s="90"/>
      <c r="P446" s="230">
        <f>O446*H446</f>
        <v>0</v>
      </c>
      <c r="Q446" s="230">
        <v>0</v>
      </c>
      <c r="R446" s="230">
        <f>Q446*H446</f>
        <v>0</v>
      </c>
      <c r="S446" s="230">
        <v>0</v>
      </c>
      <c r="T446" s="231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32" t="s">
        <v>174</v>
      </c>
      <c r="AT446" s="232" t="s">
        <v>158</v>
      </c>
      <c r="AU446" s="232" t="s">
        <v>95</v>
      </c>
      <c r="AY446" s="15" t="s">
        <v>157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5" t="s">
        <v>93</v>
      </c>
      <c r="BK446" s="233">
        <f>ROUND(I446*H446,2)</f>
        <v>0</v>
      </c>
      <c r="BL446" s="15" t="s">
        <v>174</v>
      </c>
      <c r="BM446" s="232" t="s">
        <v>775</v>
      </c>
    </row>
    <row r="447" spans="1:47" s="2" customFormat="1" ht="12">
      <c r="A447" s="37"/>
      <c r="B447" s="38"/>
      <c r="C447" s="39"/>
      <c r="D447" s="234" t="s">
        <v>164</v>
      </c>
      <c r="E447" s="39"/>
      <c r="F447" s="235" t="s">
        <v>776</v>
      </c>
      <c r="G447" s="39"/>
      <c r="H447" s="39"/>
      <c r="I447" s="236"/>
      <c r="J447" s="39"/>
      <c r="K447" s="39"/>
      <c r="L447" s="43"/>
      <c r="M447" s="237"/>
      <c r="N447" s="238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5" t="s">
        <v>164</v>
      </c>
      <c r="AU447" s="15" t="s">
        <v>95</v>
      </c>
    </row>
    <row r="448" spans="1:51" s="13" customFormat="1" ht="12">
      <c r="A448" s="13"/>
      <c r="B448" s="239"/>
      <c r="C448" s="240"/>
      <c r="D448" s="234" t="s">
        <v>224</v>
      </c>
      <c r="E448" s="241" t="s">
        <v>1</v>
      </c>
      <c r="F448" s="242" t="s">
        <v>732</v>
      </c>
      <c r="G448" s="240"/>
      <c r="H448" s="243">
        <v>228.573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9" t="s">
        <v>224</v>
      </c>
      <c r="AU448" s="249" t="s">
        <v>95</v>
      </c>
      <c r="AV448" s="13" t="s">
        <v>95</v>
      </c>
      <c r="AW448" s="13" t="s">
        <v>40</v>
      </c>
      <c r="AX448" s="13" t="s">
        <v>93</v>
      </c>
      <c r="AY448" s="249" t="s">
        <v>157</v>
      </c>
    </row>
    <row r="449" spans="1:65" s="2" customFormat="1" ht="24.15" customHeight="1">
      <c r="A449" s="37"/>
      <c r="B449" s="38"/>
      <c r="C449" s="220" t="s">
        <v>777</v>
      </c>
      <c r="D449" s="220" t="s">
        <v>158</v>
      </c>
      <c r="E449" s="221" t="s">
        <v>778</v>
      </c>
      <c r="F449" s="222" t="s">
        <v>377</v>
      </c>
      <c r="G449" s="223" t="s">
        <v>302</v>
      </c>
      <c r="H449" s="224">
        <v>324.456</v>
      </c>
      <c r="I449" s="225"/>
      <c r="J449" s="226">
        <f>ROUND(I449*H449,2)</f>
        <v>0</v>
      </c>
      <c r="K449" s="227"/>
      <c r="L449" s="43"/>
      <c r="M449" s="228" t="s">
        <v>1</v>
      </c>
      <c r="N449" s="229" t="s">
        <v>50</v>
      </c>
      <c r="O449" s="90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32" t="s">
        <v>174</v>
      </c>
      <c r="AT449" s="232" t="s">
        <v>158</v>
      </c>
      <c r="AU449" s="232" t="s">
        <v>95</v>
      </c>
      <c r="AY449" s="15" t="s">
        <v>157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5" t="s">
        <v>93</v>
      </c>
      <c r="BK449" s="233">
        <f>ROUND(I449*H449,2)</f>
        <v>0</v>
      </c>
      <c r="BL449" s="15" t="s">
        <v>174</v>
      </c>
      <c r="BM449" s="232" t="s">
        <v>779</v>
      </c>
    </row>
    <row r="450" spans="1:47" s="2" customFormat="1" ht="12">
      <c r="A450" s="37"/>
      <c r="B450" s="38"/>
      <c r="C450" s="39"/>
      <c r="D450" s="234" t="s">
        <v>164</v>
      </c>
      <c r="E450" s="39"/>
      <c r="F450" s="235" t="s">
        <v>379</v>
      </c>
      <c r="G450" s="39"/>
      <c r="H450" s="39"/>
      <c r="I450" s="236"/>
      <c r="J450" s="39"/>
      <c r="K450" s="39"/>
      <c r="L450" s="43"/>
      <c r="M450" s="237"/>
      <c r="N450" s="238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5" t="s">
        <v>164</v>
      </c>
      <c r="AU450" s="15" t="s">
        <v>95</v>
      </c>
    </row>
    <row r="451" spans="1:51" s="13" customFormat="1" ht="12">
      <c r="A451" s="13"/>
      <c r="B451" s="239"/>
      <c r="C451" s="240"/>
      <c r="D451" s="234" t="s">
        <v>224</v>
      </c>
      <c r="E451" s="241" t="s">
        <v>1</v>
      </c>
      <c r="F451" s="242" t="s">
        <v>735</v>
      </c>
      <c r="G451" s="240"/>
      <c r="H451" s="243">
        <v>324.456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224</v>
      </c>
      <c r="AU451" s="249" t="s">
        <v>95</v>
      </c>
      <c r="AV451" s="13" t="s">
        <v>95</v>
      </c>
      <c r="AW451" s="13" t="s">
        <v>40</v>
      </c>
      <c r="AX451" s="13" t="s">
        <v>93</v>
      </c>
      <c r="AY451" s="249" t="s">
        <v>157</v>
      </c>
    </row>
    <row r="452" spans="1:65" s="2" customFormat="1" ht="37.8" customHeight="1">
      <c r="A452" s="37"/>
      <c r="B452" s="38"/>
      <c r="C452" s="220" t="s">
        <v>780</v>
      </c>
      <c r="D452" s="220" t="s">
        <v>158</v>
      </c>
      <c r="E452" s="221" t="s">
        <v>781</v>
      </c>
      <c r="F452" s="222" t="s">
        <v>782</v>
      </c>
      <c r="G452" s="223" t="s">
        <v>302</v>
      </c>
      <c r="H452" s="224">
        <v>4.423</v>
      </c>
      <c r="I452" s="225"/>
      <c r="J452" s="226">
        <f>ROUND(I452*H452,2)</f>
        <v>0</v>
      </c>
      <c r="K452" s="227"/>
      <c r="L452" s="43"/>
      <c r="M452" s="228" t="s">
        <v>1</v>
      </c>
      <c r="N452" s="229" t="s">
        <v>50</v>
      </c>
      <c r="O452" s="90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2" t="s">
        <v>174</v>
      </c>
      <c r="AT452" s="232" t="s">
        <v>158</v>
      </c>
      <c r="AU452" s="232" t="s">
        <v>95</v>
      </c>
      <c r="AY452" s="15" t="s">
        <v>157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5" t="s">
        <v>93</v>
      </c>
      <c r="BK452" s="233">
        <f>ROUND(I452*H452,2)</f>
        <v>0</v>
      </c>
      <c r="BL452" s="15" t="s">
        <v>174</v>
      </c>
      <c r="BM452" s="232" t="s">
        <v>783</v>
      </c>
    </row>
    <row r="453" spans="1:47" s="2" customFormat="1" ht="12">
      <c r="A453" s="37"/>
      <c r="B453" s="38"/>
      <c r="C453" s="39"/>
      <c r="D453" s="234" t="s">
        <v>164</v>
      </c>
      <c r="E453" s="39"/>
      <c r="F453" s="235" t="s">
        <v>784</v>
      </c>
      <c r="G453" s="39"/>
      <c r="H453" s="39"/>
      <c r="I453" s="236"/>
      <c r="J453" s="39"/>
      <c r="K453" s="39"/>
      <c r="L453" s="43"/>
      <c r="M453" s="237"/>
      <c r="N453" s="238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5" t="s">
        <v>164</v>
      </c>
      <c r="AU453" s="15" t="s">
        <v>95</v>
      </c>
    </row>
    <row r="454" spans="1:51" s="13" customFormat="1" ht="12">
      <c r="A454" s="13"/>
      <c r="B454" s="239"/>
      <c r="C454" s="240"/>
      <c r="D454" s="234" t="s">
        <v>224</v>
      </c>
      <c r="E454" s="241" t="s">
        <v>1</v>
      </c>
      <c r="F454" s="242" t="s">
        <v>733</v>
      </c>
      <c r="G454" s="240"/>
      <c r="H454" s="243">
        <v>4.423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9" t="s">
        <v>224</v>
      </c>
      <c r="AU454" s="249" t="s">
        <v>95</v>
      </c>
      <c r="AV454" s="13" t="s">
        <v>95</v>
      </c>
      <c r="AW454" s="13" t="s">
        <v>40</v>
      </c>
      <c r="AX454" s="13" t="s">
        <v>93</v>
      </c>
      <c r="AY454" s="249" t="s">
        <v>157</v>
      </c>
    </row>
    <row r="455" spans="1:63" s="12" customFormat="1" ht="25.9" customHeight="1">
      <c r="A455" s="12"/>
      <c r="B455" s="204"/>
      <c r="C455" s="205"/>
      <c r="D455" s="206" t="s">
        <v>84</v>
      </c>
      <c r="E455" s="207" t="s">
        <v>785</v>
      </c>
      <c r="F455" s="207" t="s">
        <v>786</v>
      </c>
      <c r="G455" s="205"/>
      <c r="H455" s="205"/>
      <c r="I455" s="208"/>
      <c r="J455" s="209">
        <f>BK455</f>
        <v>0</v>
      </c>
      <c r="K455" s="205"/>
      <c r="L455" s="210"/>
      <c r="M455" s="211"/>
      <c r="N455" s="212"/>
      <c r="O455" s="212"/>
      <c r="P455" s="213">
        <f>P456</f>
        <v>0</v>
      </c>
      <c r="Q455" s="212"/>
      <c r="R455" s="213">
        <f>R456</f>
        <v>0</v>
      </c>
      <c r="S455" s="212"/>
      <c r="T455" s="214">
        <f>T456</f>
        <v>0</v>
      </c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R455" s="215" t="s">
        <v>95</v>
      </c>
      <c r="AT455" s="216" t="s">
        <v>84</v>
      </c>
      <c r="AU455" s="216" t="s">
        <v>85</v>
      </c>
      <c r="AY455" s="215" t="s">
        <v>157</v>
      </c>
      <c r="BK455" s="217">
        <f>BK456</f>
        <v>0</v>
      </c>
    </row>
    <row r="456" spans="1:63" s="12" customFormat="1" ht="22.8" customHeight="1">
      <c r="A456" s="12"/>
      <c r="B456" s="204"/>
      <c r="C456" s="205"/>
      <c r="D456" s="206" t="s">
        <v>84</v>
      </c>
      <c r="E456" s="218" t="s">
        <v>787</v>
      </c>
      <c r="F456" s="218" t="s">
        <v>788</v>
      </c>
      <c r="G456" s="205"/>
      <c r="H456" s="205"/>
      <c r="I456" s="208"/>
      <c r="J456" s="219">
        <f>BK456</f>
        <v>0</v>
      </c>
      <c r="K456" s="205"/>
      <c r="L456" s="210"/>
      <c r="M456" s="211"/>
      <c r="N456" s="212"/>
      <c r="O456" s="212"/>
      <c r="P456" s="213">
        <f>SUM(P457:P459)</f>
        <v>0</v>
      </c>
      <c r="Q456" s="212"/>
      <c r="R456" s="213">
        <f>SUM(R457:R459)</f>
        <v>0</v>
      </c>
      <c r="S456" s="212"/>
      <c r="T456" s="214">
        <f>SUM(T457:T459)</f>
        <v>0</v>
      </c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R456" s="215" t="s">
        <v>95</v>
      </c>
      <c r="AT456" s="216" t="s">
        <v>84</v>
      </c>
      <c r="AU456" s="216" t="s">
        <v>93</v>
      </c>
      <c r="AY456" s="215" t="s">
        <v>157</v>
      </c>
      <c r="BK456" s="217">
        <f>SUM(BK457:BK459)</f>
        <v>0</v>
      </c>
    </row>
    <row r="457" spans="1:65" s="2" customFormat="1" ht="24.15" customHeight="1">
      <c r="A457" s="37"/>
      <c r="B457" s="38"/>
      <c r="C457" s="220" t="s">
        <v>789</v>
      </c>
      <c r="D457" s="220" t="s">
        <v>158</v>
      </c>
      <c r="E457" s="221" t="s">
        <v>790</v>
      </c>
      <c r="F457" s="222" t="s">
        <v>791</v>
      </c>
      <c r="G457" s="223" t="s">
        <v>278</v>
      </c>
      <c r="H457" s="224">
        <v>159.1</v>
      </c>
      <c r="I457" s="225"/>
      <c r="J457" s="226">
        <f>ROUND(I457*H457,2)</f>
        <v>0</v>
      </c>
      <c r="K457" s="227"/>
      <c r="L457" s="43"/>
      <c r="M457" s="228" t="s">
        <v>1</v>
      </c>
      <c r="N457" s="229" t="s">
        <v>50</v>
      </c>
      <c r="O457" s="90"/>
      <c r="P457" s="230">
        <f>O457*H457</f>
        <v>0</v>
      </c>
      <c r="Q457" s="230">
        <v>0</v>
      </c>
      <c r="R457" s="230">
        <f>Q457*H457</f>
        <v>0</v>
      </c>
      <c r="S457" s="230">
        <v>0</v>
      </c>
      <c r="T457" s="231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232" t="s">
        <v>236</v>
      </c>
      <c r="AT457" s="232" t="s">
        <v>158</v>
      </c>
      <c r="AU457" s="232" t="s">
        <v>95</v>
      </c>
      <c r="AY457" s="15" t="s">
        <v>157</v>
      </c>
      <c r="BE457" s="233">
        <f>IF(N457="základní",J457,0)</f>
        <v>0</v>
      </c>
      <c r="BF457" s="233">
        <f>IF(N457="snížená",J457,0)</f>
        <v>0</v>
      </c>
      <c r="BG457" s="233">
        <f>IF(N457="zákl. přenesená",J457,0)</f>
        <v>0</v>
      </c>
      <c r="BH457" s="233">
        <f>IF(N457="sníž. přenesená",J457,0)</f>
        <v>0</v>
      </c>
      <c r="BI457" s="233">
        <f>IF(N457="nulová",J457,0)</f>
        <v>0</v>
      </c>
      <c r="BJ457" s="15" t="s">
        <v>93</v>
      </c>
      <c r="BK457" s="233">
        <f>ROUND(I457*H457,2)</f>
        <v>0</v>
      </c>
      <c r="BL457" s="15" t="s">
        <v>236</v>
      </c>
      <c r="BM457" s="232" t="s">
        <v>792</v>
      </c>
    </row>
    <row r="458" spans="1:47" s="2" customFormat="1" ht="12">
      <c r="A458" s="37"/>
      <c r="B458" s="38"/>
      <c r="C458" s="39"/>
      <c r="D458" s="234" t="s">
        <v>164</v>
      </c>
      <c r="E458" s="39"/>
      <c r="F458" s="235" t="s">
        <v>791</v>
      </c>
      <c r="G458" s="39"/>
      <c r="H458" s="39"/>
      <c r="I458" s="236"/>
      <c r="J458" s="39"/>
      <c r="K458" s="39"/>
      <c r="L458" s="43"/>
      <c r="M458" s="237"/>
      <c r="N458" s="238"/>
      <c r="O458" s="90"/>
      <c r="P458" s="90"/>
      <c r="Q458" s="90"/>
      <c r="R458" s="90"/>
      <c r="S458" s="90"/>
      <c r="T458" s="91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15" t="s">
        <v>164</v>
      </c>
      <c r="AU458" s="15" t="s">
        <v>95</v>
      </c>
    </row>
    <row r="459" spans="1:51" s="13" customFormat="1" ht="12">
      <c r="A459" s="13"/>
      <c r="B459" s="239"/>
      <c r="C459" s="240"/>
      <c r="D459" s="234" t="s">
        <v>224</v>
      </c>
      <c r="E459" s="241" t="s">
        <v>1</v>
      </c>
      <c r="F459" s="242" t="s">
        <v>793</v>
      </c>
      <c r="G459" s="240"/>
      <c r="H459" s="243">
        <v>159.1</v>
      </c>
      <c r="I459" s="244"/>
      <c r="J459" s="240"/>
      <c r="K459" s="240"/>
      <c r="L459" s="245"/>
      <c r="M459" s="246"/>
      <c r="N459" s="247"/>
      <c r="O459" s="247"/>
      <c r="P459" s="247"/>
      <c r="Q459" s="247"/>
      <c r="R459" s="247"/>
      <c r="S459" s="247"/>
      <c r="T459" s="248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T459" s="249" t="s">
        <v>224</v>
      </c>
      <c r="AU459" s="249" t="s">
        <v>95</v>
      </c>
      <c r="AV459" s="13" t="s">
        <v>95</v>
      </c>
      <c r="AW459" s="13" t="s">
        <v>40</v>
      </c>
      <c r="AX459" s="13" t="s">
        <v>93</v>
      </c>
      <c r="AY459" s="249" t="s">
        <v>157</v>
      </c>
    </row>
    <row r="460" spans="1:63" s="12" customFormat="1" ht="25.9" customHeight="1">
      <c r="A460" s="12"/>
      <c r="B460" s="204"/>
      <c r="C460" s="205"/>
      <c r="D460" s="206" t="s">
        <v>84</v>
      </c>
      <c r="E460" s="207" t="s">
        <v>299</v>
      </c>
      <c r="F460" s="207" t="s">
        <v>794</v>
      </c>
      <c r="G460" s="205"/>
      <c r="H460" s="205"/>
      <c r="I460" s="208"/>
      <c r="J460" s="209">
        <f>BK460</f>
        <v>0</v>
      </c>
      <c r="K460" s="205"/>
      <c r="L460" s="210"/>
      <c r="M460" s="211"/>
      <c r="N460" s="212"/>
      <c r="O460" s="212"/>
      <c r="P460" s="213">
        <f>P461+P466+P470</f>
        <v>0</v>
      </c>
      <c r="Q460" s="212"/>
      <c r="R460" s="213">
        <f>R461+R466+R470</f>
        <v>0.00042</v>
      </c>
      <c r="S460" s="212"/>
      <c r="T460" s="214">
        <f>T461+T466+T470</f>
        <v>0</v>
      </c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R460" s="215" t="s">
        <v>169</v>
      </c>
      <c r="AT460" s="216" t="s">
        <v>84</v>
      </c>
      <c r="AU460" s="216" t="s">
        <v>85</v>
      </c>
      <c r="AY460" s="215" t="s">
        <v>157</v>
      </c>
      <c r="BK460" s="217">
        <f>BK461+BK466+BK470</f>
        <v>0</v>
      </c>
    </row>
    <row r="461" spans="1:63" s="12" customFormat="1" ht="22.8" customHeight="1">
      <c r="A461" s="12"/>
      <c r="B461" s="204"/>
      <c r="C461" s="205"/>
      <c r="D461" s="206" t="s">
        <v>84</v>
      </c>
      <c r="E461" s="218" t="s">
        <v>795</v>
      </c>
      <c r="F461" s="218" t="s">
        <v>796</v>
      </c>
      <c r="G461" s="205"/>
      <c r="H461" s="205"/>
      <c r="I461" s="208"/>
      <c r="J461" s="219">
        <f>BK461</f>
        <v>0</v>
      </c>
      <c r="K461" s="205"/>
      <c r="L461" s="210"/>
      <c r="M461" s="211"/>
      <c r="N461" s="212"/>
      <c r="O461" s="212"/>
      <c r="P461" s="213">
        <f>SUM(P462:P465)</f>
        <v>0</v>
      </c>
      <c r="Q461" s="212"/>
      <c r="R461" s="213">
        <f>SUM(R462:R465)</f>
        <v>0</v>
      </c>
      <c r="S461" s="212"/>
      <c r="T461" s="214">
        <f>SUM(T462:T465)</f>
        <v>0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15" t="s">
        <v>169</v>
      </c>
      <c r="AT461" s="216" t="s">
        <v>84</v>
      </c>
      <c r="AU461" s="216" t="s">
        <v>93</v>
      </c>
      <c r="AY461" s="215" t="s">
        <v>157</v>
      </c>
      <c r="BK461" s="217">
        <f>SUM(BK462:BK465)</f>
        <v>0</v>
      </c>
    </row>
    <row r="462" spans="1:65" s="2" customFormat="1" ht="24.15" customHeight="1">
      <c r="A462" s="37"/>
      <c r="B462" s="38"/>
      <c r="C462" s="220" t="s">
        <v>797</v>
      </c>
      <c r="D462" s="220" t="s">
        <v>158</v>
      </c>
      <c r="E462" s="221" t="s">
        <v>798</v>
      </c>
      <c r="F462" s="222" t="s">
        <v>799</v>
      </c>
      <c r="G462" s="223" t="s">
        <v>800</v>
      </c>
      <c r="H462" s="224">
        <v>3</v>
      </c>
      <c r="I462" s="225"/>
      <c r="J462" s="226">
        <f>ROUND(I462*H462,2)</f>
        <v>0</v>
      </c>
      <c r="K462" s="227"/>
      <c r="L462" s="43"/>
      <c r="M462" s="228" t="s">
        <v>1</v>
      </c>
      <c r="N462" s="229" t="s">
        <v>50</v>
      </c>
      <c r="O462" s="90"/>
      <c r="P462" s="230">
        <f>O462*H462</f>
        <v>0</v>
      </c>
      <c r="Q462" s="230">
        <v>0</v>
      </c>
      <c r="R462" s="230">
        <f>Q462*H462</f>
        <v>0</v>
      </c>
      <c r="S462" s="230">
        <v>0</v>
      </c>
      <c r="T462" s="231">
        <f>S462*H462</f>
        <v>0</v>
      </c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R462" s="232" t="s">
        <v>594</v>
      </c>
      <c r="AT462" s="232" t="s">
        <v>158</v>
      </c>
      <c r="AU462" s="232" t="s">
        <v>95</v>
      </c>
      <c r="AY462" s="15" t="s">
        <v>157</v>
      </c>
      <c r="BE462" s="233">
        <f>IF(N462="základní",J462,0)</f>
        <v>0</v>
      </c>
      <c r="BF462" s="233">
        <f>IF(N462="snížená",J462,0)</f>
        <v>0</v>
      </c>
      <c r="BG462" s="233">
        <f>IF(N462="zákl. přenesená",J462,0)</f>
        <v>0</v>
      </c>
      <c r="BH462" s="233">
        <f>IF(N462="sníž. přenesená",J462,0)</f>
        <v>0</v>
      </c>
      <c r="BI462" s="233">
        <f>IF(N462="nulová",J462,0)</f>
        <v>0</v>
      </c>
      <c r="BJ462" s="15" t="s">
        <v>93</v>
      </c>
      <c r="BK462" s="233">
        <f>ROUND(I462*H462,2)</f>
        <v>0</v>
      </c>
      <c r="BL462" s="15" t="s">
        <v>594</v>
      </c>
      <c r="BM462" s="232" t="s">
        <v>801</v>
      </c>
    </row>
    <row r="463" spans="1:47" s="2" customFormat="1" ht="12">
      <c r="A463" s="37"/>
      <c r="B463" s="38"/>
      <c r="C463" s="39"/>
      <c r="D463" s="234" t="s">
        <v>164</v>
      </c>
      <c r="E463" s="39"/>
      <c r="F463" s="235" t="s">
        <v>802</v>
      </c>
      <c r="G463" s="39"/>
      <c r="H463" s="39"/>
      <c r="I463" s="236"/>
      <c r="J463" s="39"/>
      <c r="K463" s="39"/>
      <c r="L463" s="43"/>
      <c r="M463" s="237"/>
      <c r="N463" s="238"/>
      <c r="O463" s="90"/>
      <c r="P463" s="90"/>
      <c r="Q463" s="90"/>
      <c r="R463" s="90"/>
      <c r="S463" s="90"/>
      <c r="T463" s="91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T463" s="15" t="s">
        <v>164</v>
      </c>
      <c r="AU463" s="15" t="s">
        <v>95</v>
      </c>
    </row>
    <row r="464" spans="1:65" s="2" customFormat="1" ht="24.15" customHeight="1">
      <c r="A464" s="37"/>
      <c r="B464" s="38"/>
      <c r="C464" s="220" t="s">
        <v>803</v>
      </c>
      <c r="D464" s="220" t="s">
        <v>158</v>
      </c>
      <c r="E464" s="221" t="s">
        <v>804</v>
      </c>
      <c r="F464" s="222" t="s">
        <v>805</v>
      </c>
      <c r="G464" s="223" t="s">
        <v>278</v>
      </c>
      <c r="H464" s="224">
        <v>442.3</v>
      </c>
      <c r="I464" s="225"/>
      <c r="J464" s="226">
        <f>ROUND(I464*H464,2)</f>
        <v>0</v>
      </c>
      <c r="K464" s="227"/>
      <c r="L464" s="43"/>
      <c r="M464" s="228" t="s">
        <v>1</v>
      </c>
      <c r="N464" s="229" t="s">
        <v>50</v>
      </c>
      <c r="O464" s="90"/>
      <c r="P464" s="230">
        <f>O464*H464</f>
        <v>0</v>
      </c>
      <c r="Q464" s="230">
        <v>0</v>
      </c>
      <c r="R464" s="230">
        <f>Q464*H464</f>
        <v>0</v>
      </c>
      <c r="S464" s="230">
        <v>0</v>
      </c>
      <c r="T464" s="231">
        <f>S464*H464</f>
        <v>0</v>
      </c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R464" s="232" t="s">
        <v>594</v>
      </c>
      <c r="AT464" s="232" t="s">
        <v>158</v>
      </c>
      <c r="AU464" s="232" t="s">
        <v>95</v>
      </c>
      <c r="AY464" s="15" t="s">
        <v>157</v>
      </c>
      <c r="BE464" s="233">
        <f>IF(N464="základní",J464,0)</f>
        <v>0</v>
      </c>
      <c r="BF464" s="233">
        <f>IF(N464="snížená",J464,0)</f>
        <v>0</v>
      </c>
      <c r="BG464" s="233">
        <f>IF(N464="zákl. přenesená",J464,0)</f>
        <v>0</v>
      </c>
      <c r="BH464" s="233">
        <f>IF(N464="sníž. přenesená",J464,0)</f>
        <v>0</v>
      </c>
      <c r="BI464" s="233">
        <f>IF(N464="nulová",J464,0)</f>
        <v>0</v>
      </c>
      <c r="BJ464" s="15" t="s">
        <v>93</v>
      </c>
      <c r="BK464" s="233">
        <f>ROUND(I464*H464,2)</f>
        <v>0</v>
      </c>
      <c r="BL464" s="15" t="s">
        <v>594</v>
      </c>
      <c r="BM464" s="232" t="s">
        <v>806</v>
      </c>
    </row>
    <row r="465" spans="1:47" s="2" customFormat="1" ht="12">
      <c r="A465" s="37"/>
      <c r="B465" s="38"/>
      <c r="C465" s="39"/>
      <c r="D465" s="234" t="s">
        <v>164</v>
      </c>
      <c r="E465" s="39"/>
      <c r="F465" s="235" t="s">
        <v>807</v>
      </c>
      <c r="G465" s="39"/>
      <c r="H465" s="39"/>
      <c r="I465" s="236"/>
      <c r="J465" s="39"/>
      <c r="K465" s="39"/>
      <c r="L465" s="43"/>
      <c r="M465" s="237"/>
      <c r="N465" s="238"/>
      <c r="O465" s="90"/>
      <c r="P465" s="90"/>
      <c r="Q465" s="90"/>
      <c r="R465" s="90"/>
      <c r="S465" s="90"/>
      <c r="T465" s="91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T465" s="15" t="s">
        <v>164</v>
      </c>
      <c r="AU465" s="15" t="s">
        <v>95</v>
      </c>
    </row>
    <row r="466" spans="1:63" s="12" customFormat="1" ht="22.8" customHeight="1">
      <c r="A466" s="12"/>
      <c r="B466" s="204"/>
      <c r="C466" s="205"/>
      <c r="D466" s="206" t="s">
        <v>84</v>
      </c>
      <c r="E466" s="218" t="s">
        <v>808</v>
      </c>
      <c r="F466" s="218" t="s">
        <v>809</v>
      </c>
      <c r="G466" s="205"/>
      <c r="H466" s="205"/>
      <c r="I466" s="208"/>
      <c r="J466" s="219">
        <f>BK466</f>
        <v>0</v>
      </c>
      <c r="K466" s="205"/>
      <c r="L466" s="210"/>
      <c r="M466" s="211"/>
      <c r="N466" s="212"/>
      <c r="O466" s="212"/>
      <c r="P466" s="213">
        <f>SUM(P467:P469)</f>
        <v>0</v>
      </c>
      <c r="Q466" s="212"/>
      <c r="R466" s="213">
        <f>SUM(R467:R469)</f>
        <v>0.00042</v>
      </c>
      <c r="S466" s="212"/>
      <c r="T466" s="214">
        <f>SUM(T467:T469)</f>
        <v>0</v>
      </c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R466" s="215" t="s">
        <v>169</v>
      </c>
      <c r="AT466" s="216" t="s">
        <v>84</v>
      </c>
      <c r="AU466" s="216" t="s">
        <v>93</v>
      </c>
      <c r="AY466" s="215" t="s">
        <v>157</v>
      </c>
      <c r="BK466" s="217">
        <f>SUM(BK467:BK469)</f>
        <v>0</v>
      </c>
    </row>
    <row r="467" spans="1:65" s="2" customFormat="1" ht="33" customHeight="1">
      <c r="A467" s="37"/>
      <c r="B467" s="38"/>
      <c r="C467" s="220" t="s">
        <v>810</v>
      </c>
      <c r="D467" s="220" t="s">
        <v>158</v>
      </c>
      <c r="E467" s="221" t="s">
        <v>811</v>
      </c>
      <c r="F467" s="222" t="s">
        <v>812</v>
      </c>
      <c r="G467" s="223" t="s">
        <v>813</v>
      </c>
      <c r="H467" s="224">
        <v>2</v>
      </c>
      <c r="I467" s="225"/>
      <c r="J467" s="226">
        <f>ROUND(I467*H467,2)</f>
        <v>0</v>
      </c>
      <c r="K467" s="227"/>
      <c r="L467" s="43"/>
      <c r="M467" s="228" t="s">
        <v>1</v>
      </c>
      <c r="N467" s="229" t="s">
        <v>50</v>
      </c>
      <c r="O467" s="90"/>
      <c r="P467" s="230">
        <f>O467*H467</f>
        <v>0</v>
      </c>
      <c r="Q467" s="230">
        <v>0.00021</v>
      </c>
      <c r="R467" s="230">
        <f>Q467*H467</f>
        <v>0.00042</v>
      </c>
      <c r="S467" s="230">
        <v>0</v>
      </c>
      <c r="T467" s="231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232" t="s">
        <v>594</v>
      </c>
      <c r="AT467" s="232" t="s">
        <v>158</v>
      </c>
      <c r="AU467" s="232" t="s">
        <v>95</v>
      </c>
      <c r="AY467" s="15" t="s">
        <v>157</v>
      </c>
      <c r="BE467" s="233">
        <f>IF(N467="základní",J467,0)</f>
        <v>0</v>
      </c>
      <c r="BF467" s="233">
        <f>IF(N467="snížená",J467,0)</f>
        <v>0</v>
      </c>
      <c r="BG467" s="233">
        <f>IF(N467="zákl. přenesená",J467,0)</f>
        <v>0</v>
      </c>
      <c r="BH467" s="233">
        <f>IF(N467="sníž. přenesená",J467,0)</f>
        <v>0</v>
      </c>
      <c r="BI467" s="233">
        <f>IF(N467="nulová",J467,0)</f>
        <v>0</v>
      </c>
      <c r="BJ467" s="15" t="s">
        <v>93</v>
      </c>
      <c r="BK467" s="233">
        <f>ROUND(I467*H467,2)</f>
        <v>0</v>
      </c>
      <c r="BL467" s="15" t="s">
        <v>594</v>
      </c>
      <c r="BM467" s="232" t="s">
        <v>814</v>
      </c>
    </row>
    <row r="468" spans="1:47" s="2" customFormat="1" ht="12">
      <c r="A468" s="37"/>
      <c r="B468" s="38"/>
      <c r="C468" s="39"/>
      <c r="D468" s="234" t="s">
        <v>164</v>
      </c>
      <c r="E468" s="39"/>
      <c r="F468" s="235" t="s">
        <v>812</v>
      </c>
      <c r="G468" s="39"/>
      <c r="H468" s="39"/>
      <c r="I468" s="236"/>
      <c r="J468" s="39"/>
      <c r="K468" s="39"/>
      <c r="L468" s="43"/>
      <c r="M468" s="237"/>
      <c r="N468" s="238"/>
      <c r="O468" s="90"/>
      <c r="P468" s="90"/>
      <c r="Q468" s="90"/>
      <c r="R468" s="90"/>
      <c r="S468" s="90"/>
      <c r="T468" s="91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15" t="s">
        <v>164</v>
      </c>
      <c r="AU468" s="15" t="s">
        <v>95</v>
      </c>
    </row>
    <row r="469" spans="1:51" s="13" customFormat="1" ht="12">
      <c r="A469" s="13"/>
      <c r="B469" s="239"/>
      <c r="C469" s="240"/>
      <c r="D469" s="234" t="s">
        <v>224</v>
      </c>
      <c r="E469" s="241" t="s">
        <v>1</v>
      </c>
      <c r="F469" s="242" t="s">
        <v>95</v>
      </c>
      <c r="G469" s="240"/>
      <c r="H469" s="243">
        <v>2</v>
      </c>
      <c r="I469" s="244"/>
      <c r="J469" s="240"/>
      <c r="K469" s="240"/>
      <c r="L469" s="245"/>
      <c r="M469" s="246"/>
      <c r="N469" s="247"/>
      <c r="O469" s="247"/>
      <c r="P469" s="247"/>
      <c r="Q469" s="247"/>
      <c r="R469" s="247"/>
      <c r="S469" s="247"/>
      <c r="T469" s="248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9" t="s">
        <v>224</v>
      </c>
      <c r="AU469" s="249" t="s">
        <v>95</v>
      </c>
      <c r="AV469" s="13" t="s">
        <v>95</v>
      </c>
      <c r="AW469" s="13" t="s">
        <v>40</v>
      </c>
      <c r="AX469" s="13" t="s">
        <v>93</v>
      </c>
      <c r="AY469" s="249" t="s">
        <v>157</v>
      </c>
    </row>
    <row r="470" spans="1:63" s="12" customFormat="1" ht="22.8" customHeight="1">
      <c r="A470" s="12"/>
      <c r="B470" s="204"/>
      <c r="C470" s="205"/>
      <c r="D470" s="206" t="s">
        <v>84</v>
      </c>
      <c r="E470" s="218" t="s">
        <v>815</v>
      </c>
      <c r="F470" s="218" t="s">
        <v>816</v>
      </c>
      <c r="G470" s="205"/>
      <c r="H470" s="205"/>
      <c r="I470" s="208"/>
      <c r="J470" s="219">
        <f>BK470</f>
        <v>0</v>
      </c>
      <c r="K470" s="205"/>
      <c r="L470" s="210"/>
      <c r="M470" s="211"/>
      <c r="N470" s="212"/>
      <c r="O470" s="212"/>
      <c r="P470" s="213">
        <f>SUM(P471:P478)</f>
        <v>0</v>
      </c>
      <c r="Q470" s="212"/>
      <c r="R470" s="213">
        <f>SUM(R471:R478)</f>
        <v>0</v>
      </c>
      <c r="S470" s="212"/>
      <c r="T470" s="214">
        <f>SUM(T471:T478)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5" t="s">
        <v>169</v>
      </c>
      <c r="AT470" s="216" t="s">
        <v>84</v>
      </c>
      <c r="AU470" s="216" t="s">
        <v>93</v>
      </c>
      <c r="AY470" s="215" t="s">
        <v>157</v>
      </c>
      <c r="BK470" s="217">
        <f>SUM(BK471:BK478)</f>
        <v>0</v>
      </c>
    </row>
    <row r="471" spans="1:65" s="2" customFormat="1" ht="24.15" customHeight="1">
      <c r="A471" s="37"/>
      <c r="B471" s="38"/>
      <c r="C471" s="220" t="s">
        <v>817</v>
      </c>
      <c r="D471" s="220" t="s">
        <v>158</v>
      </c>
      <c r="E471" s="221" t="s">
        <v>818</v>
      </c>
      <c r="F471" s="222" t="s">
        <v>819</v>
      </c>
      <c r="G471" s="223" t="s">
        <v>313</v>
      </c>
      <c r="H471" s="224">
        <v>1085.566</v>
      </c>
      <c r="I471" s="225"/>
      <c r="J471" s="226">
        <f>ROUND(I471*H471,2)</f>
        <v>0</v>
      </c>
      <c r="K471" s="227"/>
      <c r="L471" s="43"/>
      <c r="M471" s="228" t="s">
        <v>1</v>
      </c>
      <c r="N471" s="229" t="s">
        <v>50</v>
      </c>
      <c r="O471" s="90"/>
      <c r="P471" s="230">
        <f>O471*H471</f>
        <v>0</v>
      </c>
      <c r="Q471" s="230">
        <v>0</v>
      </c>
      <c r="R471" s="230">
        <f>Q471*H471</f>
        <v>0</v>
      </c>
      <c r="S471" s="230">
        <v>0</v>
      </c>
      <c r="T471" s="231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232" t="s">
        <v>594</v>
      </c>
      <c r="AT471" s="232" t="s">
        <v>158</v>
      </c>
      <c r="AU471" s="232" t="s">
        <v>95</v>
      </c>
      <c r="AY471" s="15" t="s">
        <v>157</v>
      </c>
      <c r="BE471" s="233">
        <f>IF(N471="základní",J471,0)</f>
        <v>0</v>
      </c>
      <c r="BF471" s="233">
        <f>IF(N471="snížená",J471,0)</f>
        <v>0</v>
      </c>
      <c r="BG471" s="233">
        <f>IF(N471="zákl. přenesená",J471,0)</f>
        <v>0</v>
      </c>
      <c r="BH471" s="233">
        <f>IF(N471="sníž. přenesená",J471,0)</f>
        <v>0</v>
      </c>
      <c r="BI471" s="233">
        <f>IF(N471="nulová",J471,0)</f>
        <v>0</v>
      </c>
      <c r="BJ471" s="15" t="s">
        <v>93</v>
      </c>
      <c r="BK471" s="233">
        <f>ROUND(I471*H471,2)</f>
        <v>0</v>
      </c>
      <c r="BL471" s="15" t="s">
        <v>594</v>
      </c>
      <c r="BM471" s="232" t="s">
        <v>820</v>
      </c>
    </row>
    <row r="472" spans="1:47" s="2" customFormat="1" ht="12">
      <c r="A472" s="37"/>
      <c r="B472" s="38"/>
      <c r="C472" s="39"/>
      <c r="D472" s="234" t="s">
        <v>164</v>
      </c>
      <c r="E472" s="39"/>
      <c r="F472" s="235" t="s">
        <v>821</v>
      </c>
      <c r="G472" s="39"/>
      <c r="H472" s="39"/>
      <c r="I472" s="236"/>
      <c r="J472" s="39"/>
      <c r="K472" s="39"/>
      <c r="L472" s="43"/>
      <c r="M472" s="237"/>
      <c r="N472" s="238"/>
      <c r="O472" s="90"/>
      <c r="P472" s="90"/>
      <c r="Q472" s="90"/>
      <c r="R472" s="90"/>
      <c r="S472" s="90"/>
      <c r="T472" s="91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15" t="s">
        <v>164</v>
      </c>
      <c r="AU472" s="15" t="s">
        <v>95</v>
      </c>
    </row>
    <row r="473" spans="1:51" s="13" customFormat="1" ht="12">
      <c r="A473" s="13"/>
      <c r="B473" s="239"/>
      <c r="C473" s="240"/>
      <c r="D473" s="234" t="s">
        <v>224</v>
      </c>
      <c r="E473" s="241" t="s">
        <v>1</v>
      </c>
      <c r="F473" s="242" t="s">
        <v>351</v>
      </c>
      <c r="G473" s="240"/>
      <c r="H473" s="243">
        <v>1431.976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9" t="s">
        <v>224</v>
      </c>
      <c r="AU473" s="249" t="s">
        <v>95</v>
      </c>
      <c r="AV473" s="13" t="s">
        <v>95</v>
      </c>
      <c r="AW473" s="13" t="s">
        <v>40</v>
      </c>
      <c r="AX473" s="13" t="s">
        <v>85</v>
      </c>
      <c r="AY473" s="249" t="s">
        <v>157</v>
      </c>
    </row>
    <row r="474" spans="1:51" s="13" customFormat="1" ht="12">
      <c r="A474" s="13"/>
      <c r="B474" s="239"/>
      <c r="C474" s="240"/>
      <c r="D474" s="234" t="s">
        <v>224</v>
      </c>
      <c r="E474" s="241" t="s">
        <v>1</v>
      </c>
      <c r="F474" s="242" t="s">
        <v>352</v>
      </c>
      <c r="G474" s="240"/>
      <c r="H474" s="243">
        <v>-346.41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9" t="s">
        <v>224</v>
      </c>
      <c r="AU474" s="249" t="s">
        <v>95</v>
      </c>
      <c r="AV474" s="13" t="s">
        <v>95</v>
      </c>
      <c r="AW474" s="13" t="s">
        <v>40</v>
      </c>
      <c r="AX474" s="13" t="s">
        <v>85</v>
      </c>
      <c r="AY474" s="249" t="s">
        <v>157</v>
      </c>
    </row>
    <row r="475" spans="1:65" s="2" customFormat="1" ht="24.15" customHeight="1">
      <c r="A475" s="37"/>
      <c r="B475" s="38"/>
      <c r="C475" s="220" t="s">
        <v>822</v>
      </c>
      <c r="D475" s="220" t="s">
        <v>158</v>
      </c>
      <c r="E475" s="221" t="s">
        <v>823</v>
      </c>
      <c r="F475" s="222" t="s">
        <v>824</v>
      </c>
      <c r="G475" s="223" t="s">
        <v>313</v>
      </c>
      <c r="H475" s="224">
        <v>1068.566</v>
      </c>
      <c r="I475" s="225"/>
      <c r="J475" s="226">
        <f>ROUND(I475*H475,2)</f>
        <v>0</v>
      </c>
      <c r="K475" s="227"/>
      <c r="L475" s="43"/>
      <c r="M475" s="228" t="s">
        <v>1</v>
      </c>
      <c r="N475" s="229" t="s">
        <v>50</v>
      </c>
      <c r="O475" s="90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32" t="s">
        <v>594</v>
      </c>
      <c r="AT475" s="232" t="s">
        <v>158</v>
      </c>
      <c r="AU475" s="232" t="s">
        <v>95</v>
      </c>
      <c r="AY475" s="15" t="s">
        <v>157</v>
      </c>
      <c r="BE475" s="233">
        <f>IF(N475="základní",J475,0)</f>
        <v>0</v>
      </c>
      <c r="BF475" s="233">
        <f>IF(N475="snížená",J475,0)</f>
        <v>0</v>
      </c>
      <c r="BG475" s="233">
        <f>IF(N475="zákl. přenesená",J475,0)</f>
        <v>0</v>
      </c>
      <c r="BH475" s="233">
        <f>IF(N475="sníž. přenesená",J475,0)</f>
        <v>0</v>
      </c>
      <c r="BI475" s="233">
        <f>IF(N475="nulová",J475,0)</f>
        <v>0</v>
      </c>
      <c r="BJ475" s="15" t="s">
        <v>93</v>
      </c>
      <c r="BK475" s="233">
        <f>ROUND(I475*H475,2)</f>
        <v>0</v>
      </c>
      <c r="BL475" s="15" t="s">
        <v>594</v>
      </c>
      <c r="BM475" s="232" t="s">
        <v>825</v>
      </c>
    </row>
    <row r="476" spans="1:47" s="2" customFormat="1" ht="12">
      <c r="A476" s="37"/>
      <c r="B476" s="38"/>
      <c r="C476" s="39"/>
      <c r="D476" s="234" t="s">
        <v>164</v>
      </c>
      <c r="E476" s="39"/>
      <c r="F476" s="235" t="s">
        <v>826</v>
      </c>
      <c r="G476" s="39"/>
      <c r="H476" s="39"/>
      <c r="I476" s="236"/>
      <c r="J476" s="39"/>
      <c r="K476" s="39"/>
      <c r="L476" s="43"/>
      <c r="M476" s="237"/>
      <c r="N476" s="238"/>
      <c r="O476" s="90"/>
      <c r="P476" s="90"/>
      <c r="Q476" s="90"/>
      <c r="R476" s="90"/>
      <c r="S476" s="90"/>
      <c r="T476" s="91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15" t="s">
        <v>164</v>
      </c>
      <c r="AU476" s="15" t="s">
        <v>95</v>
      </c>
    </row>
    <row r="477" spans="1:51" s="13" customFormat="1" ht="12">
      <c r="A477" s="13"/>
      <c r="B477" s="239"/>
      <c r="C477" s="240"/>
      <c r="D477" s="234" t="s">
        <v>224</v>
      </c>
      <c r="E477" s="241" t="s">
        <v>1</v>
      </c>
      <c r="F477" s="242" t="s">
        <v>827</v>
      </c>
      <c r="G477" s="240"/>
      <c r="H477" s="243">
        <v>1414.976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224</v>
      </c>
      <c r="AU477" s="249" t="s">
        <v>95</v>
      </c>
      <c r="AV477" s="13" t="s">
        <v>95</v>
      </c>
      <c r="AW477" s="13" t="s">
        <v>40</v>
      </c>
      <c r="AX477" s="13" t="s">
        <v>85</v>
      </c>
      <c r="AY477" s="249" t="s">
        <v>157</v>
      </c>
    </row>
    <row r="478" spans="1:51" s="13" customFormat="1" ht="12">
      <c r="A478" s="13"/>
      <c r="B478" s="239"/>
      <c r="C478" s="240"/>
      <c r="D478" s="234" t="s">
        <v>224</v>
      </c>
      <c r="E478" s="241" t="s">
        <v>1</v>
      </c>
      <c r="F478" s="242" t="s">
        <v>352</v>
      </c>
      <c r="G478" s="240"/>
      <c r="H478" s="243">
        <v>-346.41</v>
      </c>
      <c r="I478" s="244"/>
      <c r="J478" s="240"/>
      <c r="K478" s="240"/>
      <c r="L478" s="245"/>
      <c r="M478" s="265"/>
      <c r="N478" s="266"/>
      <c r="O478" s="266"/>
      <c r="P478" s="266"/>
      <c r="Q478" s="266"/>
      <c r="R478" s="266"/>
      <c r="S478" s="266"/>
      <c r="T478" s="267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9" t="s">
        <v>224</v>
      </c>
      <c r="AU478" s="249" t="s">
        <v>95</v>
      </c>
      <c r="AV478" s="13" t="s">
        <v>95</v>
      </c>
      <c r="AW478" s="13" t="s">
        <v>40</v>
      </c>
      <c r="AX478" s="13" t="s">
        <v>85</v>
      </c>
      <c r="AY478" s="249" t="s">
        <v>157</v>
      </c>
    </row>
    <row r="479" spans="1:31" s="2" customFormat="1" ht="6.95" customHeight="1">
      <c r="A479" s="37"/>
      <c r="B479" s="65"/>
      <c r="C479" s="66"/>
      <c r="D479" s="66"/>
      <c r="E479" s="66"/>
      <c r="F479" s="66"/>
      <c r="G479" s="66"/>
      <c r="H479" s="66"/>
      <c r="I479" s="66"/>
      <c r="J479" s="66"/>
      <c r="K479" s="66"/>
      <c r="L479" s="43"/>
      <c r="M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</row>
  </sheetData>
  <sheetProtection password="CC35" sheet="1" objects="1" scenarios="1" formatColumns="0" formatRows="0" autoFilter="0"/>
  <autoFilter ref="C131:K478"/>
  <mergeCells count="9">
    <mergeCell ref="E7:H7"/>
    <mergeCell ref="E9:H9"/>
    <mergeCell ref="E18:H18"/>
    <mergeCell ref="E27:H27"/>
    <mergeCell ref="E84:H84"/>
    <mergeCell ref="E86:H86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828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23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39</v>
      </c>
      <c r="F21" s="37"/>
      <c r="G21" s="37"/>
      <c r="H21" s="37"/>
      <c r="I21" s="139" t="s">
        <v>34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ROUND((SUM(BE130:BE573)),2)</f>
        <v>0</v>
      </c>
      <c r="G33" s="37"/>
      <c r="H33" s="37"/>
      <c r="I33" s="156">
        <v>0.21</v>
      </c>
      <c r="J33" s="155">
        <f>ROUND(((SUM(BE130:BE573))*I33),2)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ROUND((SUM(BF130:BF573)),2)</f>
        <v>0</v>
      </c>
      <c r="G34" s="37"/>
      <c r="H34" s="37"/>
      <c r="I34" s="156">
        <v>0.15</v>
      </c>
      <c r="J34" s="155">
        <f>ROUND(((SUM(BF130:BF573))*I34),2)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ROUND((SUM(BG130:BG573)),2)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ROUND((SUM(BH130:BH573)),2)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ROUND((SUM(BI130:BI573)),2)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>2023-7.2. - IO 02 Výtlak 1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 xml:space="preserve">Pohořelice 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 xml:space="preserve">Vodohospodářský rozvoj a výstavba a.s.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J130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241</v>
      </c>
      <c r="E96" s="183"/>
      <c r="F96" s="183"/>
      <c r="G96" s="183"/>
      <c r="H96" s="183"/>
      <c r="I96" s="183"/>
      <c r="J96" s="184">
        <f>J131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242</v>
      </c>
      <c r="E97" s="189"/>
      <c r="F97" s="189"/>
      <c r="G97" s="189"/>
      <c r="H97" s="189"/>
      <c r="I97" s="189"/>
      <c r="J97" s="190">
        <f>J132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243</v>
      </c>
      <c r="E98" s="189"/>
      <c r="F98" s="189"/>
      <c r="G98" s="189"/>
      <c r="H98" s="189"/>
      <c r="I98" s="189"/>
      <c r="J98" s="190">
        <f>J233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245</v>
      </c>
      <c r="E99" s="189"/>
      <c r="F99" s="189"/>
      <c r="G99" s="189"/>
      <c r="H99" s="189"/>
      <c r="I99" s="189"/>
      <c r="J99" s="190">
        <f>J237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246</v>
      </c>
      <c r="E100" s="189"/>
      <c r="F100" s="189"/>
      <c r="G100" s="189"/>
      <c r="H100" s="189"/>
      <c r="I100" s="189"/>
      <c r="J100" s="190">
        <f>J248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247</v>
      </c>
      <c r="E101" s="189"/>
      <c r="F101" s="189"/>
      <c r="G101" s="189"/>
      <c r="H101" s="189"/>
      <c r="I101" s="189"/>
      <c r="J101" s="190">
        <f>J284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248</v>
      </c>
      <c r="E102" s="189"/>
      <c r="F102" s="189"/>
      <c r="G102" s="189"/>
      <c r="H102" s="189"/>
      <c r="I102" s="189"/>
      <c r="J102" s="190">
        <f>J288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249</v>
      </c>
      <c r="E103" s="189"/>
      <c r="F103" s="189"/>
      <c r="G103" s="189"/>
      <c r="H103" s="189"/>
      <c r="I103" s="189"/>
      <c r="J103" s="190">
        <f>J485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250</v>
      </c>
      <c r="E104" s="189"/>
      <c r="F104" s="189"/>
      <c r="G104" s="189"/>
      <c r="H104" s="189"/>
      <c r="I104" s="189"/>
      <c r="J104" s="190">
        <f>J500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251</v>
      </c>
      <c r="E105" s="189"/>
      <c r="F105" s="189"/>
      <c r="G105" s="189"/>
      <c r="H105" s="189"/>
      <c r="I105" s="189"/>
      <c r="J105" s="190">
        <f>J529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252</v>
      </c>
      <c r="E106" s="183"/>
      <c r="F106" s="183"/>
      <c r="G106" s="183"/>
      <c r="H106" s="183"/>
      <c r="I106" s="183"/>
      <c r="J106" s="184">
        <f>J546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829</v>
      </c>
      <c r="E107" s="189"/>
      <c r="F107" s="189"/>
      <c r="G107" s="189"/>
      <c r="H107" s="189"/>
      <c r="I107" s="189"/>
      <c r="J107" s="190">
        <f>J547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254</v>
      </c>
      <c r="E108" s="183"/>
      <c r="F108" s="183"/>
      <c r="G108" s="183"/>
      <c r="H108" s="183"/>
      <c r="I108" s="183"/>
      <c r="J108" s="184">
        <f>J555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256</v>
      </c>
      <c r="E109" s="189"/>
      <c r="F109" s="189"/>
      <c r="G109" s="189"/>
      <c r="H109" s="189"/>
      <c r="I109" s="189"/>
      <c r="J109" s="190">
        <f>J556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257</v>
      </c>
      <c r="E110" s="189"/>
      <c r="F110" s="189"/>
      <c r="G110" s="189"/>
      <c r="H110" s="189"/>
      <c r="I110" s="189"/>
      <c r="J110" s="190">
        <f>J560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1" t="s">
        <v>141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0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5" t="str">
        <f>E7</f>
        <v>Pohořelice – Brněnská, zkapacitnění kanalizace</v>
      </c>
      <c r="F120" s="30"/>
      <c r="G120" s="30"/>
      <c r="H120" s="30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0" t="s">
        <v>124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2023-7.2. - IO 02 Výtlak 1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0" t="s">
        <v>22</v>
      </c>
      <c r="D124" s="39"/>
      <c r="E124" s="39"/>
      <c r="F124" s="25" t="str">
        <f>F12</f>
        <v xml:space="preserve">Pohořelice </v>
      </c>
      <c r="G124" s="39"/>
      <c r="H124" s="39"/>
      <c r="I124" s="30" t="s">
        <v>24</v>
      </c>
      <c r="J124" s="78" t="str">
        <f>IF(J12="","",J12)</f>
        <v>18. 7. 2023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25.65" customHeight="1">
      <c r="A126" s="37"/>
      <c r="B126" s="38"/>
      <c r="C126" s="30" t="s">
        <v>30</v>
      </c>
      <c r="D126" s="39"/>
      <c r="E126" s="39"/>
      <c r="F126" s="25" t="str">
        <f>E15</f>
        <v>VODOVODY A KANALIZACE BŘECLAV, a.s.</v>
      </c>
      <c r="G126" s="39"/>
      <c r="H126" s="39"/>
      <c r="I126" s="30" t="s">
        <v>37</v>
      </c>
      <c r="J126" s="35" t="str">
        <f>E21</f>
        <v xml:space="preserve">Vodohospodářský rozvoj a výstavba a.s.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0" t="s">
        <v>35</v>
      </c>
      <c r="D127" s="39"/>
      <c r="E127" s="39"/>
      <c r="F127" s="25" t="str">
        <f>IF(E18="","",E18)</f>
        <v>Vyplň údaj</v>
      </c>
      <c r="G127" s="39"/>
      <c r="H127" s="39"/>
      <c r="I127" s="30" t="s">
        <v>41</v>
      </c>
      <c r="J127" s="35" t="str">
        <f>E24</f>
        <v>Dvořák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92"/>
      <c r="B129" s="193"/>
      <c r="C129" s="194" t="s">
        <v>142</v>
      </c>
      <c r="D129" s="195" t="s">
        <v>70</v>
      </c>
      <c r="E129" s="195" t="s">
        <v>66</v>
      </c>
      <c r="F129" s="195" t="s">
        <v>67</v>
      </c>
      <c r="G129" s="195" t="s">
        <v>143</v>
      </c>
      <c r="H129" s="195" t="s">
        <v>144</v>
      </c>
      <c r="I129" s="195" t="s">
        <v>145</v>
      </c>
      <c r="J129" s="196" t="s">
        <v>132</v>
      </c>
      <c r="K129" s="197" t="s">
        <v>146</v>
      </c>
      <c r="L129" s="198"/>
      <c r="M129" s="99" t="s">
        <v>1</v>
      </c>
      <c r="N129" s="100" t="s">
        <v>49</v>
      </c>
      <c r="O129" s="100" t="s">
        <v>147</v>
      </c>
      <c r="P129" s="100" t="s">
        <v>148</v>
      </c>
      <c r="Q129" s="100" t="s">
        <v>149</v>
      </c>
      <c r="R129" s="100" t="s">
        <v>150</v>
      </c>
      <c r="S129" s="100" t="s">
        <v>151</v>
      </c>
      <c r="T129" s="101" t="s">
        <v>152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7"/>
      <c r="B130" s="38"/>
      <c r="C130" s="106" t="s">
        <v>153</v>
      </c>
      <c r="D130" s="39"/>
      <c r="E130" s="39"/>
      <c r="F130" s="39"/>
      <c r="G130" s="39"/>
      <c r="H130" s="39"/>
      <c r="I130" s="39"/>
      <c r="J130" s="199">
        <f>BK130</f>
        <v>0</v>
      </c>
      <c r="K130" s="39"/>
      <c r="L130" s="43"/>
      <c r="M130" s="102"/>
      <c r="N130" s="200"/>
      <c r="O130" s="103"/>
      <c r="P130" s="201">
        <f>P131+P546+P555</f>
        <v>0</v>
      </c>
      <c r="Q130" s="103"/>
      <c r="R130" s="201">
        <f>R131+R546+R555</f>
        <v>335.26085220999994</v>
      </c>
      <c r="S130" s="103"/>
      <c r="T130" s="202">
        <f>T131+T546+T555</f>
        <v>196.69116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84</v>
      </c>
      <c r="AU130" s="15" t="s">
        <v>134</v>
      </c>
      <c r="BK130" s="203">
        <f>BK131+BK546+BK555</f>
        <v>0</v>
      </c>
    </row>
    <row r="131" spans="1:63" s="12" customFormat="1" ht="25.9" customHeight="1">
      <c r="A131" s="12"/>
      <c r="B131" s="204"/>
      <c r="C131" s="205"/>
      <c r="D131" s="206" t="s">
        <v>84</v>
      </c>
      <c r="E131" s="207" t="s">
        <v>258</v>
      </c>
      <c r="F131" s="207" t="s">
        <v>259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P132+P233+P237+P248+P284+P288+P485+P529</f>
        <v>0</v>
      </c>
      <c r="Q131" s="212"/>
      <c r="R131" s="213">
        <f>R132+R233+R237+R248+R284+R288+R485+R529</f>
        <v>335.24336786</v>
      </c>
      <c r="S131" s="212"/>
      <c r="T131" s="214">
        <f>T132+T233+T237+T248+T284+T288+T485+T529</f>
        <v>196.69116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93</v>
      </c>
      <c r="AT131" s="216" t="s">
        <v>84</v>
      </c>
      <c r="AU131" s="216" t="s">
        <v>85</v>
      </c>
      <c r="AY131" s="215" t="s">
        <v>157</v>
      </c>
      <c r="BK131" s="217">
        <f>BK132+BK233+BK237+BK248+BK284+BK288+BK485+BK529</f>
        <v>0</v>
      </c>
    </row>
    <row r="132" spans="1:63" s="12" customFormat="1" ht="22.8" customHeight="1">
      <c r="A132" s="12"/>
      <c r="B132" s="204"/>
      <c r="C132" s="205"/>
      <c r="D132" s="206" t="s">
        <v>84</v>
      </c>
      <c r="E132" s="218" t="s">
        <v>93</v>
      </c>
      <c r="F132" s="218" t="s">
        <v>260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SUM(P133:P232)</f>
        <v>0</v>
      </c>
      <c r="Q132" s="212"/>
      <c r="R132" s="213">
        <f>SUM(R133:R232)</f>
        <v>267.43052</v>
      </c>
      <c r="S132" s="212"/>
      <c r="T132" s="214">
        <f>SUM(T133:T232)</f>
        <v>176.44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93</v>
      </c>
      <c r="AT132" s="216" t="s">
        <v>84</v>
      </c>
      <c r="AU132" s="216" t="s">
        <v>93</v>
      </c>
      <c r="AY132" s="215" t="s">
        <v>157</v>
      </c>
      <c r="BK132" s="217">
        <f>SUM(BK133:BK232)</f>
        <v>0</v>
      </c>
    </row>
    <row r="133" spans="1:65" s="2" customFormat="1" ht="24.15" customHeight="1">
      <c r="A133" s="37"/>
      <c r="B133" s="38"/>
      <c r="C133" s="220" t="s">
        <v>93</v>
      </c>
      <c r="D133" s="220" t="s">
        <v>158</v>
      </c>
      <c r="E133" s="221" t="s">
        <v>261</v>
      </c>
      <c r="F133" s="222" t="s">
        <v>262</v>
      </c>
      <c r="G133" s="223" t="s">
        <v>263</v>
      </c>
      <c r="H133" s="224">
        <v>380</v>
      </c>
      <c r="I133" s="225"/>
      <c r="J133" s="226">
        <f>ROUND(I133*H133,2)</f>
        <v>0</v>
      </c>
      <c r="K133" s="227"/>
      <c r="L133" s="43"/>
      <c r="M133" s="228" t="s">
        <v>1</v>
      </c>
      <c r="N133" s="229" t="s">
        <v>50</v>
      </c>
      <c r="O133" s="90"/>
      <c r="P133" s="230">
        <f>O133*H133</f>
        <v>0</v>
      </c>
      <c r="Q133" s="230">
        <v>0</v>
      </c>
      <c r="R133" s="230">
        <f>Q133*H133</f>
        <v>0</v>
      </c>
      <c r="S133" s="230">
        <v>0.29</v>
      </c>
      <c r="T133" s="231">
        <f>S133*H133</f>
        <v>110.19999999999999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2" t="s">
        <v>174</v>
      </c>
      <c r="AT133" s="232" t="s">
        <v>158</v>
      </c>
      <c r="AU133" s="232" t="s">
        <v>95</v>
      </c>
      <c r="AY133" s="15" t="s">
        <v>157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5" t="s">
        <v>93</v>
      </c>
      <c r="BK133" s="233">
        <f>ROUND(I133*H133,2)</f>
        <v>0</v>
      </c>
      <c r="BL133" s="15" t="s">
        <v>174</v>
      </c>
      <c r="BM133" s="232" t="s">
        <v>264</v>
      </c>
    </row>
    <row r="134" spans="1:47" s="2" customFormat="1" ht="12">
      <c r="A134" s="37"/>
      <c r="B134" s="38"/>
      <c r="C134" s="39"/>
      <c r="D134" s="234" t="s">
        <v>164</v>
      </c>
      <c r="E134" s="39"/>
      <c r="F134" s="235" t="s">
        <v>265</v>
      </c>
      <c r="G134" s="39"/>
      <c r="H134" s="39"/>
      <c r="I134" s="236"/>
      <c r="J134" s="39"/>
      <c r="K134" s="39"/>
      <c r="L134" s="43"/>
      <c r="M134" s="237"/>
      <c r="N134" s="238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5" t="s">
        <v>164</v>
      </c>
      <c r="AU134" s="15" t="s">
        <v>95</v>
      </c>
    </row>
    <row r="135" spans="1:51" s="13" customFormat="1" ht="12">
      <c r="A135" s="13"/>
      <c r="B135" s="239"/>
      <c r="C135" s="240"/>
      <c r="D135" s="234" t="s">
        <v>224</v>
      </c>
      <c r="E135" s="241" t="s">
        <v>1</v>
      </c>
      <c r="F135" s="242" t="s">
        <v>830</v>
      </c>
      <c r="G135" s="240"/>
      <c r="H135" s="243">
        <v>380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224</v>
      </c>
      <c r="AU135" s="249" t="s">
        <v>95</v>
      </c>
      <c r="AV135" s="13" t="s">
        <v>95</v>
      </c>
      <c r="AW135" s="13" t="s">
        <v>40</v>
      </c>
      <c r="AX135" s="13" t="s">
        <v>93</v>
      </c>
      <c r="AY135" s="249" t="s">
        <v>157</v>
      </c>
    </row>
    <row r="136" spans="1:65" s="2" customFormat="1" ht="24.15" customHeight="1">
      <c r="A136" s="37"/>
      <c r="B136" s="38"/>
      <c r="C136" s="220" t="s">
        <v>95</v>
      </c>
      <c r="D136" s="220" t="s">
        <v>158</v>
      </c>
      <c r="E136" s="221" t="s">
        <v>267</v>
      </c>
      <c r="F136" s="222" t="s">
        <v>268</v>
      </c>
      <c r="G136" s="223" t="s">
        <v>263</v>
      </c>
      <c r="H136" s="224">
        <v>160</v>
      </c>
      <c r="I136" s="225"/>
      <c r="J136" s="226">
        <f>ROUND(I136*H136,2)</f>
        <v>0</v>
      </c>
      <c r="K136" s="227"/>
      <c r="L136" s="43"/>
      <c r="M136" s="228" t="s">
        <v>1</v>
      </c>
      <c r="N136" s="229" t="s">
        <v>50</v>
      </c>
      <c r="O136" s="90"/>
      <c r="P136" s="230">
        <f>O136*H136</f>
        <v>0</v>
      </c>
      <c r="Q136" s="230">
        <v>0</v>
      </c>
      <c r="R136" s="230">
        <f>Q136*H136</f>
        <v>0</v>
      </c>
      <c r="S136" s="230">
        <v>0.316</v>
      </c>
      <c r="T136" s="231">
        <f>S136*H136</f>
        <v>50.56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174</v>
      </c>
      <c r="AT136" s="232" t="s">
        <v>158</v>
      </c>
      <c r="AU136" s="232" t="s">
        <v>95</v>
      </c>
      <c r="AY136" s="15" t="s">
        <v>157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5" t="s">
        <v>93</v>
      </c>
      <c r="BK136" s="233">
        <f>ROUND(I136*H136,2)</f>
        <v>0</v>
      </c>
      <c r="BL136" s="15" t="s">
        <v>174</v>
      </c>
      <c r="BM136" s="232" t="s">
        <v>269</v>
      </c>
    </row>
    <row r="137" spans="1:47" s="2" customFormat="1" ht="12">
      <c r="A137" s="37"/>
      <c r="B137" s="38"/>
      <c r="C137" s="39"/>
      <c r="D137" s="234" t="s">
        <v>164</v>
      </c>
      <c r="E137" s="39"/>
      <c r="F137" s="235" t="s">
        <v>270</v>
      </c>
      <c r="G137" s="39"/>
      <c r="H137" s="39"/>
      <c r="I137" s="236"/>
      <c r="J137" s="39"/>
      <c r="K137" s="39"/>
      <c r="L137" s="43"/>
      <c r="M137" s="237"/>
      <c r="N137" s="23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5" t="s">
        <v>164</v>
      </c>
      <c r="AU137" s="15" t="s">
        <v>95</v>
      </c>
    </row>
    <row r="138" spans="1:51" s="13" customFormat="1" ht="12">
      <c r="A138" s="13"/>
      <c r="B138" s="239"/>
      <c r="C138" s="240"/>
      <c r="D138" s="234" t="s">
        <v>224</v>
      </c>
      <c r="E138" s="241" t="s">
        <v>1</v>
      </c>
      <c r="F138" s="242" t="s">
        <v>831</v>
      </c>
      <c r="G138" s="240"/>
      <c r="H138" s="243">
        <v>160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224</v>
      </c>
      <c r="AU138" s="249" t="s">
        <v>95</v>
      </c>
      <c r="AV138" s="13" t="s">
        <v>95</v>
      </c>
      <c r="AW138" s="13" t="s">
        <v>40</v>
      </c>
      <c r="AX138" s="13" t="s">
        <v>85</v>
      </c>
      <c r="AY138" s="249" t="s">
        <v>157</v>
      </c>
    </row>
    <row r="139" spans="1:65" s="2" customFormat="1" ht="24.15" customHeight="1">
      <c r="A139" s="37"/>
      <c r="B139" s="38"/>
      <c r="C139" s="220" t="s">
        <v>169</v>
      </c>
      <c r="D139" s="220" t="s">
        <v>158</v>
      </c>
      <c r="E139" s="221" t="s">
        <v>272</v>
      </c>
      <c r="F139" s="222" t="s">
        <v>273</v>
      </c>
      <c r="G139" s="223" t="s">
        <v>263</v>
      </c>
      <c r="H139" s="224">
        <v>160</v>
      </c>
      <c r="I139" s="225"/>
      <c r="J139" s="226">
        <f>ROUND(I139*H139,2)</f>
        <v>0</v>
      </c>
      <c r="K139" s="227"/>
      <c r="L139" s="43"/>
      <c r="M139" s="228" t="s">
        <v>1</v>
      </c>
      <c r="N139" s="229" t="s">
        <v>50</v>
      </c>
      <c r="O139" s="90"/>
      <c r="P139" s="230">
        <f>O139*H139</f>
        <v>0</v>
      </c>
      <c r="Q139" s="230">
        <v>0</v>
      </c>
      <c r="R139" s="230">
        <f>Q139*H139</f>
        <v>0</v>
      </c>
      <c r="S139" s="230">
        <v>0.098</v>
      </c>
      <c r="T139" s="231">
        <f>S139*H139</f>
        <v>15.68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2" t="s">
        <v>174</v>
      </c>
      <c r="AT139" s="232" t="s">
        <v>158</v>
      </c>
      <c r="AU139" s="232" t="s">
        <v>95</v>
      </c>
      <c r="AY139" s="15" t="s">
        <v>157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5" t="s">
        <v>93</v>
      </c>
      <c r="BK139" s="233">
        <f>ROUND(I139*H139,2)</f>
        <v>0</v>
      </c>
      <c r="BL139" s="15" t="s">
        <v>174</v>
      </c>
      <c r="BM139" s="232" t="s">
        <v>274</v>
      </c>
    </row>
    <row r="140" spans="1:47" s="2" customFormat="1" ht="12">
      <c r="A140" s="37"/>
      <c r="B140" s="38"/>
      <c r="C140" s="39"/>
      <c r="D140" s="234" t="s">
        <v>164</v>
      </c>
      <c r="E140" s="39"/>
      <c r="F140" s="235" t="s">
        <v>275</v>
      </c>
      <c r="G140" s="39"/>
      <c r="H140" s="39"/>
      <c r="I140" s="236"/>
      <c r="J140" s="39"/>
      <c r="K140" s="39"/>
      <c r="L140" s="43"/>
      <c r="M140" s="237"/>
      <c r="N140" s="23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5" t="s">
        <v>164</v>
      </c>
      <c r="AU140" s="15" t="s">
        <v>95</v>
      </c>
    </row>
    <row r="141" spans="1:51" s="13" customFormat="1" ht="12">
      <c r="A141" s="13"/>
      <c r="B141" s="239"/>
      <c r="C141" s="240"/>
      <c r="D141" s="234" t="s">
        <v>224</v>
      </c>
      <c r="E141" s="241" t="s">
        <v>1</v>
      </c>
      <c r="F141" s="242" t="s">
        <v>831</v>
      </c>
      <c r="G141" s="240"/>
      <c r="H141" s="243">
        <v>160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224</v>
      </c>
      <c r="AU141" s="249" t="s">
        <v>95</v>
      </c>
      <c r="AV141" s="13" t="s">
        <v>95</v>
      </c>
      <c r="AW141" s="13" t="s">
        <v>40</v>
      </c>
      <c r="AX141" s="13" t="s">
        <v>93</v>
      </c>
      <c r="AY141" s="249" t="s">
        <v>157</v>
      </c>
    </row>
    <row r="142" spans="1:65" s="2" customFormat="1" ht="16.5" customHeight="1">
      <c r="A142" s="37"/>
      <c r="B142" s="38"/>
      <c r="C142" s="220" t="s">
        <v>174</v>
      </c>
      <c r="D142" s="220" t="s">
        <v>158</v>
      </c>
      <c r="E142" s="221" t="s">
        <v>832</v>
      </c>
      <c r="F142" s="222" t="s">
        <v>833</v>
      </c>
      <c r="G142" s="223" t="s">
        <v>278</v>
      </c>
      <c r="H142" s="224">
        <v>400</v>
      </c>
      <c r="I142" s="225"/>
      <c r="J142" s="226">
        <f>ROUND(I142*H142,2)</f>
        <v>0</v>
      </c>
      <c r="K142" s="227"/>
      <c r="L142" s="43"/>
      <c r="M142" s="228" t="s">
        <v>1</v>
      </c>
      <c r="N142" s="229" t="s">
        <v>50</v>
      </c>
      <c r="O142" s="90"/>
      <c r="P142" s="230">
        <f>O142*H142</f>
        <v>0</v>
      </c>
      <c r="Q142" s="230">
        <v>0.01004</v>
      </c>
      <c r="R142" s="230">
        <f>Q142*H142</f>
        <v>4.016</v>
      </c>
      <c r="S142" s="230">
        <v>0</v>
      </c>
      <c r="T142" s="23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2" t="s">
        <v>174</v>
      </c>
      <c r="AT142" s="232" t="s">
        <v>158</v>
      </c>
      <c r="AU142" s="232" t="s">
        <v>95</v>
      </c>
      <c r="AY142" s="15" t="s">
        <v>157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5" t="s">
        <v>93</v>
      </c>
      <c r="BK142" s="233">
        <f>ROUND(I142*H142,2)</f>
        <v>0</v>
      </c>
      <c r="BL142" s="15" t="s">
        <v>174</v>
      </c>
      <c r="BM142" s="232" t="s">
        <v>834</v>
      </c>
    </row>
    <row r="143" spans="1:47" s="2" customFormat="1" ht="12">
      <c r="A143" s="37"/>
      <c r="B143" s="38"/>
      <c r="C143" s="39"/>
      <c r="D143" s="234" t="s">
        <v>164</v>
      </c>
      <c r="E143" s="39"/>
      <c r="F143" s="235" t="s">
        <v>835</v>
      </c>
      <c r="G143" s="39"/>
      <c r="H143" s="39"/>
      <c r="I143" s="236"/>
      <c r="J143" s="39"/>
      <c r="K143" s="39"/>
      <c r="L143" s="43"/>
      <c r="M143" s="237"/>
      <c r="N143" s="23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5" t="s">
        <v>164</v>
      </c>
      <c r="AU143" s="15" t="s">
        <v>95</v>
      </c>
    </row>
    <row r="144" spans="1:65" s="2" customFormat="1" ht="24.15" customHeight="1">
      <c r="A144" s="37"/>
      <c r="B144" s="38"/>
      <c r="C144" s="220" t="s">
        <v>156</v>
      </c>
      <c r="D144" s="220" t="s">
        <v>158</v>
      </c>
      <c r="E144" s="221" t="s">
        <v>282</v>
      </c>
      <c r="F144" s="222" t="s">
        <v>283</v>
      </c>
      <c r="G144" s="223" t="s">
        <v>284</v>
      </c>
      <c r="H144" s="224">
        <v>1280</v>
      </c>
      <c r="I144" s="225"/>
      <c r="J144" s="226">
        <f>ROUND(I144*H144,2)</f>
        <v>0</v>
      </c>
      <c r="K144" s="227"/>
      <c r="L144" s="43"/>
      <c r="M144" s="228" t="s">
        <v>1</v>
      </c>
      <c r="N144" s="229" t="s">
        <v>50</v>
      </c>
      <c r="O144" s="90"/>
      <c r="P144" s="230">
        <f>O144*H144</f>
        <v>0</v>
      </c>
      <c r="Q144" s="230">
        <v>4E-05</v>
      </c>
      <c r="R144" s="230">
        <f>Q144*H144</f>
        <v>0.0512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174</v>
      </c>
      <c r="AT144" s="232" t="s">
        <v>158</v>
      </c>
      <c r="AU144" s="232" t="s">
        <v>95</v>
      </c>
      <c r="AY144" s="15" t="s">
        <v>157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5" t="s">
        <v>93</v>
      </c>
      <c r="BK144" s="233">
        <f>ROUND(I144*H144,2)</f>
        <v>0</v>
      </c>
      <c r="BL144" s="15" t="s">
        <v>174</v>
      </c>
      <c r="BM144" s="232" t="s">
        <v>285</v>
      </c>
    </row>
    <row r="145" spans="1:47" s="2" customFormat="1" ht="12">
      <c r="A145" s="37"/>
      <c r="B145" s="38"/>
      <c r="C145" s="39"/>
      <c r="D145" s="234" t="s">
        <v>164</v>
      </c>
      <c r="E145" s="39"/>
      <c r="F145" s="235" t="s">
        <v>286</v>
      </c>
      <c r="G145" s="39"/>
      <c r="H145" s="39"/>
      <c r="I145" s="236"/>
      <c r="J145" s="39"/>
      <c r="K145" s="39"/>
      <c r="L145" s="43"/>
      <c r="M145" s="237"/>
      <c r="N145" s="23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164</v>
      </c>
      <c r="AU145" s="15" t="s">
        <v>95</v>
      </c>
    </row>
    <row r="146" spans="1:51" s="13" customFormat="1" ht="12">
      <c r="A146" s="13"/>
      <c r="B146" s="239"/>
      <c r="C146" s="240"/>
      <c r="D146" s="234" t="s">
        <v>224</v>
      </c>
      <c r="E146" s="241" t="s">
        <v>1</v>
      </c>
      <c r="F146" s="242" t="s">
        <v>836</v>
      </c>
      <c r="G146" s="240"/>
      <c r="H146" s="243">
        <v>1280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224</v>
      </c>
      <c r="AU146" s="249" t="s">
        <v>95</v>
      </c>
      <c r="AV146" s="13" t="s">
        <v>95</v>
      </c>
      <c r="AW146" s="13" t="s">
        <v>40</v>
      </c>
      <c r="AX146" s="13" t="s">
        <v>93</v>
      </c>
      <c r="AY146" s="249" t="s">
        <v>157</v>
      </c>
    </row>
    <row r="147" spans="1:65" s="2" customFormat="1" ht="24.15" customHeight="1">
      <c r="A147" s="37"/>
      <c r="B147" s="38"/>
      <c r="C147" s="220" t="s">
        <v>182</v>
      </c>
      <c r="D147" s="220" t="s">
        <v>158</v>
      </c>
      <c r="E147" s="221" t="s">
        <v>288</v>
      </c>
      <c r="F147" s="222" t="s">
        <v>289</v>
      </c>
      <c r="G147" s="223" t="s">
        <v>290</v>
      </c>
      <c r="H147" s="224">
        <v>80</v>
      </c>
      <c r="I147" s="225"/>
      <c r="J147" s="226">
        <f>ROUND(I147*H147,2)</f>
        <v>0</v>
      </c>
      <c r="K147" s="227"/>
      <c r="L147" s="43"/>
      <c r="M147" s="228" t="s">
        <v>1</v>
      </c>
      <c r="N147" s="229" t="s">
        <v>50</v>
      </c>
      <c r="O147" s="90"/>
      <c r="P147" s="230">
        <f>O147*H147</f>
        <v>0</v>
      </c>
      <c r="Q147" s="230">
        <v>0</v>
      </c>
      <c r="R147" s="230">
        <f>Q147*H147</f>
        <v>0</v>
      </c>
      <c r="S147" s="230">
        <v>0</v>
      </c>
      <c r="T147" s="23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2" t="s">
        <v>174</v>
      </c>
      <c r="AT147" s="232" t="s">
        <v>158</v>
      </c>
      <c r="AU147" s="232" t="s">
        <v>95</v>
      </c>
      <c r="AY147" s="15" t="s">
        <v>157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5" t="s">
        <v>93</v>
      </c>
      <c r="BK147" s="233">
        <f>ROUND(I147*H147,2)</f>
        <v>0</v>
      </c>
      <c r="BL147" s="15" t="s">
        <v>174</v>
      </c>
      <c r="BM147" s="232" t="s">
        <v>291</v>
      </c>
    </row>
    <row r="148" spans="1:47" s="2" customFormat="1" ht="12">
      <c r="A148" s="37"/>
      <c r="B148" s="38"/>
      <c r="C148" s="39"/>
      <c r="D148" s="234" t="s">
        <v>164</v>
      </c>
      <c r="E148" s="39"/>
      <c r="F148" s="235" t="s">
        <v>292</v>
      </c>
      <c r="G148" s="39"/>
      <c r="H148" s="39"/>
      <c r="I148" s="236"/>
      <c r="J148" s="39"/>
      <c r="K148" s="39"/>
      <c r="L148" s="43"/>
      <c r="M148" s="237"/>
      <c r="N148" s="23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164</v>
      </c>
      <c r="AU148" s="15" t="s">
        <v>95</v>
      </c>
    </row>
    <row r="149" spans="1:51" s="13" customFormat="1" ht="12">
      <c r="A149" s="13"/>
      <c r="B149" s="239"/>
      <c r="C149" s="240"/>
      <c r="D149" s="234" t="s">
        <v>224</v>
      </c>
      <c r="E149" s="241" t="s">
        <v>1</v>
      </c>
      <c r="F149" s="242" t="s">
        <v>667</v>
      </c>
      <c r="G149" s="240"/>
      <c r="H149" s="243">
        <v>80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224</v>
      </c>
      <c r="AU149" s="249" t="s">
        <v>95</v>
      </c>
      <c r="AV149" s="13" t="s">
        <v>95</v>
      </c>
      <c r="AW149" s="13" t="s">
        <v>40</v>
      </c>
      <c r="AX149" s="13" t="s">
        <v>93</v>
      </c>
      <c r="AY149" s="249" t="s">
        <v>157</v>
      </c>
    </row>
    <row r="150" spans="1:65" s="2" customFormat="1" ht="16.5" customHeight="1">
      <c r="A150" s="37"/>
      <c r="B150" s="38"/>
      <c r="C150" s="220" t="s">
        <v>186</v>
      </c>
      <c r="D150" s="220" t="s">
        <v>158</v>
      </c>
      <c r="E150" s="221" t="s">
        <v>837</v>
      </c>
      <c r="F150" s="222" t="s">
        <v>838</v>
      </c>
      <c r="G150" s="223" t="s">
        <v>278</v>
      </c>
      <c r="H150" s="224">
        <v>372.5</v>
      </c>
      <c r="I150" s="225"/>
      <c r="J150" s="226">
        <f>ROUND(I150*H150,2)</f>
        <v>0</v>
      </c>
      <c r="K150" s="227"/>
      <c r="L150" s="43"/>
      <c r="M150" s="228" t="s">
        <v>1</v>
      </c>
      <c r="N150" s="229" t="s">
        <v>50</v>
      </c>
      <c r="O150" s="90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2" t="s">
        <v>174</v>
      </c>
      <c r="AT150" s="232" t="s">
        <v>158</v>
      </c>
      <c r="AU150" s="232" t="s">
        <v>95</v>
      </c>
      <c r="AY150" s="15" t="s">
        <v>157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5" t="s">
        <v>93</v>
      </c>
      <c r="BK150" s="233">
        <f>ROUND(I150*H150,2)</f>
        <v>0</v>
      </c>
      <c r="BL150" s="15" t="s">
        <v>174</v>
      </c>
      <c r="BM150" s="232" t="s">
        <v>839</v>
      </c>
    </row>
    <row r="151" spans="1:47" s="2" customFormat="1" ht="12">
      <c r="A151" s="37"/>
      <c r="B151" s="38"/>
      <c r="C151" s="39"/>
      <c r="D151" s="234" t="s">
        <v>164</v>
      </c>
      <c r="E151" s="39"/>
      <c r="F151" s="235" t="s">
        <v>840</v>
      </c>
      <c r="G151" s="39"/>
      <c r="H151" s="39"/>
      <c r="I151" s="236"/>
      <c r="J151" s="39"/>
      <c r="K151" s="39"/>
      <c r="L151" s="43"/>
      <c r="M151" s="237"/>
      <c r="N151" s="23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164</v>
      </c>
      <c r="AU151" s="15" t="s">
        <v>95</v>
      </c>
    </row>
    <row r="152" spans="1:51" s="13" customFormat="1" ht="12">
      <c r="A152" s="13"/>
      <c r="B152" s="239"/>
      <c r="C152" s="240"/>
      <c r="D152" s="234" t="s">
        <v>224</v>
      </c>
      <c r="E152" s="241" t="s">
        <v>1</v>
      </c>
      <c r="F152" s="242" t="s">
        <v>841</v>
      </c>
      <c r="G152" s="240"/>
      <c r="H152" s="243">
        <v>372.5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224</v>
      </c>
      <c r="AU152" s="249" t="s">
        <v>95</v>
      </c>
      <c r="AV152" s="13" t="s">
        <v>95</v>
      </c>
      <c r="AW152" s="13" t="s">
        <v>40</v>
      </c>
      <c r="AX152" s="13" t="s">
        <v>93</v>
      </c>
      <c r="AY152" s="249" t="s">
        <v>157</v>
      </c>
    </row>
    <row r="153" spans="1:65" s="2" customFormat="1" ht="24.15" customHeight="1">
      <c r="A153" s="37"/>
      <c r="B153" s="38"/>
      <c r="C153" s="220" t="s">
        <v>191</v>
      </c>
      <c r="D153" s="220" t="s">
        <v>158</v>
      </c>
      <c r="E153" s="221" t="s">
        <v>294</v>
      </c>
      <c r="F153" s="222" t="s">
        <v>295</v>
      </c>
      <c r="G153" s="223" t="s">
        <v>278</v>
      </c>
      <c r="H153" s="224">
        <v>300</v>
      </c>
      <c r="I153" s="225"/>
      <c r="J153" s="226">
        <f>ROUND(I153*H153,2)</f>
        <v>0</v>
      </c>
      <c r="K153" s="227"/>
      <c r="L153" s="43"/>
      <c r="M153" s="228" t="s">
        <v>1</v>
      </c>
      <c r="N153" s="229" t="s">
        <v>50</v>
      </c>
      <c r="O153" s="90"/>
      <c r="P153" s="230">
        <f>O153*H153</f>
        <v>0</v>
      </c>
      <c r="Q153" s="230">
        <v>0.00868</v>
      </c>
      <c r="R153" s="230">
        <f>Q153*H153</f>
        <v>2.604</v>
      </c>
      <c r="S153" s="230">
        <v>0</v>
      </c>
      <c r="T153" s="23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2" t="s">
        <v>174</v>
      </c>
      <c r="AT153" s="232" t="s">
        <v>158</v>
      </c>
      <c r="AU153" s="232" t="s">
        <v>95</v>
      </c>
      <c r="AY153" s="15" t="s">
        <v>157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93</v>
      </c>
      <c r="BK153" s="233">
        <f>ROUND(I153*H153,2)</f>
        <v>0</v>
      </c>
      <c r="BL153" s="15" t="s">
        <v>174</v>
      </c>
      <c r="BM153" s="232" t="s">
        <v>296</v>
      </c>
    </row>
    <row r="154" spans="1:47" s="2" customFormat="1" ht="12">
      <c r="A154" s="37"/>
      <c r="B154" s="38"/>
      <c r="C154" s="39"/>
      <c r="D154" s="234" t="s">
        <v>164</v>
      </c>
      <c r="E154" s="39"/>
      <c r="F154" s="235" t="s">
        <v>297</v>
      </c>
      <c r="G154" s="39"/>
      <c r="H154" s="39"/>
      <c r="I154" s="236"/>
      <c r="J154" s="39"/>
      <c r="K154" s="39"/>
      <c r="L154" s="43"/>
      <c r="M154" s="237"/>
      <c r="N154" s="23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164</v>
      </c>
      <c r="AU154" s="15" t="s">
        <v>95</v>
      </c>
    </row>
    <row r="155" spans="1:51" s="13" customFormat="1" ht="12">
      <c r="A155" s="13"/>
      <c r="B155" s="239"/>
      <c r="C155" s="240"/>
      <c r="D155" s="234" t="s">
        <v>224</v>
      </c>
      <c r="E155" s="241" t="s">
        <v>1</v>
      </c>
      <c r="F155" s="242" t="s">
        <v>842</v>
      </c>
      <c r="G155" s="240"/>
      <c r="H155" s="243">
        <v>300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224</v>
      </c>
      <c r="AU155" s="249" t="s">
        <v>95</v>
      </c>
      <c r="AV155" s="13" t="s">
        <v>95</v>
      </c>
      <c r="AW155" s="13" t="s">
        <v>40</v>
      </c>
      <c r="AX155" s="13" t="s">
        <v>93</v>
      </c>
      <c r="AY155" s="249" t="s">
        <v>157</v>
      </c>
    </row>
    <row r="156" spans="1:65" s="2" customFormat="1" ht="16.5" customHeight="1">
      <c r="A156" s="37"/>
      <c r="B156" s="38"/>
      <c r="C156" s="254" t="s">
        <v>196</v>
      </c>
      <c r="D156" s="254" t="s">
        <v>299</v>
      </c>
      <c r="E156" s="255" t="s">
        <v>300</v>
      </c>
      <c r="F156" s="256" t="s">
        <v>301</v>
      </c>
      <c r="G156" s="257" t="s">
        <v>302</v>
      </c>
      <c r="H156" s="258">
        <v>254.322</v>
      </c>
      <c r="I156" s="259"/>
      <c r="J156" s="260">
        <f>ROUND(I156*H156,2)</f>
        <v>0</v>
      </c>
      <c r="K156" s="261"/>
      <c r="L156" s="262"/>
      <c r="M156" s="263" t="s">
        <v>1</v>
      </c>
      <c r="N156" s="264" t="s">
        <v>50</v>
      </c>
      <c r="O156" s="90"/>
      <c r="P156" s="230">
        <f>O156*H156</f>
        <v>0</v>
      </c>
      <c r="Q156" s="230">
        <v>1</v>
      </c>
      <c r="R156" s="230">
        <f>Q156*H156</f>
        <v>254.322</v>
      </c>
      <c r="S156" s="230">
        <v>0</v>
      </c>
      <c r="T156" s="23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2" t="s">
        <v>191</v>
      </c>
      <c r="AT156" s="232" t="s">
        <v>299</v>
      </c>
      <c r="AU156" s="232" t="s">
        <v>95</v>
      </c>
      <c r="AY156" s="15" t="s">
        <v>157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5" t="s">
        <v>93</v>
      </c>
      <c r="BK156" s="233">
        <f>ROUND(I156*H156,2)</f>
        <v>0</v>
      </c>
      <c r="BL156" s="15" t="s">
        <v>174</v>
      </c>
      <c r="BM156" s="232" t="s">
        <v>303</v>
      </c>
    </row>
    <row r="157" spans="1:47" s="2" customFormat="1" ht="12">
      <c r="A157" s="37"/>
      <c r="B157" s="38"/>
      <c r="C157" s="39"/>
      <c r="D157" s="234" t="s">
        <v>164</v>
      </c>
      <c r="E157" s="39"/>
      <c r="F157" s="235" t="s">
        <v>301</v>
      </c>
      <c r="G157" s="39"/>
      <c r="H157" s="39"/>
      <c r="I157" s="236"/>
      <c r="J157" s="39"/>
      <c r="K157" s="39"/>
      <c r="L157" s="43"/>
      <c r="M157" s="237"/>
      <c r="N157" s="23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164</v>
      </c>
      <c r="AU157" s="15" t="s">
        <v>95</v>
      </c>
    </row>
    <row r="158" spans="1:51" s="13" customFormat="1" ht="12">
      <c r="A158" s="13"/>
      <c r="B158" s="239"/>
      <c r="C158" s="240"/>
      <c r="D158" s="234" t="s">
        <v>224</v>
      </c>
      <c r="E158" s="241" t="s">
        <v>1</v>
      </c>
      <c r="F158" s="242" t="s">
        <v>843</v>
      </c>
      <c r="G158" s="240"/>
      <c r="H158" s="243">
        <v>-32.778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224</v>
      </c>
      <c r="AU158" s="249" t="s">
        <v>95</v>
      </c>
      <c r="AV158" s="13" t="s">
        <v>95</v>
      </c>
      <c r="AW158" s="13" t="s">
        <v>40</v>
      </c>
      <c r="AX158" s="13" t="s">
        <v>85</v>
      </c>
      <c r="AY158" s="249" t="s">
        <v>157</v>
      </c>
    </row>
    <row r="159" spans="1:51" s="13" customFormat="1" ht="12">
      <c r="A159" s="13"/>
      <c r="B159" s="239"/>
      <c r="C159" s="240"/>
      <c r="D159" s="234" t="s">
        <v>224</v>
      </c>
      <c r="E159" s="241" t="s">
        <v>1</v>
      </c>
      <c r="F159" s="242" t="s">
        <v>844</v>
      </c>
      <c r="G159" s="240"/>
      <c r="H159" s="243">
        <v>287.1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224</v>
      </c>
      <c r="AU159" s="249" t="s">
        <v>95</v>
      </c>
      <c r="AV159" s="13" t="s">
        <v>95</v>
      </c>
      <c r="AW159" s="13" t="s">
        <v>40</v>
      </c>
      <c r="AX159" s="13" t="s">
        <v>85</v>
      </c>
      <c r="AY159" s="249" t="s">
        <v>157</v>
      </c>
    </row>
    <row r="160" spans="1:65" s="2" customFormat="1" ht="24.15" customHeight="1">
      <c r="A160" s="37"/>
      <c r="B160" s="38"/>
      <c r="C160" s="220" t="s">
        <v>201</v>
      </c>
      <c r="D160" s="220" t="s">
        <v>158</v>
      </c>
      <c r="E160" s="221" t="s">
        <v>306</v>
      </c>
      <c r="F160" s="222" t="s">
        <v>307</v>
      </c>
      <c r="G160" s="223" t="s">
        <v>278</v>
      </c>
      <c r="H160" s="224">
        <v>150</v>
      </c>
      <c r="I160" s="225"/>
      <c r="J160" s="226">
        <f>ROUND(I160*H160,2)</f>
        <v>0</v>
      </c>
      <c r="K160" s="227"/>
      <c r="L160" s="43"/>
      <c r="M160" s="228" t="s">
        <v>1</v>
      </c>
      <c r="N160" s="229" t="s">
        <v>50</v>
      </c>
      <c r="O160" s="90"/>
      <c r="P160" s="230">
        <f>O160*H160</f>
        <v>0</v>
      </c>
      <c r="Q160" s="230">
        <v>0.0369</v>
      </c>
      <c r="R160" s="230">
        <f>Q160*H160</f>
        <v>5.535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174</v>
      </c>
      <c r="AT160" s="232" t="s">
        <v>158</v>
      </c>
      <c r="AU160" s="232" t="s">
        <v>95</v>
      </c>
      <c r="AY160" s="15" t="s">
        <v>157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93</v>
      </c>
      <c r="BK160" s="233">
        <f>ROUND(I160*H160,2)</f>
        <v>0</v>
      </c>
      <c r="BL160" s="15" t="s">
        <v>174</v>
      </c>
      <c r="BM160" s="232" t="s">
        <v>308</v>
      </c>
    </row>
    <row r="161" spans="1:47" s="2" customFormat="1" ht="12">
      <c r="A161" s="37"/>
      <c r="B161" s="38"/>
      <c r="C161" s="39"/>
      <c r="D161" s="234" t="s">
        <v>164</v>
      </c>
      <c r="E161" s="39"/>
      <c r="F161" s="235" t="s">
        <v>309</v>
      </c>
      <c r="G161" s="39"/>
      <c r="H161" s="39"/>
      <c r="I161" s="236"/>
      <c r="J161" s="39"/>
      <c r="K161" s="39"/>
      <c r="L161" s="43"/>
      <c r="M161" s="237"/>
      <c r="N161" s="23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164</v>
      </c>
      <c r="AU161" s="15" t="s">
        <v>95</v>
      </c>
    </row>
    <row r="162" spans="1:51" s="13" customFormat="1" ht="12">
      <c r="A162" s="13"/>
      <c r="B162" s="239"/>
      <c r="C162" s="240"/>
      <c r="D162" s="234" t="s">
        <v>224</v>
      </c>
      <c r="E162" s="241" t="s">
        <v>1</v>
      </c>
      <c r="F162" s="242" t="s">
        <v>845</v>
      </c>
      <c r="G162" s="240"/>
      <c r="H162" s="243">
        <v>150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224</v>
      </c>
      <c r="AU162" s="249" t="s">
        <v>95</v>
      </c>
      <c r="AV162" s="13" t="s">
        <v>95</v>
      </c>
      <c r="AW162" s="13" t="s">
        <v>40</v>
      </c>
      <c r="AX162" s="13" t="s">
        <v>93</v>
      </c>
      <c r="AY162" s="249" t="s">
        <v>157</v>
      </c>
    </row>
    <row r="163" spans="1:65" s="2" customFormat="1" ht="24.15" customHeight="1">
      <c r="A163" s="37"/>
      <c r="B163" s="38"/>
      <c r="C163" s="220" t="s">
        <v>206</v>
      </c>
      <c r="D163" s="220" t="s">
        <v>158</v>
      </c>
      <c r="E163" s="221" t="s">
        <v>311</v>
      </c>
      <c r="F163" s="222" t="s">
        <v>312</v>
      </c>
      <c r="G163" s="223" t="s">
        <v>313</v>
      </c>
      <c r="H163" s="224">
        <v>156</v>
      </c>
      <c r="I163" s="225"/>
      <c r="J163" s="226">
        <f>ROUND(I163*H163,2)</f>
        <v>0</v>
      </c>
      <c r="K163" s="227"/>
      <c r="L163" s="43"/>
      <c r="M163" s="228" t="s">
        <v>1</v>
      </c>
      <c r="N163" s="229" t="s">
        <v>50</v>
      </c>
      <c r="O163" s="90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2" t="s">
        <v>174</v>
      </c>
      <c r="AT163" s="232" t="s">
        <v>158</v>
      </c>
      <c r="AU163" s="232" t="s">
        <v>95</v>
      </c>
      <c r="AY163" s="15" t="s">
        <v>157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5" t="s">
        <v>93</v>
      </c>
      <c r="BK163" s="233">
        <f>ROUND(I163*H163,2)</f>
        <v>0</v>
      </c>
      <c r="BL163" s="15" t="s">
        <v>174</v>
      </c>
      <c r="BM163" s="232" t="s">
        <v>314</v>
      </c>
    </row>
    <row r="164" spans="1:47" s="2" customFormat="1" ht="12">
      <c r="A164" s="37"/>
      <c r="B164" s="38"/>
      <c r="C164" s="39"/>
      <c r="D164" s="234" t="s">
        <v>164</v>
      </c>
      <c r="E164" s="39"/>
      <c r="F164" s="235" t="s">
        <v>315</v>
      </c>
      <c r="G164" s="39"/>
      <c r="H164" s="39"/>
      <c r="I164" s="236"/>
      <c r="J164" s="39"/>
      <c r="K164" s="39"/>
      <c r="L164" s="43"/>
      <c r="M164" s="237"/>
      <c r="N164" s="23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5" t="s">
        <v>164</v>
      </c>
      <c r="AU164" s="15" t="s">
        <v>95</v>
      </c>
    </row>
    <row r="165" spans="1:51" s="13" customFormat="1" ht="12">
      <c r="A165" s="13"/>
      <c r="B165" s="239"/>
      <c r="C165" s="240"/>
      <c r="D165" s="234" t="s">
        <v>224</v>
      </c>
      <c r="E165" s="241" t="s">
        <v>1</v>
      </c>
      <c r="F165" s="242" t="s">
        <v>846</v>
      </c>
      <c r="G165" s="240"/>
      <c r="H165" s="243">
        <v>156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224</v>
      </c>
      <c r="AU165" s="249" t="s">
        <v>95</v>
      </c>
      <c r="AV165" s="13" t="s">
        <v>95</v>
      </c>
      <c r="AW165" s="13" t="s">
        <v>40</v>
      </c>
      <c r="AX165" s="13" t="s">
        <v>93</v>
      </c>
      <c r="AY165" s="249" t="s">
        <v>157</v>
      </c>
    </row>
    <row r="166" spans="1:65" s="2" customFormat="1" ht="24.15" customHeight="1">
      <c r="A166" s="37"/>
      <c r="B166" s="38"/>
      <c r="C166" s="220" t="s">
        <v>212</v>
      </c>
      <c r="D166" s="220" t="s">
        <v>158</v>
      </c>
      <c r="E166" s="221" t="s">
        <v>847</v>
      </c>
      <c r="F166" s="222" t="s">
        <v>848</v>
      </c>
      <c r="G166" s="223" t="s">
        <v>263</v>
      </c>
      <c r="H166" s="224">
        <v>40</v>
      </c>
      <c r="I166" s="225"/>
      <c r="J166" s="226">
        <f>ROUND(I166*H166,2)</f>
        <v>0</v>
      </c>
      <c r="K166" s="227"/>
      <c r="L166" s="43"/>
      <c r="M166" s="228" t="s">
        <v>1</v>
      </c>
      <c r="N166" s="229" t="s">
        <v>50</v>
      </c>
      <c r="O166" s="90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2" t="s">
        <v>174</v>
      </c>
      <c r="AT166" s="232" t="s">
        <v>158</v>
      </c>
      <c r="AU166" s="232" t="s">
        <v>95</v>
      </c>
      <c r="AY166" s="15" t="s">
        <v>157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5" t="s">
        <v>93</v>
      </c>
      <c r="BK166" s="233">
        <f>ROUND(I166*H166,2)</f>
        <v>0</v>
      </c>
      <c r="BL166" s="15" t="s">
        <v>174</v>
      </c>
      <c r="BM166" s="232" t="s">
        <v>849</v>
      </c>
    </row>
    <row r="167" spans="1:47" s="2" customFormat="1" ht="12">
      <c r="A167" s="37"/>
      <c r="B167" s="38"/>
      <c r="C167" s="39"/>
      <c r="D167" s="234" t="s">
        <v>164</v>
      </c>
      <c r="E167" s="39"/>
      <c r="F167" s="235" t="s">
        <v>850</v>
      </c>
      <c r="G167" s="39"/>
      <c r="H167" s="39"/>
      <c r="I167" s="236"/>
      <c r="J167" s="39"/>
      <c r="K167" s="39"/>
      <c r="L167" s="43"/>
      <c r="M167" s="237"/>
      <c r="N167" s="23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164</v>
      </c>
      <c r="AU167" s="15" t="s">
        <v>95</v>
      </c>
    </row>
    <row r="168" spans="1:51" s="13" customFormat="1" ht="12">
      <c r="A168" s="13"/>
      <c r="B168" s="239"/>
      <c r="C168" s="240"/>
      <c r="D168" s="234" t="s">
        <v>224</v>
      </c>
      <c r="E168" s="241" t="s">
        <v>1</v>
      </c>
      <c r="F168" s="242" t="s">
        <v>851</v>
      </c>
      <c r="G168" s="240"/>
      <c r="H168" s="243">
        <v>40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224</v>
      </c>
      <c r="AU168" s="249" t="s">
        <v>95</v>
      </c>
      <c r="AV168" s="13" t="s">
        <v>95</v>
      </c>
      <c r="AW168" s="13" t="s">
        <v>40</v>
      </c>
      <c r="AX168" s="13" t="s">
        <v>93</v>
      </c>
      <c r="AY168" s="249" t="s">
        <v>157</v>
      </c>
    </row>
    <row r="169" spans="1:65" s="2" customFormat="1" ht="37.8" customHeight="1">
      <c r="A169" s="37"/>
      <c r="B169" s="38"/>
      <c r="C169" s="220" t="s">
        <v>220</v>
      </c>
      <c r="D169" s="220" t="s">
        <v>158</v>
      </c>
      <c r="E169" s="221" t="s">
        <v>317</v>
      </c>
      <c r="F169" s="222" t="s">
        <v>318</v>
      </c>
      <c r="G169" s="223" t="s">
        <v>313</v>
      </c>
      <c r="H169" s="224">
        <v>22.2</v>
      </c>
      <c r="I169" s="225"/>
      <c r="J169" s="226">
        <f>ROUND(I169*H169,2)</f>
        <v>0</v>
      </c>
      <c r="K169" s="227"/>
      <c r="L169" s="43"/>
      <c r="M169" s="228" t="s">
        <v>1</v>
      </c>
      <c r="N169" s="229" t="s">
        <v>50</v>
      </c>
      <c r="O169" s="90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2" t="s">
        <v>174</v>
      </c>
      <c r="AT169" s="232" t="s">
        <v>158</v>
      </c>
      <c r="AU169" s="232" t="s">
        <v>95</v>
      </c>
      <c r="AY169" s="15" t="s">
        <v>157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5" t="s">
        <v>93</v>
      </c>
      <c r="BK169" s="233">
        <f>ROUND(I169*H169,2)</f>
        <v>0</v>
      </c>
      <c r="BL169" s="15" t="s">
        <v>174</v>
      </c>
      <c r="BM169" s="232" t="s">
        <v>319</v>
      </c>
    </row>
    <row r="170" spans="1:47" s="2" customFormat="1" ht="12">
      <c r="A170" s="37"/>
      <c r="B170" s="38"/>
      <c r="C170" s="39"/>
      <c r="D170" s="234" t="s">
        <v>164</v>
      </c>
      <c r="E170" s="39"/>
      <c r="F170" s="235" t="s">
        <v>320</v>
      </c>
      <c r="G170" s="39"/>
      <c r="H170" s="39"/>
      <c r="I170" s="236"/>
      <c r="J170" s="39"/>
      <c r="K170" s="39"/>
      <c r="L170" s="43"/>
      <c r="M170" s="237"/>
      <c r="N170" s="238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5" t="s">
        <v>164</v>
      </c>
      <c r="AU170" s="15" t="s">
        <v>95</v>
      </c>
    </row>
    <row r="171" spans="1:51" s="13" customFormat="1" ht="12">
      <c r="A171" s="13"/>
      <c r="B171" s="239"/>
      <c r="C171" s="240"/>
      <c r="D171" s="234" t="s">
        <v>224</v>
      </c>
      <c r="E171" s="241" t="s">
        <v>1</v>
      </c>
      <c r="F171" s="242" t="s">
        <v>852</v>
      </c>
      <c r="G171" s="240"/>
      <c r="H171" s="243">
        <v>22.2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224</v>
      </c>
      <c r="AU171" s="249" t="s">
        <v>95</v>
      </c>
      <c r="AV171" s="13" t="s">
        <v>95</v>
      </c>
      <c r="AW171" s="13" t="s">
        <v>40</v>
      </c>
      <c r="AX171" s="13" t="s">
        <v>93</v>
      </c>
      <c r="AY171" s="249" t="s">
        <v>157</v>
      </c>
    </row>
    <row r="172" spans="1:65" s="2" customFormat="1" ht="33" customHeight="1">
      <c r="A172" s="37"/>
      <c r="B172" s="38"/>
      <c r="C172" s="220" t="s">
        <v>227</v>
      </c>
      <c r="D172" s="220" t="s">
        <v>158</v>
      </c>
      <c r="E172" s="221" t="s">
        <v>853</v>
      </c>
      <c r="F172" s="222" t="s">
        <v>854</v>
      </c>
      <c r="G172" s="223" t="s">
        <v>313</v>
      </c>
      <c r="H172" s="224">
        <v>163.238</v>
      </c>
      <c r="I172" s="225"/>
      <c r="J172" s="226">
        <f>ROUND(I172*H172,2)</f>
        <v>0</v>
      </c>
      <c r="K172" s="227"/>
      <c r="L172" s="43"/>
      <c r="M172" s="228" t="s">
        <v>1</v>
      </c>
      <c r="N172" s="229" t="s">
        <v>50</v>
      </c>
      <c r="O172" s="90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2" t="s">
        <v>174</v>
      </c>
      <c r="AT172" s="232" t="s">
        <v>158</v>
      </c>
      <c r="AU172" s="232" t="s">
        <v>95</v>
      </c>
      <c r="AY172" s="15" t="s">
        <v>157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5" t="s">
        <v>93</v>
      </c>
      <c r="BK172" s="233">
        <f>ROUND(I172*H172,2)</f>
        <v>0</v>
      </c>
      <c r="BL172" s="15" t="s">
        <v>174</v>
      </c>
      <c r="BM172" s="232" t="s">
        <v>855</v>
      </c>
    </row>
    <row r="173" spans="1:47" s="2" customFormat="1" ht="12">
      <c r="A173" s="37"/>
      <c r="B173" s="38"/>
      <c r="C173" s="39"/>
      <c r="D173" s="234" t="s">
        <v>164</v>
      </c>
      <c r="E173" s="39"/>
      <c r="F173" s="235" t="s">
        <v>856</v>
      </c>
      <c r="G173" s="39"/>
      <c r="H173" s="39"/>
      <c r="I173" s="236"/>
      <c r="J173" s="39"/>
      <c r="K173" s="39"/>
      <c r="L173" s="43"/>
      <c r="M173" s="237"/>
      <c r="N173" s="238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5" t="s">
        <v>164</v>
      </c>
      <c r="AU173" s="15" t="s">
        <v>95</v>
      </c>
    </row>
    <row r="174" spans="1:51" s="13" customFormat="1" ht="12">
      <c r="A174" s="13"/>
      <c r="B174" s="239"/>
      <c r="C174" s="240"/>
      <c r="D174" s="234" t="s">
        <v>224</v>
      </c>
      <c r="E174" s="241" t="s">
        <v>1</v>
      </c>
      <c r="F174" s="242" t="s">
        <v>857</v>
      </c>
      <c r="G174" s="240"/>
      <c r="H174" s="243">
        <v>219.308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224</v>
      </c>
      <c r="AU174" s="249" t="s">
        <v>95</v>
      </c>
      <c r="AV174" s="13" t="s">
        <v>95</v>
      </c>
      <c r="AW174" s="13" t="s">
        <v>40</v>
      </c>
      <c r="AX174" s="13" t="s">
        <v>85</v>
      </c>
      <c r="AY174" s="249" t="s">
        <v>157</v>
      </c>
    </row>
    <row r="175" spans="1:51" s="13" customFormat="1" ht="12">
      <c r="A175" s="13"/>
      <c r="B175" s="239"/>
      <c r="C175" s="240"/>
      <c r="D175" s="234" t="s">
        <v>224</v>
      </c>
      <c r="E175" s="241" t="s">
        <v>1</v>
      </c>
      <c r="F175" s="242" t="s">
        <v>858</v>
      </c>
      <c r="G175" s="240"/>
      <c r="H175" s="243">
        <v>-56.07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224</v>
      </c>
      <c r="AU175" s="249" t="s">
        <v>95</v>
      </c>
      <c r="AV175" s="13" t="s">
        <v>95</v>
      </c>
      <c r="AW175" s="13" t="s">
        <v>40</v>
      </c>
      <c r="AX175" s="13" t="s">
        <v>85</v>
      </c>
      <c r="AY175" s="249" t="s">
        <v>157</v>
      </c>
    </row>
    <row r="176" spans="1:65" s="2" customFormat="1" ht="37.8" customHeight="1">
      <c r="A176" s="37"/>
      <c r="B176" s="38"/>
      <c r="C176" s="220" t="s">
        <v>8</v>
      </c>
      <c r="D176" s="220" t="s">
        <v>158</v>
      </c>
      <c r="E176" s="221" t="s">
        <v>328</v>
      </c>
      <c r="F176" s="222" t="s">
        <v>329</v>
      </c>
      <c r="G176" s="223" t="s">
        <v>313</v>
      </c>
      <c r="H176" s="224">
        <v>22.2</v>
      </c>
      <c r="I176" s="225"/>
      <c r="J176" s="226">
        <f>ROUND(I176*H176,2)</f>
        <v>0</v>
      </c>
      <c r="K176" s="227"/>
      <c r="L176" s="43"/>
      <c r="M176" s="228" t="s">
        <v>1</v>
      </c>
      <c r="N176" s="229" t="s">
        <v>50</v>
      </c>
      <c r="O176" s="90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2" t="s">
        <v>174</v>
      </c>
      <c r="AT176" s="232" t="s">
        <v>158</v>
      </c>
      <c r="AU176" s="232" t="s">
        <v>95</v>
      </c>
      <c r="AY176" s="15" t="s">
        <v>157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5" t="s">
        <v>93</v>
      </c>
      <c r="BK176" s="233">
        <f>ROUND(I176*H176,2)</f>
        <v>0</v>
      </c>
      <c r="BL176" s="15" t="s">
        <v>174</v>
      </c>
      <c r="BM176" s="232" t="s">
        <v>330</v>
      </c>
    </row>
    <row r="177" spans="1:47" s="2" customFormat="1" ht="12">
      <c r="A177" s="37"/>
      <c r="B177" s="38"/>
      <c r="C177" s="39"/>
      <c r="D177" s="234" t="s">
        <v>164</v>
      </c>
      <c r="E177" s="39"/>
      <c r="F177" s="235" t="s">
        <v>331</v>
      </c>
      <c r="G177" s="39"/>
      <c r="H177" s="39"/>
      <c r="I177" s="236"/>
      <c r="J177" s="39"/>
      <c r="K177" s="39"/>
      <c r="L177" s="43"/>
      <c r="M177" s="237"/>
      <c r="N177" s="238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5" t="s">
        <v>164</v>
      </c>
      <c r="AU177" s="15" t="s">
        <v>95</v>
      </c>
    </row>
    <row r="178" spans="1:51" s="13" customFormat="1" ht="12">
      <c r="A178" s="13"/>
      <c r="B178" s="239"/>
      <c r="C178" s="240"/>
      <c r="D178" s="234" t="s">
        <v>224</v>
      </c>
      <c r="E178" s="241" t="s">
        <v>1</v>
      </c>
      <c r="F178" s="242" t="s">
        <v>852</v>
      </c>
      <c r="G178" s="240"/>
      <c r="H178" s="243">
        <v>22.2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224</v>
      </c>
      <c r="AU178" s="249" t="s">
        <v>95</v>
      </c>
      <c r="AV178" s="13" t="s">
        <v>95</v>
      </c>
      <c r="AW178" s="13" t="s">
        <v>40</v>
      </c>
      <c r="AX178" s="13" t="s">
        <v>93</v>
      </c>
      <c r="AY178" s="249" t="s">
        <v>157</v>
      </c>
    </row>
    <row r="179" spans="1:65" s="2" customFormat="1" ht="33" customHeight="1">
      <c r="A179" s="37"/>
      <c r="B179" s="38"/>
      <c r="C179" s="220" t="s">
        <v>236</v>
      </c>
      <c r="D179" s="220" t="s">
        <v>158</v>
      </c>
      <c r="E179" s="221" t="s">
        <v>859</v>
      </c>
      <c r="F179" s="222" t="s">
        <v>860</v>
      </c>
      <c r="G179" s="223" t="s">
        <v>313</v>
      </c>
      <c r="H179" s="224">
        <v>172.238</v>
      </c>
      <c r="I179" s="225"/>
      <c r="J179" s="226">
        <f>ROUND(I179*H179,2)</f>
        <v>0</v>
      </c>
      <c r="K179" s="227"/>
      <c r="L179" s="43"/>
      <c r="M179" s="228" t="s">
        <v>1</v>
      </c>
      <c r="N179" s="229" t="s">
        <v>50</v>
      </c>
      <c r="O179" s="90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2" t="s">
        <v>174</v>
      </c>
      <c r="AT179" s="232" t="s">
        <v>158</v>
      </c>
      <c r="AU179" s="232" t="s">
        <v>95</v>
      </c>
      <c r="AY179" s="15" t="s">
        <v>157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5" t="s">
        <v>93</v>
      </c>
      <c r="BK179" s="233">
        <f>ROUND(I179*H179,2)</f>
        <v>0</v>
      </c>
      <c r="BL179" s="15" t="s">
        <v>174</v>
      </c>
      <c r="BM179" s="232" t="s">
        <v>861</v>
      </c>
    </row>
    <row r="180" spans="1:47" s="2" customFormat="1" ht="12">
      <c r="A180" s="37"/>
      <c r="B180" s="38"/>
      <c r="C180" s="39"/>
      <c r="D180" s="234" t="s">
        <v>164</v>
      </c>
      <c r="E180" s="39"/>
      <c r="F180" s="235" t="s">
        <v>862</v>
      </c>
      <c r="G180" s="39"/>
      <c r="H180" s="39"/>
      <c r="I180" s="236"/>
      <c r="J180" s="39"/>
      <c r="K180" s="39"/>
      <c r="L180" s="43"/>
      <c r="M180" s="237"/>
      <c r="N180" s="238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5" t="s">
        <v>164</v>
      </c>
      <c r="AU180" s="15" t="s">
        <v>95</v>
      </c>
    </row>
    <row r="181" spans="1:51" s="13" customFormat="1" ht="12">
      <c r="A181" s="13"/>
      <c r="B181" s="239"/>
      <c r="C181" s="240"/>
      <c r="D181" s="234" t="s">
        <v>224</v>
      </c>
      <c r="E181" s="241" t="s">
        <v>1</v>
      </c>
      <c r="F181" s="242" t="s">
        <v>863</v>
      </c>
      <c r="G181" s="240"/>
      <c r="H181" s="243">
        <v>228.308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224</v>
      </c>
      <c r="AU181" s="249" t="s">
        <v>95</v>
      </c>
      <c r="AV181" s="13" t="s">
        <v>95</v>
      </c>
      <c r="AW181" s="13" t="s">
        <v>40</v>
      </c>
      <c r="AX181" s="13" t="s">
        <v>85</v>
      </c>
      <c r="AY181" s="249" t="s">
        <v>157</v>
      </c>
    </row>
    <row r="182" spans="1:51" s="13" customFormat="1" ht="12">
      <c r="A182" s="13"/>
      <c r="B182" s="239"/>
      <c r="C182" s="240"/>
      <c r="D182" s="234" t="s">
        <v>224</v>
      </c>
      <c r="E182" s="241" t="s">
        <v>1</v>
      </c>
      <c r="F182" s="242" t="s">
        <v>858</v>
      </c>
      <c r="G182" s="240"/>
      <c r="H182" s="243">
        <v>-56.07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224</v>
      </c>
      <c r="AU182" s="249" t="s">
        <v>95</v>
      </c>
      <c r="AV182" s="13" t="s">
        <v>95</v>
      </c>
      <c r="AW182" s="13" t="s">
        <v>40</v>
      </c>
      <c r="AX182" s="13" t="s">
        <v>85</v>
      </c>
      <c r="AY182" s="249" t="s">
        <v>157</v>
      </c>
    </row>
    <row r="183" spans="1:65" s="2" customFormat="1" ht="21.75" customHeight="1">
      <c r="A183" s="37"/>
      <c r="B183" s="38"/>
      <c r="C183" s="220" t="s">
        <v>346</v>
      </c>
      <c r="D183" s="220" t="s">
        <v>158</v>
      </c>
      <c r="E183" s="221" t="s">
        <v>864</v>
      </c>
      <c r="F183" s="222" t="s">
        <v>865</v>
      </c>
      <c r="G183" s="223" t="s">
        <v>263</v>
      </c>
      <c r="H183" s="224">
        <v>1073</v>
      </c>
      <c r="I183" s="225"/>
      <c r="J183" s="226">
        <f>ROUND(I183*H183,2)</f>
        <v>0</v>
      </c>
      <c r="K183" s="227"/>
      <c r="L183" s="43"/>
      <c r="M183" s="228" t="s">
        <v>1</v>
      </c>
      <c r="N183" s="229" t="s">
        <v>50</v>
      </c>
      <c r="O183" s="90"/>
      <c r="P183" s="230">
        <f>O183*H183</f>
        <v>0</v>
      </c>
      <c r="Q183" s="230">
        <v>0.00084</v>
      </c>
      <c r="R183" s="230">
        <f>Q183*H183</f>
        <v>0.90132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174</v>
      </c>
      <c r="AT183" s="232" t="s">
        <v>158</v>
      </c>
      <c r="AU183" s="232" t="s">
        <v>95</v>
      </c>
      <c r="AY183" s="15" t="s">
        <v>157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5" t="s">
        <v>93</v>
      </c>
      <c r="BK183" s="233">
        <f>ROUND(I183*H183,2)</f>
        <v>0</v>
      </c>
      <c r="BL183" s="15" t="s">
        <v>174</v>
      </c>
      <c r="BM183" s="232" t="s">
        <v>866</v>
      </c>
    </row>
    <row r="184" spans="1:47" s="2" customFormat="1" ht="12">
      <c r="A184" s="37"/>
      <c r="B184" s="38"/>
      <c r="C184" s="39"/>
      <c r="D184" s="234" t="s">
        <v>164</v>
      </c>
      <c r="E184" s="39"/>
      <c r="F184" s="235" t="s">
        <v>867</v>
      </c>
      <c r="G184" s="39"/>
      <c r="H184" s="39"/>
      <c r="I184" s="236"/>
      <c r="J184" s="39"/>
      <c r="K184" s="39"/>
      <c r="L184" s="43"/>
      <c r="M184" s="237"/>
      <c r="N184" s="23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164</v>
      </c>
      <c r="AU184" s="15" t="s">
        <v>95</v>
      </c>
    </row>
    <row r="185" spans="1:51" s="13" customFormat="1" ht="12">
      <c r="A185" s="13"/>
      <c r="B185" s="239"/>
      <c r="C185" s="240"/>
      <c r="D185" s="234" t="s">
        <v>224</v>
      </c>
      <c r="E185" s="241" t="s">
        <v>1</v>
      </c>
      <c r="F185" s="242" t="s">
        <v>868</v>
      </c>
      <c r="G185" s="240"/>
      <c r="H185" s="243">
        <v>1073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224</v>
      </c>
      <c r="AU185" s="249" t="s">
        <v>95</v>
      </c>
      <c r="AV185" s="13" t="s">
        <v>95</v>
      </c>
      <c r="AW185" s="13" t="s">
        <v>40</v>
      </c>
      <c r="AX185" s="13" t="s">
        <v>93</v>
      </c>
      <c r="AY185" s="249" t="s">
        <v>157</v>
      </c>
    </row>
    <row r="186" spans="1:65" s="2" customFormat="1" ht="24.15" customHeight="1">
      <c r="A186" s="37"/>
      <c r="B186" s="38"/>
      <c r="C186" s="220" t="s">
        <v>353</v>
      </c>
      <c r="D186" s="220" t="s">
        <v>158</v>
      </c>
      <c r="E186" s="221" t="s">
        <v>869</v>
      </c>
      <c r="F186" s="222" t="s">
        <v>870</v>
      </c>
      <c r="G186" s="223" t="s">
        <v>263</v>
      </c>
      <c r="H186" s="224">
        <v>1073</v>
      </c>
      <c r="I186" s="225"/>
      <c r="J186" s="226">
        <f>ROUND(I186*H186,2)</f>
        <v>0</v>
      </c>
      <c r="K186" s="227"/>
      <c r="L186" s="43"/>
      <c r="M186" s="228" t="s">
        <v>1</v>
      </c>
      <c r="N186" s="229" t="s">
        <v>50</v>
      </c>
      <c r="O186" s="90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2" t="s">
        <v>174</v>
      </c>
      <c r="AT186" s="232" t="s">
        <v>158</v>
      </c>
      <c r="AU186" s="232" t="s">
        <v>95</v>
      </c>
      <c r="AY186" s="15" t="s">
        <v>157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5" t="s">
        <v>93</v>
      </c>
      <c r="BK186" s="233">
        <f>ROUND(I186*H186,2)</f>
        <v>0</v>
      </c>
      <c r="BL186" s="15" t="s">
        <v>174</v>
      </c>
      <c r="BM186" s="232" t="s">
        <v>871</v>
      </c>
    </row>
    <row r="187" spans="1:47" s="2" customFormat="1" ht="12">
      <c r="A187" s="37"/>
      <c r="B187" s="38"/>
      <c r="C187" s="39"/>
      <c r="D187" s="234" t="s">
        <v>164</v>
      </c>
      <c r="E187" s="39"/>
      <c r="F187" s="235" t="s">
        <v>872</v>
      </c>
      <c r="G187" s="39"/>
      <c r="H187" s="39"/>
      <c r="I187" s="236"/>
      <c r="J187" s="39"/>
      <c r="K187" s="39"/>
      <c r="L187" s="43"/>
      <c r="M187" s="237"/>
      <c r="N187" s="23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164</v>
      </c>
      <c r="AU187" s="15" t="s">
        <v>95</v>
      </c>
    </row>
    <row r="188" spans="1:51" s="13" customFormat="1" ht="12">
      <c r="A188" s="13"/>
      <c r="B188" s="239"/>
      <c r="C188" s="240"/>
      <c r="D188" s="234" t="s">
        <v>224</v>
      </c>
      <c r="E188" s="241" t="s">
        <v>1</v>
      </c>
      <c r="F188" s="242" t="s">
        <v>868</v>
      </c>
      <c r="G188" s="240"/>
      <c r="H188" s="243">
        <v>1073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224</v>
      </c>
      <c r="AU188" s="249" t="s">
        <v>95</v>
      </c>
      <c r="AV188" s="13" t="s">
        <v>95</v>
      </c>
      <c r="AW188" s="13" t="s">
        <v>40</v>
      </c>
      <c r="AX188" s="13" t="s">
        <v>93</v>
      </c>
      <c r="AY188" s="249" t="s">
        <v>157</v>
      </c>
    </row>
    <row r="189" spans="1:65" s="2" customFormat="1" ht="24.15" customHeight="1">
      <c r="A189" s="37"/>
      <c r="B189" s="38"/>
      <c r="C189" s="220" t="s">
        <v>359</v>
      </c>
      <c r="D189" s="220" t="s">
        <v>158</v>
      </c>
      <c r="E189" s="221" t="s">
        <v>347</v>
      </c>
      <c r="F189" s="222" t="s">
        <v>348</v>
      </c>
      <c r="G189" s="223" t="s">
        <v>313</v>
      </c>
      <c r="H189" s="224">
        <v>370.877</v>
      </c>
      <c r="I189" s="225"/>
      <c r="J189" s="226">
        <f>ROUND(I189*H189,2)</f>
        <v>0</v>
      </c>
      <c r="K189" s="227"/>
      <c r="L189" s="43"/>
      <c r="M189" s="228" t="s">
        <v>1</v>
      </c>
      <c r="N189" s="229" t="s">
        <v>50</v>
      </c>
      <c r="O189" s="90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2" t="s">
        <v>174</v>
      </c>
      <c r="AT189" s="232" t="s">
        <v>158</v>
      </c>
      <c r="AU189" s="232" t="s">
        <v>95</v>
      </c>
      <c r="AY189" s="15" t="s">
        <v>157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5" t="s">
        <v>93</v>
      </c>
      <c r="BK189" s="233">
        <f>ROUND(I189*H189,2)</f>
        <v>0</v>
      </c>
      <c r="BL189" s="15" t="s">
        <v>174</v>
      </c>
      <c r="BM189" s="232" t="s">
        <v>349</v>
      </c>
    </row>
    <row r="190" spans="1:47" s="2" customFormat="1" ht="12">
      <c r="A190" s="37"/>
      <c r="B190" s="38"/>
      <c r="C190" s="39"/>
      <c r="D190" s="234" t="s">
        <v>164</v>
      </c>
      <c r="E190" s="39"/>
      <c r="F190" s="235" t="s">
        <v>350</v>
      </c>
      <c r="G190" s="39"/>
      <c r="H190" s="39"/>
      <c r="I190" s="236"/>
      <c r="J190" s="39"/>
      <c r="K190" s="39"/>
      <c r="L190" s="43"/>
      <c r="M190" s="237"/>
      <c r="N190" s="23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5" t="s">
        <v>164</v>
      </c>
      <c r="AU190" s="15" t="s">
        <v>95</v>
      </c>
    </row>
    <row r="191" spans="1:51" s="13" customFormat="1" ht="12">
      <c r="A191" s="13"/>
      <c r="B191" s="239"/>
      <c r="C191" s="240"/>
      <c r="D191" s="234" t="s">
        <v>224</v>
      </c>
      <c r="E191" s="241" t="s">
        <v>1</v>
      </c>
      <c r="F191" s="242" t="s">
        <v>873</v>
      </c>
      <c r="G191" s="240"/>
      <c r="H191" s="243">
        <v>483.017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224</v>
      </c>
      <c r="AU191" s="249" t="s">
        <v>95</v>
      </c>
      <c r="AV191" s="13" t="s">
        <v>95</v>
      </c>
      <c r="AW191" s="13" t="s">
        <v>40</v>
      </c>
      <c r="AX191" s="13" t="s">
        <v>85</v>
      </c>
      <c r="AY191" s="249" t="s">
        <v>157</v>
      </c>
    </row>
    <row r="192" spans="1:51" s="13" customFormat="1" ht="12">
      <c r="A192" s="13"/>
      <c r="B192" s="239"/>
      <c r="C192" s="240"/>
      <c r="D192" s="234" t="s">
        <v>224</v>
      </c>
      <c r="E192" s="241" t="s">
        <v>1</v>
      </c>
      <c r="F192" s="242" t="s">
        <v>874</v>
      </c>
      <c r="G192" s="240"/>
      <c r="H192" s="243">
        <v>-112.14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224</v>
      </c>
      <c r="AU192" s="249" t="s">
        <v>95</v>
      </c>
      <c r="AV192" s="13" t="s">
        <v>95</v>
      </c>
      <c r="AW192" s="13" t="s">
        <v>40</v>
      </c>
      <c r="AX192" s="13" t="s">
        <v>85</v>
      </c>
      <c r="AY192" s="249" t="s">
        <v>157</v>
      </c>
    </row>
    <row r="193" spans="1:65" s="2" customFormat="1" ht="24.15" customHeight="1">
      <c r="A193" s="37"/>
      <c r="B193" s="38"/>
      <c r="C193" s="220" t="s">
        <v>364</v>
      </c>
      <c r="D193" s="220" t="s">
        <v>158</v>
      </c>
      <c r="E193" s="221" t="s">
        <v>354</v>
      </c>
      <c r="F193" s="222" t="s">
        <v>355</v>
      </c>
      <c r="G193" s="223" t="s">
        <v>313</v>
      </c>
      <c r="H193" s="224">
        <v>388.877</v>
      </c>
      <c r="I193" s="225"/>
      <c r="J193" s="226">
        <f>ROUND(I193*H193,2)</f>
        <v>0</v>
      </c>
      <c r="K193" s="227"/>
      <c r="L193" s="43"/>
      <c r="M193" s="228" t="s">
        <v>1</v>
      </c>
      <c r="N193" s="229" t="s">
        <v>50</v>
      </c>
      <c r="O193" s="90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2" t="s">
        <v>174</v>
      </c>
      <c r="AT193" s="232" t="s">
        <v>158</v>
      </c>
      <c r="AU193" s="232" t="s">
        <v>95</v>
      </c>
      <c r="AY193" s="15" t="s">
        <v>157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5" t="s">
        <v>93</v>
      </c>
      <c r="BK193" s="233">
        <f>ROUND(I193*H193,2)</f>
        <v>0</v>
      </c>
      <c r="BL193" s="15" t="s">
        <v>174</v>
      </c>
      <c r="BM193" s="232" t="s">
        <v>356</v>
      </c>
    </row>
    <row r="194" spans="1:47" s="2" customFormat="1" ht="12">
      <c r="A194" s="37"/>
      <c r="B194" s="38"/>
      <c r="C194" s="39"/>
      <c r="D194" s="234" t="s">
        <v>164</v>
      </c>
      <c r="E194" s="39"/>
      <c r="F194" s="235" t="s">
        <v>357</v>
      </c>
      <c r="G194" s="39"/>
      <c r="H194" s="39"/>
      <c r="I194" s="236"/>
      <c r="J194" s="39"/>
      <c r="K194" s="39"/>
      <c r="L194" s="43"/>
      <c r="M194" s="237"/>
      <c r="N194" s="23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5" t="s">
        <v>164</v>
      </c>
      <c r="AU194" s="15" t="s">
        <v>95</v>
      </c>
    </row>
    <row r="195" spans="1:51" s="13" customFormat="1" ht="12">
      <c r="A195" s="13"/>
      <c r="B195" s="239"/>
      <c r="C195" s="240"/>
      <c r="D195" s="234" t="s">
        <v>224</v>
      </c>
      <c r="E195" s="241" t="s">
        <v>1</v>
      </c>
      <c r="F195" s="242" t="s">
        <v>875</v>
      </c>
      <c r="G195" s="240"/>
      <c r="H195" s="243">
        <v>501.017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224</v>
      </c>
      <c r="AU195" s="249" t="s">
        <v>95</v>
      </c>
      <c r="AV195" s="13" t="s">
        <v>95</v>
      </c>
      <c r="AW195" s="13" t="s">
        <v>40</v>
      </c>
      <c r="AX195" s="13" t="s">
        <v>85</v>
      </c>
      <c r="AY195" s="249" t="s">
        <v>157</v>
      </c>
    </row>
    <row r="196" spans="1:51" s="13" customFormat="1" ht="12">
      <c r="A196" s="13"/>
      <c r="B196" s="239"/>
      <c r="C196" s="240"/>
      <c r="D196" s="234" t="s">
        <v>224</v>
      </c>
      <c r="E196" s="241" t="s">
        <v>1</v>
      </c>
      <c r="F196" s="242" t="s">
        <v>874</v>
      </c>
      <c r="G196" s="240"/>
      <c r="H196" s="243">
        <v>-112.14</v>
      </c>
      <c r="I196" s="244"/>
      <c r="J196" s="240"/>
      <c r="K196" s="240"/>
      <c r="L196" s="245"/>
      <c r="M196" s="246"/>
      <c r="N196" s="247"/>
      <c r="O196" s="247"/>
      <c r="P196" s="247"/>
      <c r="Q196" s="247"/>
      <c r="R196" s="247"/>
      <c r="S196" s="247"/>
      <c r="T196" s="248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9" t="s">
        <v>224</v>
      </c>
      <c r="AU196" s="249" t="s">
        <v>95</v>
      </c>
      <c r="AV196" s="13" t="s">
        <v>95</v>
      </c>
      <c r="AW196" s="13" t="s">
        <v>40</v>
      </c>
      <c r="AX196" s="13" t="s">
        <v>85</v>
      </c>
      <c r="AY196" s="249" t="s">
        <v>157</v>
      </c>
    </row>
    <row r="197" spans="1:65" s="2" customFormat="1" ht="33" customHeight="1">
      <c r="A197" s="37"/>
      <c r="B197" s="38"/>
      <c r="C197" s="220" t="s">
        <v>7</v>
      </c>
      <c r="D197" s="220" t="s">
        <v>158</v>
      </c>
      <c r="E197" s="221" t="s">
        <v>360</v>
      </c>
      <c r="F197" s="222" t="s">
        <v>361</v>
      </c>
      <c r="G197" s="223" t="s">
        <v>313</v>
      </c>
      <c r="H197" s="224">
        <v>370.877</v>
      </c>
      <c r="I197" s="225"/>
      <c r="J197" s="226">
        <f>ROUND(I197*H197,2)</f>
        <v>0</v>
      </c>
      <c r="K197" s="227"/>
      <c r="L197" s="43"/>
      <c r="M197" s="228" t="s">
        <v>1</v>
      </c>
      <c r="N197" s="229" t="s">
        <v>50</v>
      </c>
      <c r="O197" s="90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2" t="s">
        <v>174</v>
      </c>
      <c r="AT197" s="232" t="s">
        <v>158</v>
      </c>
      <c r="AU197" s="232" t="s">
        <v>95</v>
      </c>
      <c r="AY197" s="15" t="s">
        <v>157</v>
      </c>
      <c r="BE197" s="233">
        <f>IF(N197="základní",J197,0)</f>
        <v>0</v>
      </c>
      <c r="BF197" s="233">
        <f>IF(N197="snížená",J197,0)</f>
        <v>0</v>
      </c>
      <c r="BG197" s="233">
        <f>IF(N197="zákl. přenesená",J197,0)</f>
        <v>0</v>
      </c>
      <c r="BH197" s="233">
        <f>IF(N197="sníž. přenesená",J197,0)</f>
        <v>0</v>
      </c>
      <c r="BI197" s="233">
        <f>IF(N197="nulová",J197,0)</f>
        <v>0</v>
      </c>
      <c r="BJ197" s="15" t="s">
        <v>93</v>
      </c>
      <c r="BK197" s="233">
        <f>ROUND(I197*H197,2)</f>
        <v>0</v>
      </c>
      <c r="BL197" s="15" t="s">
        <v>174</v>
      </c>
      <c r="BM197" s="232" t="s">
        <v>362</v>
      </c>
    </row>
    <row r="198" spans="1:47" s="2" customFormat="1" ht="12">
      <c r="A198" s="37"/>
      <c r="B198" s="38"/>
      <c r="C198" s="39"/>
      <c r="D198" s="234" t="s">
        <v>164</v>
      </c>
      <c r="E198" s="39"/>
      <c r="F198" s="235" t="s">
        <v>363</v>
      </c>
      <c r="G198" s="39"/>
      <c r="H198" s="39"/>
      <c r="I198" s="236"/>
      <c r="J198" s="39"/>
      <c r="K198" s="39"/>
      <c r="L198" s="43"/>
      <c r="M198" s="237"/>
      <c r="N198" s="238"/>
      <c r="O198" s="90"/>
      <c r="P198" s="90"/>
      <c r="Q198" s="90"/>
      <c r="R198" s="90"/>
      <c r="S198" s="90"/>
      <c r="T198" s="91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T198" s="15" t="s">
        <v>164</v>
      </c>
      <c r="AU198" s="15" t="s">
        <v>95</v>
      </c>
    </row>
    <row r="199" spans="1:51" s="13" customFormat="1" ht="12">
      <c r="A199" s="13"/>
      <c r="B199" s="239"/>
      <c r="C199" s="240"/>
      <c r="D199" s="234" t="s">
        <v>224</v>
      </c>
      <c r="E199" s="241" t="s">
        <v>1</v>
      </c>
      <c r="F199" s="242" t="s">
        <v>873</v>
      </c>
      <c r="G199" s="240"/>
      <c r="H199" s="243">
        <v>483.017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224</v>
      </c>
      <c r="AU199" s="249" t="s">
        <v>95</v>
      </c>
      <c r="AV199" s="13" t="s">
        <v>95</v>
      </c>
      <c r="AW199" s="13" t="s">
        <v>40</v>
      </c>
      <c r="AX199" s="13" t="s">
        <v>85</v>
      </c>
      <c r="AY199" s="249" t="s">
        <v>157</v>
      </c>
    </row>
    <row r="200" spans="1:51" s="13" customFormat="1" ht="12">
      <c r="A200" s="13"/>
      <c r="B200" s="239"/>
      <c r="C200" s="240"/>
      <c r="D200" s="234" t="s">
        <v>224</v>
      </c>
      <c r="E200" s="241" t="s">
        <v>1</v>
      </c>
      <c r="F200" s="242" t="s">
        <v>874</v>
      </c>
      <c r="G200" s="240"/>
      <c r="H200" s="243">
        <v>-112.14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224</v>
      </c>
      <c r="AU200" s="249" t="s">
        <v>95</v>
      </c>
      <c r="AV200" s="13" t="s">
        <v>95</v>
      </c>
      <c r="AW200" s="13" t="s">
        <v>40</v>
      </c>
      <c r="AX200" s="13" t="s">
        <v>85</v>
      </c>
      <c r="AY200" s="249" t="s">
        <v>157</v>
      </c>
    </row>
    <row r="201" spans="1:65" s="2" customFormat="1" ht="33" customHeight="1">
      <c r="A201" s="37"/>
      <c r="B201" s="38"/>
      <c r="C201" s="220" t="s">
        <v>375</v>
      </c>
      <c r="D201" s="220" t="s">
        <v>158</v>
      </c>
      <c r="E201" s="221" t="s">
        <v>365</v>
      </c>
      <c r="F201" s="222" t="s">
        <v>366</v>
      </c>
      <c r="G201" s="223" t="s">
        <v>313</v>
      </c>
      <c r="H201" s="224">
        <v>388.877</v>
      </c>
      <c r="I201" s="225"/>
      <c r="J201" s="226">
        <f>ROUND(I201*H201,2)</f>
        <v>0</v>
      </c>
      <c r="K201" s="227"/>
      <c r="L201" s="43"/>
      <c r="M201" s="228" t="s">
        <v>1</v>
      </c>
      <c r="N201" s="229" t="s">
        <v>50</v>
      </c>
      <c r="O201" s="90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2" t="s">
        <v>174</v>
      </c>
      <c r="AT201" s="232" t="s">
        <v>158</v>
      </c>
      <c r="AU201" s="232" t="s">
        <v>95</v>
      </c>
      <c r="AY201" s="15" t="s">
        <v>157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5" t="s">
        <v>93</v>
      </c>
      <c r="BK201" s="233">
        <f>ROUND(I201*H201,2)</f>
        <v>0</v>
      </c>
      <c r="BL201" s="15" t="s">
        <v>174</v>
      </c>
      <c r="BM201" s="232" t="s">
        <v>367</v>
      </c>
    </row>
    <row r="202" spans="1:47" s="2" customFormat="1" ht="12">
      <c r="A202" s="37"/>
      <c r="B202" s="38"/>
      <c r="C202" s="39"/>
      <c r="D202" s="234" t="s">
        <v>164</v>
      </c>
      <c r="E202" s="39"/>
      <c r="F202" s="235" t="s">
        <v>368</v>
      </c>
      <c r="G202" s="39"/>
      <c r="H202" s="39"/>
      <c r="I202" s="236"/>
      <c r="J202" s="39"/>
      <c r="K202" s="39"/>
      <c r="L202" s="43"/>
      <c r="M202" s="237"/>
      <c r="N202" s="238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5" t="s">
        <v>164</v>
      </c>
      <c r="AU202" s="15" t="s">
        <v>95</v>
      </c>
    </row>
    <row r="203" spans="1:51" s="13" customFormat="1" ht="12">
      <c r="A203" s="13"/>
      <c r="B203" s="239"/>
      <c r="C203" s="240"/>
      <c r="D203" s="234" t="s">
        <v>224</v>
      </c>
      <c r="E203" s="241" t="s">
        <v>1</v>
      </c>
      <c r="F203" s="242" t="s">
        <v>875</v>
      </c>
      <c r="G203" s="240"/>
      <c r="H203" s="243">
        <v>501.017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224</v>
      </c>
      <c r="AU203" s="249" t="s">
        <v>95</v>
      </c>
      <c r="AV203" s="13" t="s">
        <v>95</v>
      </c>
      <c r="AW203" s="13" t="s">
        <v>40</v>
      </c>
      <c r="AX203" s="13" t="s">
        <v>85</v>
      </c>
      <c r="AY203" s="249" t="s">
        <v>157</v>
      </c>
    </row>
    <row r="204" spans="1:51" s="13" customFormat="1" ht="12">
      <c r="A204" s="13"/>
      <c r="B204" s="239"/>
      <c r="C204" s="240"/>
      <c r="D204" s="234" t="s">
        <v>224</v>
      </c>
      <c r="E204" s="241" t="s">
        <v>1</v>
      </c>
      <c r="F204" s="242" t="s">
        <v>874</v>
      </c>
      <c r="G204" s="240"/>
      <c r="H204" s="243">
        <v>-112.14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224</v>
      </c>
      <c r="AU204" s="249" t="s">
        <v>95</v>
      </c>
      <c r="AV204" s="13" t="s">
        <v>95</v>
      </c>
      <c r="AW204" s="13" t="s">
        <v>40</v>
      </c>
      <c r="AX204" s="13" t="s">
        <v>85</v>
      </c>
      <c r="AY204" s="249" t="s">
        <v>157</v>
      </c>
    </row>
    <row r="205" spans="1:65" s="2" customFormat="1" ht="37.8" customHeight="1">
      <c r="A205" s="37"/>
      <c r="B205" s="38"/>
      <c r="C205" s="220" t="s">
        <v>381</v>
      </c>
      <c r="D205" s="220" t="s">
        <v>158</v>
      </c>
      <c r="E205" s="221" t="s">
        <v>369</v>
      </c>
      <c r="F205" s="222" t="s">
        <v>370</v>
      </c>
      <c r="G205" s="223" t="s">
        <v>313</v>
      </c>
      <c r="H205" s="224">
        <v>176.795</v>
      </c>
      <c r="I205" s="225"/>
      <c r="J205" s="226">
        <f>ROUND(I205*H205,2)</f>
        <v>0</v>
      </c>
      <c r="K205" s="227"/>
      <c r="L205" s="43"/>
      <c r="M205" s="228" t="s">
        <v>1</v>
      </c>
      <c r="N205" s="229" t="s">
        <v>50</v>
      </c>
      <c r="O205" s="90"/>
      <c r="P205" s="230">
        <f>O205*H205</f>
        <v>0</v>
      </c>
      <c r="Q205" s="230">
        <v>0</v>
      </c>
      <c r="R205" s="230">
        <f>Q205*H205</f>
        <v>0</v>
      </c>
      <c r="S205" s="230">
        <v>0</v>
      </c>
      <c r="T205" s="23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2" t="s">
        <v>174</v>
      </c>
      <c r="AT205" s="232" t="s">
        <v>158</v>
      </c>
      <c r="AU205" s="232" t="s">
        <v>95</v>
      </c>
      <c r="AY205" s="15" t="s">
        <v>157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5" t="s">
        <v>93</v>
      </c>
      <c r="BK205" s="233">
        <f>ROUND(I205*H205,2)</f>
        <v>0</v>
      </c>
      <c r="BL205" s="15" t="s">
        <v>174</v>
      </c>
      <c r="BM205" s="232" t="s">
        <v>876</v>
      </c>
    </row>
    <row r="206" spans="1:47" s="2" customFormat="1" ht="12">
      <c r="A206" s="37"/>
      <c r="B206" s="38"/>
      <c r="C206" s="39"/>
      <c r="D206" s="234" t="s">
        <v>164</v>
      </c>
      <c r="E206" s="39"/>
      <c r="F206" s="235" t="s">
        <v>372</v>
      </c>
      <c r="G206" s="39"/>
      <c r="H206" s="39"/>
      <c r="I206" s="236"/>
      <c r="J206" s="39"/>
      <c r="K206" s="39"/>
      <c r="L206" s="43"/>
      <c r="M206" s="237"/>
      <c r="N206" s="238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5" t="s">
        <v>164</v>
      </c>
      <c r="AU206" s="15" t="s">
        <v>95</v>
      </c>
    </row>
    <row r="207" spans="1:51" s="13" customFormat="1" ht="12">
      <c r="A207" s="13"/>
      <c r="B207" s="239"/>
      <c r="C207" s="240"/>
      <c r="D207" s="234" t="s">
        <v>224</v>
      </c>
      <c r="E207" s="241" t="s">
        <v>1</v>
      </c>
      <c r="F207" s="242" t="s">
        <v>877</v>
      </c>
      <c r="G207" s="240"/>
      <c r="H207" s="243">
        <v>176.795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224</v>
      </c>
      <c r="AU207" s="249" t="s">
        <v>95</v>
      </c>
      <c r="AV207" s="13" t="s">
        <v>95</v>
      </c>
      <c r="AW207" s="13" t="s">
        <v>40</v>
      </c>
      <c r="AX207" s="13" t="s">
        <v>93</v>
      </c>
      <c r="AY207" s="249" t="s">
        <v>157</v>
      </c>
    </row>
    <row r="208" spans="1:65" s="2" customFormat="1" ht="33" customHeight="1">
      <c r="A208" s="37"/>
      <c r="B208" s="38"/>
      <c r="C208" s="220" t="s">
        <v>388</v>
      </c>
      <c r="D208" s="220" t="s">
        <v>158</v>
      </c>
      <c r="E208" s="221" t="s">
        <v>878</v>
      </c>
      <c r="F208" s="222" t="s">
        <v>879</v>
      </c>
      <c r="G208" s="223" t="s">
        <v>302</v>
      </c>
      <c r="H208" s="224">
        <v>353.59</v>
      </c>
      <c r="I208" s="225"/>
      <c r="J208" s="226">
        <f>ROUND(I208*H208,2)</f>
        <v>0</v>
      </c>
      <c r="K208" s="227"/>
      <c r="L208" s="43"/>
      <c r="M208" s="228" t="s">
        <v>1</v>
      </c>
      <c r="N208" s="229" t="s">
        <v>50</v>
      </c>
      <c r="O208" s="90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2" t="s">
        <v>174</v>
      </c>
      <c r="AT208" s="232" t="s">
        <v>158</v>
      </c>
      <c r="AU208" s="232" t="s">
        <v>95</v>
      </c>
      <c r="AY208" s="15" t="s">
        <v>157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5" t="s">
        <v>93</v>
      </c>
      <c r="BK208" s="233">
        <f>ROUND(I208*H208,2)</f>
        <v>0</v>
      </c>
      <c r="BL208" s="15" t="s">
        <v>174</v>
      </c>
      <c r="BM208" s="232" t="s">
        <v>880</v>
      </c>
    </row>
    <row r="209" spans="1:47" s="2" customFormat="1" ht="12">
      <c r="A209" s="37"/>
      <c r="B209" s="38"/>
      <c r="C209" s="39"/>
      <c r="D209" s="234" t="s">
        <v>164</v>
      </c>
      <c r="E209" s="39"/>
      <c r="F209" s="235" t="s">
        <v>881</v>
      </c>
      <c r="G209" s="39"/>
      <c r="H209" s="39"/>
      <c r="I209" s="236"/>
      <c r="J209" s="39"/>
      <c r="K209" s="39"/>
      <c r="L209" s="43"/>
      <c r="M209" s="237"/>
      <c r="N209" s="238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5" t="s">
        <v>164</v>
      </c>
      <c r="AU209" s="15" t="s">
        <v>95</v>
      </c>
    </row>
    <row r="210" spans="1:51" s="13" customFormat="1" ht="12">
      <c r="A210" s="13"/>
      <c r="B210" s="239"/>
      <c r="C210" s="240"/>
      <c r="D210" s="234" t="s">
        <v>224</v>
      </c>
      <c r="E210" s="241" t="s">
        <v>1</v>
      </c>
      <c r="F210" s="242" t="s">
        <v>882</v>
      </c>
      <c r="G210" s="240"/>
      <c r="H210" s="243">
        <v>353.59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224</v>
      </c>
      <c r="AU210" s="249" t="s">
        <v>95</v>
      </c>
      <c r="AV210" s="13" t="s">
        <v>95</v>
      </c>
      <c r="AW210" s="13" t="s">
        <v>40</v>
      </c>
      <c r="AX210" s="13" t="s">
        <v>93</v>
      </c>
      <c r="AY210" s="249" t="s">
        <v>157</v>
      </c>
    </row>
    <row r="211" spans="1:65" s="2" customFormat="1" ht="16.5" customHeight="1">
      <c r="A211" s="37"/>
      <c r="B211" s="38"/>
      <c r="C211" s="220" t="s">
        <v>394</v>
      </c>
      <c r="D211" s="220" t="s">
        <v>158</v>
      </c>
      <c r="E211" s="221" t="s">
        <v>382</v>
      </c>
      <c r="F211" s="222" t="s">
        <v>383</v>
      </c>
      <c r="G211" s="223" t="s">
        <v>313</v>
      </c>
      <c r="H211" s="224">
        <v>556.672</v>
      </c>
      <c r="I211" s="225"/>
      <c r="J211" s="226">
        <f>ROUND(I211*H211,2)</f>
        <v>0</v>
      </c>
      <c r="K211" s="227"/>
      <c r="L211" s="43"/>
      <c r="M211" s="228" t="s">
        <v>1</v>
      </c>
      <c r="N211" s="229" t="s">
        <v>50</v>
      </c>
      <c r="O211" s="90"/>
      <c r="P211" s="230">
        <f>O211*H211</f>
        <v>0</v>
      </c>
      <c r="Q211" s="230">
        <v>0</v>
      </c>
      <c r="R211" s="230">
        <f>Q211*H211</f>
        <v>0</v>
      </c>
      <c r="S211" s="230">
        <v>0</v>
      </c>
      <c r="T211" s="23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2" t="s">
        <v>174</v>
      </c>
      <c r="AT211" s="232" t="s">
        <v>158</v>
      </c>
      <c r="AU211" s="232" t="s">
        <v>95</v>
      </c>
      <c r="AY211" s="15" t="s">
        <v>157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5" t="s">
        <v>93</v>
      </c>
      <c r="BK211" s="233">
        <f>ROUND(I211*H211,2)</f>
        <v>0</v>
      </c>
      <c r="BL211" s="15" t="s">
        <v>174</v>
      </c>
      <c r="BM211" s="232" t="s">
        <v>384</v>
      </c>
    </row>
    <row r="212" spans="1:47" s="2" customFormat="1" ht="12">
      <c r="A212" s="37"/>
      <c r="B212" s="38"/>
      <c r="C212" s="39"/>
      <c r="D212" s="234" t="s">
        <v>164</v>
      </c>
      <c r="E212" s="39"/>
      <c r="F212" s="235" t="s">
        <v>385</v>
      </c>
      <c r="G212" s="39"/>
      <c r="H212" s="39"/>
      <c r="I212" s="236"/>
      <c r="J212" s="39"/>
      <c r="K212" s="39"/>
      <c r="L212" s="43"/>
      <c r="M212" s="237"/>
      <c r="N212" s="238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5" t="s">
        <v>164</v>
      </c>
      <c r="AU212" s="15" t="s">
        <v>95</v>
      </c>
    </row>
    <row r="213" spans="1:51" s="13" customFormat="1" ht="12">
      <c r="A213" s="13"/>
      <c r="B213" s="239"/>
      <c r="C213" s="240"/>
      <c r="D213" s="234" t="s">
        <v>224</v>
      </c>
      <c r="E213" s="241" t="s">
        <v>1</v>
      </c>
      <c r="F213" s="242" t="s">
        <v>883</v>
      </c>
      <c r="G213" s="240"/>
      <c r="H213" s="243">
        <v>492.017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224</v>
      </c>
      <c r="AU213" s="249" t="s">
        <v>95</v>
      </c>
      <c r="AV213" s="13" t="s">
        <v>95</v>
      </c>
      <c r="AW213" s="13" t="s">
        <v>40</v>
      </c>
      <c r="AX213" s="13" t="s">
        <v>85</v>
      </c>
      <c r="AY213" s="249" t="s">
        <v>157</v>
      </c>
    </row>
    <row r="214" spans="1:51" s="13" customFormat="1" ht="12">
      <c r="A214" s="13"/>
      <c r="B214" s="239"/>
      <c r="C214" s="240"/>
      <c r="D214" s="234" t="s">
        <v>224</v>
      </c>
      <c r="E214" s="241" t="s">
        <v>1</v>
      </c>
      <c r="F214" s="242" t="s">
        <v>884</v>
      </c>
      <c r="G214" s="240"/>
      <c r="H214" s="243">
        <v>-112.14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224</v>
      </c>
      <c r="AU214" s="249" t="s">
        <v>95</v>
      </c>
      <c r="AV214" s="13" t="s">
        <v>95</v>
      </c>
      <c r="AW214" s="13" t="s">
        <v>40</v>
      </c>
      <c r="AX214" s="13" t="s">
        <v>85</v>
      </c>
      <c r="AY214" s="249" t="s">
        <v>157</v>
      </c>
    </row>
    <row r="215" spans="1:51" s="13" customFormat="1" ht="12">
      <c r="A215" s="13"/>
      <c r="B215" s="239"/>
      <c r="C215" s="240"/>
      <c r="D215" s="234" t="s">
        <v>224</v>
      </c>
      <c r="E215" s="241" t="s">
        <v>1</v>
      </c>
      <c r="F215" s="242" t="s">
        <v>877</v>
      </c>
      <c r="G215" s="240"/>
      <c r="H215" s="243">
        <v>176.795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224</v>
      </c>
      <c r="AU215" s="249" t="s">
        <v>95</v>
      </c>
      <c r="AV215" s="13" t="s">
        <v>95</v>
      </c>
      <c r="AW215" s="13" t="s">
        <v>40</v>
      </c>
      <c r="AX215" s="13" t="s">
        <v>85</v>
      </c>
      <c r="AY215" s="249" t="s">
        <v>157</v>
      </c>
    </row>
    <row r="216" spans="1:65" s="2" customFormat="1" ht="24.15" customHeight="1">
      <c r="A216" s="37"/>
      <c r="B216" s="38"/>
      <c r="C216" s="220" t="s">
        <v>402</v>
      </c>
      <c r="D216" s="220" t="s">
        <v>158</v>
      </c>
      <c r="E216" s="221" t="s">
        <v>389</v>
      </c>
      <c r="F216" s="222" t="s">
        <v>390</v>
      </c>
      <c r="G216" s="223" t="s">
        <v>313</v>
      </c>
      <c r="H216" s="224">
        <v>199.668</v>
      </c>
      <c r="I216" s="225"/>
      <c r="J216" s="226">
        <f>ROUND(I216*H216,2)</f>
        <v>0</v>
      </c>
      <c r="K216" s="227"/>
      <c r="L216" s="43"/>
      <c r="M216" s="228" t="s">
        <v>1</v>
      </c>
      <c r="N216" s="229" t="s">
        <v>50</v>
      </c>
      <c r="O216" s="90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2" t="s">
        <v>174</v>
      </c>
      <c r="AT216" s="232" t="s">
        <v>158</v>
      </c>
      <c r="AU216" s="232" t="s">
        <v>95</v>
      </c>
      <c r="AY216" s="15" t="s">
        <v>157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5" t="s">
        <v>93</v>
      </c>
      <c r="BK216" s="233">
        <f>ROUND(I216*H216,2)</f>
        <v>0</v>
      </c>
      <c r="BL216" s="15" t="s">
        <v>174</v>
      </c>
      <c r="BM216" s="232" t="s">
        <v>391</v>
      </c>
    </row>
    <row r="217" spans="1:47" s="2" customFormat="1" ht="12">
      <c r="A217" s="37"/>
      <c r="B217" s="38"/>
      <c r="C217" s="39"/>
      <c r="D217" s="234" t="s">
        <v>164</v>
      </c>
      <c r="E217" s="39"/>
      <c r="F217" s="235" t="s">
        <v>392</v>
      </c>
      <c r="G217" s="39"/>
      <c r="H217" s="39"/>
      <c r="I217" s="236"/>
      <c r="J217" s="39"/>
      <c r="K217" s="39"/>
      <c r="L217" s="43"/>
      <c r="M217" s="237"/>
      <c r="N217" s="238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5" t="s">
        <v>164</v>
      </c>
      <c r="AU217" s="15" t="s">
        <v>95</v>
      </c>
    </row>
    <row r="218" spans="1:51" s="13" customFormat="1" ht="12">
      <c r="A218" s="13"/>
      <c r="B218" s="239"/>
      <c r="C218" s="240"/>
      <c r="D218" s="234" t="s">
        <v>224</v>
      </c>
      <c r="E218" s="241" t="s">
        <v>1</v>
      </c>
      <c r="F218" s="242" t="s">
        <v>885</v>
      </c>
      <c r="G218" s="240"/>
      <c r="H218" s="243">
        <v>483.017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224</v>
      </c>
      <c r="AU218" s="249" t="s">
        <v>95</v>
      </c>
      <c r="AV218" s="13" t="s">
        <v>95</v>
      </c>
      <c r="AW218" s="13" t="s">
        <v>40</v>
      </c>
      <c r="AX218" s="13" t="s">
        <v>85</v>
      </c>
      <c r="AY218" s="249" t="s">
        <v>157</v>
      </c>
    </row>
    <row r="219" spans="1:51" s="13" customFormat="1" ht="12">
      <c r="A219" s="13"/>
      <c r="B219" s="239"/>
      <c r="C219" s="240"/>
      <c r="D219" s="234" t="s">
        <v>224</v>
      </c>
      <c r="E219" s="241" t="s">
        <v>1</v>
      </c>
      <c r="F219" s="242" t="s">
        <v>884</v>
      </c>
      <c r="G219" s="240"/>
      <c r="H219" s="243">
        <v>-112.14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224</v>
      </c>
      <c r="AU219" s="249" t="s">
        <v>95</v>
      </c>
      <c r="AV219" s="13" t="s">
        <v>95</v>
      </c>
      <c r="AW219" s="13" t="s">
        <v>40</v>
      </c>
      <c r="AX219" s="13" t="s">
        <v>85</v>
      </c>
      <c r="AY219" s="249" t="s">
        <v>157</v>
      </c>
    </row>
    <row r="220" spans="1:51" s="13" customFormat="1" ht="12">
      <c r="A220" s="13"/>
      <c r="B220" s="239"/>
      <c r="C220" s="240"/>
      <c r="D220" s="234" t="s">
        <v>224</v>
      </c>
      <c r="E220" s="241" t="s">
        <v>1</v>
      </c>
      <c r="F220" s="242" t="s">
        <v>886</v>
      </c>
      <c r="G220" s="240"/>
      <c r="H220" s="243">
        <v>-169.709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224</v>
      </c>
      <c r="AU220" s="249" t="s">
        <v>95</v>
      </c>
      <c r="AV220" s="13" t="s">
        <v>95</v>
      </c>
      <c r="AW220" s="13" t="s">
        <v>40</v>
      </c>
      <c r="AX220" s="13" t="s">
        <v>85</v>
      </c>
      <c r="AY220" s="249" t="s">
        <v>157</v>
      </c>
    </row>
    <row r="221" spans="1:51" s="13" customFormat="1" ht="12">
      <c r="A221" s="13"/>
      <c r="B221" s="239"/>
      <c r="C221" s="240"/>
      <c r="D221" s="234" t="s">
        <v>224</v>
      </c>
      <c r="E221" s="241" t="s">
        <v>1</v>
      </c>
      <c r="F221" s="242" t="s">
        <v>887</v>
      </c>
      <c r="G221" s="240"/>
      <c r="H221" s="243">
        <v>-1.5</v>
      </c>
      <c r="I221" s="244"/>
      <c r="J221" s="240"/>
      <c r="K221" s="240"/>
      <c r="L221" s="245"/>
      <c r="M221" s="246"/>
      <c r="N221" s="247"/>
      <c r="O221" s="247"/>
      <c r="P221" s="247"/>
      <c r="Q221" s="247"/>
      <c r="R221" s="247"/>
      <c r="S221" s="247"/>
      <c r="T221" s="248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9" t="s">
        <v>224</v>
      </c>
      <c r="AU221" s="249" t="s">
        <v>95</v>
      </c>
      <c r="AV221" s="13" t="s">
        <v>95</v>
      </c>
      <c r="AW221" s="13" t="s">
        <v>40</v>
      </c>
      <c r="AX221" s="13" t="s">
        <v>85</v>
      </c>
      <c r="AY221" s="249" t="s">
        <v>157</v>
      </c>
    </row>
    <row r="222" spans="1:65" s="2" customFormat="1" ht="24.15" customHeight="1">
      <c r="A222" s="37"/>
      <c r="B222" s="38"/>
      <c r="C222" s="220" t="s">
        <v>409</v>
      </c>
      <c r="D222" s="220" t="s">
        <v>158</v>
      </c>
      <c r="E222" s="221" t="s">
        <v>395</v>
      </c>
      <c r="F222" s="222" t="s">
        <v>396</v>
      </c>
      <c r="G222" s="223" t="s">
        <v>313</v>
      </c>
      <c r="H222" s="224">
        <v>126.706</v>
      </c>
      <c r="I222" s="225"/>
      <c r="J222" s="226">
        <f>ROUND(I222*H222,2)</f>
        <v>0</v>
      </c>
      <c r="K222" s="227"/>
      <c r="L222" s="43"/>
      <c r="M222" s="228" t="s">
        <v>1</v>
      </c>
      <c r="N222" s="229" t="s">
        <v>50</v>
      </c>
      <c r="O222" s="90"/>
      <c r="P222" s="230">
        <f>O222*H222</f>
        <v>0</v>
      </c>
      <c r="Q222" s="230">
        <v>0</v>
      </c>
      <c r="R222" s="230">
        <f>Q222*H222</f>
        <v>0</v>
      </c>
      <c r="S222" s="230">
        <v>0</v>
      </c>
      <c r="T222" s="23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2" t="s">
        <v>174</v>
      </c>
      <c r="AT222" s="232" t="s">
        <v>158</v>
      </c>
      <c r="AU222" s="232" t="s">
        <v>95</v>
      </c>
      <c r="AY222" s="15" t="s">
        <v>157</v>
      </c>
      <c r="BE222" s="233">
        <f>IF(N222="základní",J222,0)</f>
        <v>0</v>
      </c>
      <c r="BF222" s="233">
        <f>IF(N222="snížená",J222,0)</f>
        <v>0</v>
      </c>
      <c r="BG222" s="233">
        <f>IF(N222="zákl. přenesená",J222,0)</f>
        <v>0</v>
      </c>
      <c r="BH222" s="233">
        <f>IF(N222="sníž. přenesená",J222,0)</f>
        <v>0</v>
      </c>
      <c r="BI222" s="233">
        <f>IF(N222="nulová",J222,0)</f>
        <v>0</v>
      </c>
      <c r="BJ222" s="15" t="s">
        <v>93</v>
      </c>
      <c r="BK222" s="233">
        <f>ROUND(I222*H222,2)</f>
        <v>0</v>
      </c>
      <c r="BL222" s="15" t="s">
        <v>174</v>
      </c>
      <c r="BM222" s="232" t="s">
        <v>397</v>
      </c>
    </row>
    <row r="223" spans="1:47" s="2" customFormat="1" ht="12">
      <c r="A223" s="37"/>
      <c r="B223" s="38"/>
      <c r="C223" s="39"/>
      <c r="D223" s="234" t="s">
        <v>164</v>
      </c>
      <c r="E223" s="39"/>
      <c r="F223" s="235" t="s">
        <v>398</v>
      </c>
      <c r="G223" s="39"/>
      <c r="H223" s="39"/>
      <c r="I223" s="236"/>
      <c r="J223" s="39"/>
      <c r="K223" s="39"/>
      <c r="L223" s="43"/>
      <c r="M223" s="237"/>
      <c r="N223" s="238"/>
      <c r="O223" s="90"/>
      <c r="P223" s="90"/>
      <c r="Q223" s="90"/>
      <c r="R223" s="90"/>
      <c r="S223" s="90"/>
      <c r="T223" s="91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15" t="s">
        <v>164</v>
      </c>
      <c r="AU223" s="15" t="s">
        <v>95</v>
      </c>
    </row>
    <row r="224" spans="1:51" s="13" customFormat="1" ht="12">
      <c r="A224" s="13"/>
      <c r="B224" s="239"/>
      <c r="C224" s="240"/>
      <c r="D224" s="234" t="s">
        <v>224</v>
      </c>
      <c r="E224" s="241" t="s">
        <v>1</v>
      </c>
      <c r="F224" s="242" t="s">
        <v>888</v>
      </c>
      <c r="G224" s="240"/>
      <c r="H224" s="243">
        <v>-16.894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224</v>
      </c>
      <c r="AU224" s="249" t="s">
        <v>95</v>
      </c>
      <c r="AV224" s="13" t="s">
        <v>95</v>
      </c>
      <c r="AW224" s="13" t="s">
        <v>40</v>
      </c>
      <c r="AX224" s="13" t="s">
        <v>85</v>
      </c>
      <c r="AY224" s="249" t="s">
        <v>157</v>
      </c>
    </row>
    <row r="225" spans="1:51" s="13" customFormat="1" ht="12">
      <c r="A225" s="13"/>
      <c r="B225" s="239"/>
      <c r="C225" s="240"/>
      <c r="D225" s="234" t="s">
        <v>224</v>
      </c>
      <c r="E225" s="241" t="s">
        <v>1</v>
      </c>
      <c r="F225" s="242" t="s">
        <v>889</v>
      </c>
      <c r="G225" s="240"/>
      <c r="H225" s="243">
        <v>143.6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224</v>
      </c>
      <c r="AU225" s="249" t="s">
        <v>95</v>
      </c>
      <c r="AV225" s="13" t="s">
        <v>95</v>
      </c>
      <c r="AW225" s="13" t="s">
        <v>40</v>
      </c>
      <c r="AX225" s="13" t="s">
        <v>85</v>
      </c>
      <c r="AY225" s="249" t="s">
        <v>157</v>
      </c>
    </row>
    <row r="226" spans="1:65" s="2" customFormat="1" ht="24.15" customHeight="1">
      <c r="A226" s="37"/>
      <c r="B226" s="38"/>
      <c r="C226" s="220" t="s">
        <v>416</v>
      </c>
      <c r="D226" s="220" t="s">
        <v>158</v>
      </c>
      <c r="E226" s="221" t="s">
        <v>890</v>
      </c>
      <c r="F226" s="222" t="s">
        <v>891</v>
      </c>
      <c r="G226" s="223" t="s">
        <v>263</v>
      </c>
      <c r="H226" s="224">
        <v>40</v>
      </c>
      <c r="I226" s="225"/>
      <c r="J226" s="226">
        <f>ROUND(I226*H226,2)</f>
        <v>0</v>
      </c>
      <c r="K226" s="227"/>
      <c r="L226" s="43"/>
      <c r="M226" s="228" t="s">
        <v>1</v>
      </c>
      <c r="N226" s="229" t="s">
        <v>50</v>
      </c>
      <c r="O226" s="90"/>
      <c r="P226" s="230">
        <f>O226*H226</f>
        <v>0</v>
      </c>
      <c r="Q226" s="230">
        <v>0</v>
      </c>
      <c r="R226" s="230">
        <f>Q226*H226</f>
        <v>0</v>
      </c>
      <c r="S226" s="230">
        <v>0</v>
      </c>
      <c r="T226" s="23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2" t="s">
        <v>174</v>
      </c>
      <c r="AT226" s="232" t="s">
        <v>158</v>
      </c>
      <c r="AU226" s="232" t="s">
        <v>95</v>
      </c>
      <c r="AY226" s="15" t="s">
        <v>157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5" t="s">
        <v>93</v>
      </c>
      <c r="BK226" s="233">
        <f>ROUND(I226*H226,2)</f>
        <v>0</v>
      </c>
      <c r="BL226" s="15" t="s">
        <v>174</v>
      </c>
      <c r="BM226" s="232" t="s">
        <v>892</v>
      </c>
    </row>
    <row r="227" spans="1:47" s="2" customFormat="1" ht="12">
      <c r="A227" s="37"/>
      <c r="B227" s="38"/>
      <c r="C227" s="39"/>
      <c r="D227" s="234" t="s">
        <v>164</v>
      </c>
      <c r="E227" s="39"/>
      <c r="F227" s="235" t="s">
        <v>893</v>
      </c>
      <c r="G227" s="39"/>
      <c r="H227" s="39"/>
      <c r="I227" s="236"/>
      <c r="J227" s="39"/>
      <c r="K227" s="39"/>
      <c r="L227" s="43"/>
      <c r="M227" s="237"/>
      <c r="N227" s="238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5" t="s">
        <v>164</v>
      </c>
      <c r="AU227" s="15" t="s">
        <v>95</v>
      </c>
    </row>
    <row r="228" spans="1:51" s="13" customFormat="1" ht="12">
      <c r="A228" s="13"/>
      <c r="B228" s="239"/>
      <c r="C228" s="240"/>
      <c r="D228" s="234" t="s">
        <v>224</v>
      </c>
      <c r="E228" s="241" t="s">
        <v>1</v>
      </c>
      <c r="F228" s="242" t="s">
        <v>894</v>
      </c>
      <c r="G228" s="240"/>
      <c r="H228" s="243">
        <v>40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224</v>
      </c>
      <c r="AU228" s="249" t="s">
        <v>95</v>
      </c>
      <c r="AV228" s="13" t="s">
        <v>95</v>
      </c>
      <c r="AW228" s="13" t="s">
        <v>40</v>
      </c>
      <c r="AX228" s="13" t="s">
        <v>93</v>
      </c>
      <c r="AY228" s="249" t="s">
        <v>157</v>
      </c>
    </row>
    <row r="229" spans="1:65" s="2" customFormat="1" ht="16.5" customHeight="1">
      <c r="A229" s="37"/>
      <c r="B229" s="38"/>
      <c r="C229" s="254" t="s">
        <v>421</v>
      </c>
      <c r="D229" s="254" t="s">
        <v>299</v>
      </c>
      <c r="E229" s="255" t="s">
        <v>895</v>
      </c>
      <c r="F229" s="256" t="s">
        <v>896</v>
      </c>
      <c r="G229" s="257" t="s">
        <v>897</v>
      </c>
      <c r="H229" s="258">
        <v>1</v>
      </c>
      <c r="I229" s="259"/>
      <c r="J229" s="260">
        <f>ROUND(I229*H229,2)</f>
        <v>0</v>
      </c>
      <c r="K229" s="261"/>
      <c r="L229" s="262"/>
      <c r="M229" s="263" t="s">
        <v>1</v>
      </c>
      <c r="N229" s="264" t="s">
        <v>50</v>
      </c>
      <c r="O229" s="90"/>
      <c r="P229" s="230">
        <f>O229*H229</f>
        <v>0</v>
      </c>
      <c r="Q229" s="230">
        <v>0.001</v>
      </c>
      <c r="R229" s="230">
        <f>Q229*H229</f>
        <v>0.001</v>
      </c>
      <c r="S229" s="230">
        <v>0</v>
      </c>
      <c r="T229" s="231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32" t="s">
        <v>191</v>
      </c>
      <c r="AT229" s="232" t="s">
        <v>299</v>
      </c>
      <c r="AU229" s="232" t="s">
        <v>95</v>
      </c>
      <c r="AY229" s="15" t="s">
        <v>157</v>
      </c>
      <c r="BE229" s="233">
        <f>IF(N229="základní",J229,0)</f>
        <v>0</v>
      </c>
      <c r="BF229" s="233">
        <f>IF(N229="snížená",J229,0)</f>
        <v>0</v>
      </c>
      <c r="BG229" s="233">
        <f>IF(N229="zákl. přenesená",J229,0)</f>
        <v>0</v>
      </c>
      <c r="BH229" s="233">
        <f>IF(N229="sníž. přenesená",J229,0)</f>
        <v>0</v>
      </c>
      <c r="BI229" s="233">
        <f>IF(N229="nulová",J229,0)</f>
        <v>0</v>
      </c>
      <c r="BJ229" s="15" t="s">
        <v>93</v>
      </c>
      <c r="BK229" s="233">
        <f>ROUND(I229*H229,2)</f>
        <v>0</v>
      </c>
      <c r="BL229" s="15" t="s">
        <v>174</v>
      </c>
      <c r="BM229" s="232" t="s">
        <v>898</v>
      </c>
    </row>
    <row r="230" spans="1:47" s="2" customFormat="1" ht="12">
      <c r="A230" s="37"/>
      <c r="B230" s="38"/>
      <c r="C230" s="39"/>
      <c r="D230" s="234" t="s">
        <v>164</v>
      </c>
      <c r="E230" s="39"/>
      <c r="F230" s="235" t="s">
        <v>896</v>
      </c>
      <c r="G230" s="39"/>
      <c r="H230" s="39"/>
      <c r="I230" s="236"/>
      <c r="J230" s="39"/>
      <c r="K230" s="39"/>
      <c r="L230" s="43"/>
      <c r="M230" s="237"/>
      <c r="N230" s="238"/>
      <c r="O230" s="90"/>
      <c r="P230" s="90"/>
      <c r="Q230" s="90"/>
      <c r="R230" s="90"/>
      <c r="S230" s="90"/>
      <c r="T230" s="91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T230" s="15" t="s">
        <v>164</v>
      </c>
      <c r="AU230" s="15" t="s">
        <v>95</v>
      </c>
    </row>
    <row r="231" spans="1:51" s="13" customFormat="1" ht="12">
      <c r="A231" s="13"/>
      <c r="B231" s="239"/>
      <c r="C231" s="240"/>
      <c r="D231" s="234" t="s">
        <v>224</v>
      </c>
      <c r="E231" s="241" t="s">
        <v>1</v>
      </c>
      <c r="F231" s="242" t="s">
        <v>894</v>
      </c>
      <c r="G231" s="240"/>
      <c r="H231" s="243">
        <v>40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224</v>
      </c>
      <c r="AU231" s="249" t="s">
        <v>95</v>
      </c>
      <c r="AV231" s="13" t="s">
        <v>95</v>
      </c>
      <c r="AW231" s="13" t="s">
        <v>40</v>
      </c>
      <c r="AX231" s="13" t="s">
        <v>93</v>
      </c>
      <c r="AY231" s="249" t="s">
        <v>157</v>
      </c>
    </row>
    <row r="232" spans="1:51" s="13" customFormat="1" ht="12">
      <c r="A232" s="13"/>
      <c r="B232" s="239"/>
      <c r="C232" s="240"/>
      <c r="D232" s="234" t="s">
        <v>224</v>
      </c>
      <c r="E232" s="240"/>
      <c r="F232" s="242" t="s">
        <v>899</v>
      </c>
      <c r="G232" s="240"/>
      <c r="H232" s="243">
        <v>1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224</v>
      </c>
      <c r="AU232" s="249" t="s">
        <v>95</v>
      </c>
      <c r="AV232" s="13" t="s">
        <v>95</v>
      </c>
      <c r="AW232" s="13" t="s">
        <v>4</v>
      </c>
      <c r="AX232" s="13" t="s">
        <v>93</v>
      </c>
      <c r="AY232" s="249" t="s">
        <v>157</v>
      </c>
    </row>
    <row r="233" spans="1:63" s="12" customFormat="1" ht="22.8" customHeight="1">
      <c r="A233" s="12"/>
      <c r="B233" s="204"/>
      <c r="C233" s="205"/>
      <c r="D233" s="206" t="s">
        <v>84</v>
      </c>
      <c r="E233" s="218" t="s">
        <v>95</v>
      </c>
      <c r="F233" s="218" t="s">
        <v>401</v>
      </c>
      <c r="G233" s="205"/>
      <c r="H233" s="205"/>
      <c r="I233" s="208"/>
      <c r="J233" s="219">
        <f>BK233</f>
        <v>0</v>
      </c>
      <c r="K233" s="205"/>
      <c r="L233" s="210"/>
      <c r="M233" s="211"/>
      <c r="N233" s="212"/>
      <c r="O233" s="212"/>
      <c r="P233" s="213">
        <f>SUM(P234:P236)</f>
        <v>0</v>
      </c>
      <c r="Q233" s="212"/>
      <c r="R233" s="213">
        <f>SUM(R234:R236)</f>
        <v>0</v>
      </c>
      <c r="S233" s="212"/>
      <c r="T233" s="214">
        <f>SUM(T234:T236)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215" t="s">
        <v>93</v>
      </c>
      <c r="AT233" s="216" t="s">
        <v>84</v>
      </c>
      <c r="AU233" s="216" t="s">
        <v>93</v>
      </c>
      <c r="AY233" s="215" t="s">
        <v>157</v>
      </c>
      <c r="BK233" s="217">
        <f>SUM(BK234:BK236)</f>
        <v>0</v>
      </c>
    </row>
    <row r="234" spans="1:65" s="2" customFormat="1" ht="16.5" customHeight="1">
      <c r="A234" s="37"/>
      <c r="B234" s="38"/>
      <c r="C234" s="220" t="s">
        <v>428</v>
      </c>
      <c r="D234" s="220" t="s">
        <v>158</v>
      </c>
      <c r="E234" s="221" t="s">
        <v>403</v>
      </c>
      <c r="F234" s="222" t="s">
        <v>404</v>
      </c>
      <c r="G234" s="223" t="s">
        <v>313</v>
      </c>
      <c r="H234" s="224">
        <v>0.528</v>
      </c>
      <c r="I234" s="225"/>
      <c r="J234" s="226">
        <f>ROUND(I234*H234,2)</f>
        <v>0</v>
      </c>
      <c r="K234" s="227"/>
      <c r="L234" s="43"/>
      <c r="M234" s="228" t="s">
        <v>1</v>
      </c>
      <c r="N234" s="229" t="s">
        <v>50</v>
      </c>
      <c r="O234" s="90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2" t="s">
        <v>174</v>
      </c>
      <c r="AT234" s="232" t="s">
        <v>158</v>
      </c>
      <c r="AU234" s="232" t="s">
        <v>95</v>
      </c>
      <c r="AY234" s="15" t="s">
        <v>157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5" t="s">
        <v>93</v>
      </c>
      <c r="BK234" s="233">
        <f>ROUND(I234*H234,2)</f>
        <v>0</v>
      </c>
      <c r="BL234" s="15" t="s">
        <v>174</v>
      </c>
      <c r="BM234" s="232" t="s">
        <v>405</v>
      </c>
    </row>
    <row r="235" spans="1:47" s="2" customFormat="1" ht="12">
      <c r="A235" s="37"/>
      <c r="B235" s="38"/>
      <c r="C235" s="39"/>
      <c r="D235" s="234" t="s">
        <v>164</v>
      </c>
      <c r="E235" s="39"/>
      <c r="F235" s="235" t="s">
        <v>406</v>
      </c>
      <c r="G235" s="39"/>
      <c r="H235" s="39"/>
      <c r="I235" s="236"/>
      <c r="J235" s="39"/>
      <c r="K235" s="39"/>
      <c r="L235" s="43"/>
      <c r="M235" s="237"/>
      <c r="N235" s="238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5" t="s">
        <v>164</v>
      </c>
      <c r="AU235" s="15" t="s">
        <v>95</v>
      </c>
    </row>
    <row r="236" spans="1:51" s="13" customFormat="1" ht="12">
      <c r="A236" s="13"/>
      <c r="B236" s="239"/>
      <c r="C236" s="240"/>
      <c r="D236" s="234" t="s">
        <v>224</v>
      </c>
      <c r="E236" s="241" t="s">
        <v>1</v>
      </c>
      <c r="F236" s="242" t="s">
        <v>900</v>
      </c>
      <c r="G236" s="240"/>
      <c r="H236" s="243">
        <v>0.528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224</v>
      </c>
      <c r="AU236" s="249" t="s">
        <v>95</v>
      </c>
      <c r="AV236" s="13" t="s">
        <v>95</v>
      </c>
      <c r="AW236" s="13" t="s">
        <v>40</v>
      </c>
      <c r="AX236" s="13" t="s">
        <v>93</v>
      </c>
      <c r="AY236" s="249" t="s">
        <v>157</v>
      </c>
    </row>
    <row r="237" spans="1:63" s="12" customFormat="1" ht="22.8" customHeight="1">
      <c r="A237" s="12"/>
      <c r="B237" s="204"/>
      <c r="C237" s="205"/>
      <c r="D237" s="206" t="s">
        <v>84</v>
      </c>
      <c r="E237" s="218" t="s">
        <v>174</v>
      </c>
      <c r="F237" s="218" t="s">
        <v>415</v>
      </c>
      <c r="G237" s="205"/>
      <c r="H237" s="205"/>
      <c r="I237" s="208"/>
      <c r="J237" s="219">
        <f>BK237</f>
        <v>0</v>
      </c>
      <c r="K237" s="205"/>
      <c r="L237" s="210"/>
      <c r="M237" s="211"/>
      <c r="N237" s="212"/>
      <c r="O237" s="212"/>
      <c r="P237" s="213">
        <f>SUM(P238:P247)</f>
        <v>0</v>
      </c>
      <c r="Q237" s="212"/>
      <c r="R237" s="213">
        <f>SUM(R238:R247)</f>
        <v>50.04773541</v>
      </c>
      <c r="S237" s="212"/>
      <c r="T237" s="214">
        <f>SUM(T238:T247)</f>
        <v>0</v>
      </c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R237" s="215" t="s">
        <v>93</v>
      </c>
      <c r="AT237" s="216" t="s">
        <v>84</v>
      </c>
      <c r="AU237" s="216" t="s">
        <v>93</v>
      </c>
      <c r="AY237" s="215" t="s">
        <v>157</v>
      </c>
      <c r="BK237" s="217">
        <f>SUM(BK238:BK247)</f>
        <v>0</v>
      </c>
    </row>
    <row r="238" spans="1:65" s="2" customFormat="1" ht="16.5" customHeight="1">
      <c r="A238" s="37"/>
      <c r="B238" s="38"/>
      <c r="C238" s="220" t="s">
        <v>434</v>
      </c>
      <c r="D238" s="220" t="s">
        <v>158</v>
      </c>
      <c r="E238" s="221" t="s">
        <v>422</v>
      </c>
      <c r="F238" s="222" t="s">
        <v>423</v>
      </c>
      <c r="G238" s="223" t="s">
        <v>313</v>
      </c>
      <c r="H238" s="224">
        <v>26.433</v>
      </c>
      <c r="I238" s="225"/>
      <c r="J238" s="226">
        <f>ROUND(I238*H238,2)</f>
        <v>0</v>
      </c>
      <c r="K238" s="227"/>
      <c r="L238" s="43"/>
      <c r="M238" s="228" t="s">
        <v>1</v>
      </c>
      <c r="N238" s="229" t="s">
        <v>50</v>
      </c>
      <c r="O238" s="90"/>
      <c r="P238" s="230">
        <f>O238*H238</f>
        <v>0</v>
      </c>
      <c r="Q238" s="230">
        <v>1.89077</v>
      </c>
      <c r="R238" s="230">
        <f>Q238*H238</f>
        <v>49.97872341</v>
      </c>
      <c r="S238" s="230">
        <v>0</v>
      </c>
      <c r="T238" s="23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2" t="s">
        <v>174</v>
      </c>
      <c r="AT238" s="232" t="s">
        <v>158</v>
      </c>
      <c r="AU238" s="232" t="s">
        <v>95</v>
      </c>
      <c r="AY238" s="15" t="s">
        <v>157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5" t="s">
        <v>93</v>
      </c>
      <c r="BK238" s="233">
        <f>ROUND(I238*H238,2)</f>
        <v>0</v>
      </c>
      <c r="BL238" s="15" t="s">
        <v>174</v>
      </c>
      <c r="BM238" s="232" t="s">
        <v>424</v>
      </c>
    </row>
    <row r="239" spans="1:47" s="2" customFormat="1" ht="12">
      <c r="A239" s="37"/>
      <c r="B239" s="38"/>
      <c r="C239" s="39"/>
      <c r="D239" s="234" t="s">
        <v>164</v>
      </c>
      <c r="E239" s="39"/>
      <c r="F239" s="235" t="s">
        <v>425</v>
      </c>
      <c r="G239" s="39"/>
      <c r="H239" s="39"/>
      <c r="I239" s="236"/>
      <c r="J239" s="39"/>
      <c r="K239" s="39"/>
      <c r="L239" s="43"/>
      <c r="M239" s="237"/>
      <c r="N239" s="238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5" t="s">
        <v>164</v>
      </c>
      <c r="AU239" s="15" t="s">
        <v>95</v>
      </c>
    </row>
    <row r="240" spans="1:51" s="13" customFormat="1" ht="12">
      <c r="A240" s="13"/>
      <c r="B240" s="239"/>
      <c r="C240" s="240"/>
      <c r="D240" s="234" t="s">
        <v>224</v>
      </c>
      <c r="E240" s="241" t="s">
        <v>1</v>
      </c>
      <c r="F240" s="242" t="s">
        <v>901</v>
      </c>
      <c r="G240" s="240"/>
      <c r="H240" s="243">
        <v>26.433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224</v>
      </c>
      <c r="AU240" s="249" t="s">
        <v>95</v>
      </c>
      <c r="AV240" s="13" t="s">
        <v>95</v>
      </c>
      <c r="AW240" s="13" t="s">
        <v>40</v>
      </c>
      <c r="AX240" s="13" t="s">
        <v>93</v>
      </c>
      <c r="AY240" s="249" t="s">
        <v>157</v>
      </c>
    </row>
    <row r="241" spans="1:65" s="2" customFormat="1" ht="24.15" customHeight="1">
      <c r="A241" s="37"/>
      <c r="B241" s="38"/>
      <c r="C241" s="220" t="s">
        <v>439</v>
      </c>
      <c r="D241" s="220" t="s">
        <v>158</v>
      </c>
      <c r="E241" s="221" t="s">
        <v>902</v>
      </c>
      <c r="F241" s="222" t="s">
        <v>903</v>
      </c>
      <c r="G241" s="223" t="s">
        <v>313</v>
      </c>
      <c r="H241" s="224">
        <v>3.626</v>
      </c>
      <c r="I241" s="225"/>
      <c r="J241" s="226">
        <f>ROUND(I241*H241,2)</f>
        <v>0</v>
      </c>
      <c r="K241" s="227"/>
      <c r="L241" s="43"/>
      <c r="M241" s="228" t="s">
        <v>1</v>
      </c>
      <c r="N241" s="229" t="s">
        <v>50</v>
      </c>
      <c r="O241" s="90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2" t="s">
        <v>174</v>
      </c>
      <c r="AT241" s="232" t="s">
        <v>158</v>
      </c>
      <c r="AU241" s="232" t="s">
        <v>95</v>
      </c>
      <c r="AY241" s="15" t="s">
        <v>157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5" t="s">
        <v>93</v>
      </c>
      <c r="BK241" s="233">
        <f>ROUND(I241*H241,2)</f>
        <v>0</v>
      </c>
      <c r="BL241" s="15" t="s">
        <v>174</v>
      </c>
      <c r="BM241" s="232" t="s">
        <v>904</v>
      </c>
    </row>
    <row r="242" spans="1:47" s="2" customFormat="1" ht="12">
      <c r="A242" s="37"/>
      <c r="B242" s="38"/>
      <c r="C242" s="39"/>
      <c r="D242" s="234" t="s">
        <v>164</v>
      </c>
      <c r="E242" s="39"/>
      <c r="F242" s="235" t="s">
        <v>905</v>
      </c>
      <c r="G242" s="39"/>
      <c r="H242" s="39"/>
      <c r="I242" s="236"/>
      <c r="J242" s="39"/>
      <c r="K242" s="39"/>
      <c r="L242" s="43"/>
      <c r="M242" s="237"/>
      <c r="N242" s="238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5" t="s">
        <v>164</v>
      </c>
      <c r="AU242" s="15" t="s">
        <v>95</v>
      </c>
    </row>
    <row r="243" spans="1:51" s="13" customFormat="1" ht="12">
      <c r="A243" s="13"/>
      <c r="B243" s="239"/>
      <c r="C243" s="240"/>
      <c r="D243" s="234" t="s">
        <v>224</v>
      </c>
      <c r="E243" s="241" t="s">
        <v>1</v>
      </c>
      <c r="F243" s="242" t="s">
        <v>906</v>
      </c>
      <c r="G243" s="240"/>
      <c r="H243" s="243">
        <v>0.156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224</v>
      </c>
      <c r="AU243" s="249" t="s">
        <v>95</v>
      </c>
      <c r="AV243" s="13" t="s">
        <v>95</v>
      </c>
      <c r="AW243" s="13" t="s">
        <v>40</v>
      </c>
      <c r="AX243" s="13" t="s">
        <v>85</v>
      </c>
      <c r="AY243" s="249" t="s">
        <v>157</v>
      </c>
    </row>
    <row r="244" spans="1:51" s="13" customFormat="1" ht="12">
      <c r="A244" s="13"/>
      <c r="B244" s="239"/>
      <c r="C244" s="240"/>
      <c r="D244" s="234" t="s">
        <v>224</v>
      </c>
      <c r="E244" s="241" t="s">
        <v>1</v>
      </c>
      <c r="F244" s="242" t="s">
        <v>907</v>
      </c>
      <c r="G244" s="240"/>
      <c r="H244" s="243">
        <v>3.47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224</v>
      </c>
      <c r="AU244" s="249" t="s">
        <v>95</v>
      </c>
      <c r="AV244" s="13" t="s">
        <v>95</v>
      </c>
      <c r="AW244" s="13" t="s">
        <v>40</v>
      </c>
      <c r="AX244" s="13" t="s">
        <v>85</v>
      </c>
      <c r="AY244" s="249" t="s">
        <v>157</v>
      </c>
    </row>
    <row r="245" spans="1:65" s="2" customFormat="1" ht="16.5" customHeight="1">
      <c r="A245" s="37"/>
      <c r="B245" s="38"/>
      <c r="C245" s="220" t="s">
        <v>445</v>
      </c>
      <c r="D245" s="220" t="s">
        <v>158</v>
      </c>
      <c r="E245" s="221" t="s">
        <v>908</v>
      </c>
      <c r="F245" s="222" t="s">
        <v>909</v>
      </c>
      <c r="G245" s="223" t="s">
        <v>263</v>
      </c>
      <c r="H245" s="224">
        <v>10.8</v>
      </c>
      <c r="I245" s="225"/>
      <c r="J245" s="226">
        <f>ROUND(I245*H245,2)</f>
        <v>0</v>
      </c>
      <c r="K245" s="227"/>
      <c r="L245" s="43"/>
      <c r="M245" s="228" t="s">
        <v>1</v>
      </c>
      <c r="N245" s="229" t="s">
        <v>50</v>
      </c>
      <c r="O245" s="90"/>
      <c r="P245" s="230">
        <f>O245*H245</f>
        <v>0</v>
      </c>
      <c r="Q245" s="230">
        <v>0.00639</v>
      </c>
      <c r="R245" s="230">
        <f>Q245*H245</f>
        <v>0.069012</v>
      </c>
      <c r="S245" s="230">
        <v>0</v>
      </c>
      <c r="T245" s="23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2" t="s">
        <v>174</v>
      </c>
      <c r="AT245" s="232" t="s">
        <v>158</v>
      </c>
      <c r="AU245" s="232" t="s">
        <v>95</v>
      </c>
      <c r="AY245" s="15" t="s">
        <v>157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5" t="s">
        <v>93</v>
      </c>
      <c r="BK245" s="233">
        <f>ROUND(I245*H245,2)</f>
        <v>0</v>
      </c>
      <c r="BL245" s="15" t="s">
        <v>174</v>
      </c>
      <c r="BM245" s="232" t="s">
        <v>910</v>
      </c>
    </row>
    <row r="246" spans="1:47" s="2" customFormat="1" ht="12">
      <c r="A246" s="37"/>
      <c r="B246" s="38"/>
      <c r="C246" s="39"/>
      <c r="D246" s="234" t="s">
        <v>164</v>
      </c>
      <c r="E246" s="39"/>
      <c r="F246" s="235" t="s">
        <v>911</v>
      </c>
      <c r="G246" s="39"/>
      <c r="H246" s="39"/>
      <c r="I246" s="236"/>
      <c r="J246" s="39"/>
      <c r="K246" s="39"/>
      <c r="L246" s="43"/>
      <c r="M246" s="237"/>
      <c r="N246" s="238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5" t="s">
        <v>164</v>
      </c>
      <c r="AU246" s="15" t="s">
        <v>95</v>
      </c>
    </row>
    <row r="247" spans="1:51" s="13" customFormat="1" ht="12">
      <c r="A247" s="13"/>
      <c r="B247" s="239"/>
      <c r="C247" s="240"/>
      <c r="D247" s="234" t="s">
        <v>224</v>
      </c>
      <c r="E247" s="241" t="s">
        <v>1</v>
      </c>
      <c r="F247" s="242" t="s">
        <v>912</v>
      </c>
      <c r="G247" s="240"/>
      <c r="H247" s="243">
        <v>10.8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224</v>
      </c>
      <c r="AU247" s="249" t="s">
        <v>95</v>
      </c>
      <c r="AV247" s="13" t="s">
        <v>95</v>
      </c>
      <c r="AW247" s="13" t="s">
        <v>40</v>
      </c>
      <c r="AX247" s="13" t="s">
        <v>93</v>
      </c>
      <c r="AY247" s="249" t="s">
        <v>157</v>
      </c>
    </row>
    <row r="248" spans="1:63" s="12" customFormat="1" ht="22.8" customHeight="1">
      <c r="A248" s="12"/>
      <c r="B248" s="204"/>
      <c r="C248" s="205"/>
      <c r="D248" s="206" t="s">
        <v>84</v>
      </c>
      <c r="E248" s="218" t="s">
        <v>156</v>
      </c>
      <c r="F248" s="218" t="s">
        <v>427</v>
      </c>
      <c r="G248" s="205"/>
      <c r="H248" s="205"/>
      <c r="I248" s="208"/>
      <c r="J248" s="219">
        <f>BK248</f>
        <v>0</v>
      </c>
      <c r="K248" s="205"/>
      <c r="L248" s="210"/>
      <c r="M248" s="211"/>
      <c r="N248" s="212"/>
      <c r="O248" s="212"/>
      <c r="P248" s="213">
        <f>SUM(P249:P283)</f>
        <v>0</v>
      </c>
      <c r="Q248" s="212"/>
      <c r="R248" s="213">
        <f>SUM(R249:R283)</f>
        <v>0.15611080000000002</v>
      </c>
      <c r="S248" s="212"/>
      <c r="T248" s="214">
        <f>SUM(T249:T283)</f>
        <v>10.916160000000001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5" t="s">
        <v>93</v>
      </c>
      <c r="AT248" s="216" t="s">
        <v>84</v>
      </c>
      <c r="AU248" s="216" t="s">
        <v>93</v>
      </c>
      <c r="AY248" s="215" t="s">
        <v>157</v>
      </c>
      <c r="BK248" s="217">
        <f>SUM(BK249:BK283)</f>
        <v>0</v>
      </c>
    </row>
    <row r="249" spans="1:65" s="2" customFormat="1" ht="24.15" customHeight="1">
      <c r="A249" s="37"/>
      <c r="B249" s="38"/>
      <c r="C249" s="220" t="s">
        <v>450</v>
      </c>
      <c r="D249" s="220" t="s">
        <v>158</v>
      </c>
      <c r="E249" s="221" t="s">
        <v>913</v>
      </c>
      <c r="F249" s="222" t="s">
        <v>914</v>
      </c>
      <c r="G249" s="223" t="s">
        <v>263</v>
      </c>
      <c r="H249" s="224">
        <v>65.76</v>
      </c>
      <c r="I249" s="225"/>
      <c r="J249" s="226">
        <f>ROUND(I249*H249,2)</f>
        <v>0</v>
      </c>
      <c r="K249" s="227"/>
      <c r="L249" s="43"/>
      <c r="M249" s="228" t="s">
        <v>1</v>
      </c>
      <c r="N249" s="229" t="s">
        <v>50</v>
      </c>
      <c r="O249" s="90"/>
      <c r="P249" s="230">
        <f>O249*H249</f>
        <v>0</v>
      </c>
      <c r="Q249" s="230">
        <v>0.00058</v>
      </c>
      <c r="R249" s="230">
        <f>Q249*H249</f>
        <v>0.0381408</v>
      </c>
      <c r="S249" s="230">
        <v>0.166</v>
      </c>
      <c r="T249" s="231">
        <f>S249*H249</f>
        <v>10.916160000000001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2" t="s">
        <v>174</v>
      </c>
      <c r="AT249" s="232" t="s">
        <v>158</v>
      </c>
      <c r="AU249" s="232" t="s">
        <v>95</v>
      </c>
      <c r="AY249" s="15" t="s">
        <v>157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5" t="s">
        <v>93</v>
      </c>
      <c r="BK249" s="233">
        <f>ROUND(I249*H249,2)</f>
        <v>0</v>
      </c>
      <c r="BL249" s="15" t="s">
        <v>174</v>
      </c>
      <c r="BM249" s="232" t="s">
        <v>915</v>
      </c>
    </row>
    <row r="250" spans="1:47" s="2" customFormat="1" ht="12">
      <c r="A250" s="37"/>
      <c r="B250" s="38"/>
      <c r="C250" s="39"/>
      <c r="D250" s="234" t="s">
        <v>164</v>
      </c>
      <c r="E250" s="39"/>
      <c r="F250" s="235" t="s">
        <v>914</v>
      </c>
      <c r="G250" s="39"/>
      <c r="H250" s="39"/>
      <c r="I250" s="236"/>
      <c r="J250" s="39"/>
      <c r="K250" s="39"/>
      <c r="L250" s="43"/>
      <c r="M250" s="237"/>
      <c r="N250" s="238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5" t="s">
        <v>164</v>
      </c>
      <c r="AU250" s="15" t="s">
        <v>95</v>
      </c>
    </row>
    <row r="251" spans="1:51" s="13" customFormat="1" ht="12">
      <c r="A251" s="13"/>
      <c r="B251" s="239"/>
      <c r="C251" s="240"/>
      <c r="D251" s="234" t="s">
        <v>224</v>
      </c>
      <c r="E251" s="241" t="s">
        <v>1</v>
      </c>
      <c r="F251" s="242" t="s">
        <v>916</v>
      </c>
      <c r="G251" s="240"/>
      <c r="H251" s="243">
        <v>65.76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224</v>
      </c>
      <c r="AU251" s="249" t="s">
        <v>95</v>
      </c>
      <c r="AV251" s="13" t="s">
        <v>95</v>
      </c>
      <c r="AW251" s="13" t="s">
        <v>40</v>
      </c>
      <c r="AX251" s="13" t="s">
        <v>93</v>
      </c>
      <c r="AY251" s="249" t="s">
        <v>157</v>
      </c>
    </row>
    <row r="252" spans="1:65" s="2" customFormat="1" ht="24.15" customHeight="1">
      <c r="A252" s="37"/>
      <c r="B252" s="38"/>
      <c r="C252" s="220" t="s">
        <v>456</v>
      </c>
      <c r="D252" s="220" t="s">
        <v>158</v>
      </c>
      <c r="E252" s="221" t="s">
        <v>917</v>
      </c>
      <c r="F252" s="222" t="s">
        <v>918</v>
      </c>
      <c r="G252" s="223" t="s">
        <v>263</v>
      </c>
      <c r="H252" s="224">
        <v>9</v>
      </c>
      <c r="I252" s="225"/>
      <c r="J252" s="226">
        <f>ROUND(I252*H252,2)</f>
        <v>0</v>
      </c>
      <c r="K252" s="227"/>
      <c r="L252" s="43"/>
      <c r="M252" s="228" t="s">
        <v>1</v>
      </c>
      <c r="N252" s="229" t="s">
        <v>50</v>
      </c>
      <c r="O252" s="90"/>
      <c r="P252" s="230">
        <f>O252*H252</f>
        <v>0</v>
      </c>
      <c r="Q252" s="230">
        <v>0</v>
      </c>
      <c r="R252" s="230">
        <f>Q252*H252</f>
        <v>0</v>
      </c>
      <c r="S252" s="230">
        <v>0</v>
      </c>
      <c r="T252" s="23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2" t="s">
        <v>174</v>
      </c>
      <c r="AT252" s="232" t="s">
        <v>158</v>
      </c>
      <c r="AU252" s="232" t="s">
        <v>95</v>
      </c>
      <c r="AY252" s="15" t="s">
        <v>157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5" t="s">
        <v>93</v>
      </c>
      <c r="BK252" s="233">
        <f>ROUND(I252*H252,2)</f>
        <v>0</v>
      </c>
      <c r="BL252" s="15" t="s">
        <v>174</v>
      </c>
      <c r="BM252" s="232" t="s">
        <v>919</v>
      </c>
    </row>
    <row r="253" spans="1:47" s="2" customFormat="1" ht="12">
      <c r="A253" s="37"/>
      <c r="B253" s="38"/>
      <c r="C253" s="39"/>
      <c r="D253" s="234" t="s">
        <v>164</v>
      </c>
      <c r="E253" s="39"/>
      <c r="F253" s="235" t="s">
        <v>920</v>
      </c>
      <c r="G253" s="39"/>
      <c r="H253" s="39"/>
      <c r="I253" s="236"/>
      <c r="J253" s="39"/>
      <c r="K253" s="39"/>
      <c r="L253" s="43"/>
      <c r="M253" s="237"/>
      <c r="N253" s="238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5" t="s">
        <v>164</v>
      </c>
      <c r="AU253" s="15" t="s">
        <v>95</v>
      </c>
    </row>
    <row r="254" spans="1:51" s="13" customFormat="1" ht="12">
      <c r="A254" s="13"/>
      <c r="B254" s="239"/>
      <c r="C254" s="240"/>
      <c r="D254" s="234" t="s">
        <v>224</v>
      </c>
      <c r="E254" s="241" t="s">
        <v>1</v>
      </c>
      <c r="F254" s="242" t="s">
        <v>921</v>
      </c>
      <c r="G254" s="240"/>
      <c r="H254" s="243">
        <v>9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224</v>
      </c>
      <c r="AU254" s="249" t="s">
        <v>95</v>
      </c>
      <c r="AV254" s="13" t="s">
        <v>95</v>
      </c>
      <c r="AW254" s="13" t="s">
        <v>40</v>
      </c>
      <c r="AX254" s="13" t="s">
        <v>93</v>
      </c>
      <c r="AY254" s="249" t="s">
        <v>157</v>
      </c>
    </row>
    <row r="255" spans="1:65" s="2" customFormat="1" ht="24.15" customHeight="1">
      <c r="A255" s="37"/>
      <c r="B255" s="38"/>
      <c r="C255" s="220" t="s">
        <v>461</v>
      </c>
      <c r="D255" s="220" t="s">
        <v>158</v>
      </c>
      <c r="E255" s="221" t="s">
        <v>922</v>
      </c>
      <c r="F255" s="222" t="s">
        <v>923</v>
      </c>
      <c r="G255" s="223" t="s">
        <v>263</v>
      </c>
      <c r="H255" s="224">
        <v>243.09</v>
      </c>
      <c r="I255" s="225"/>
      <c r="J255" s="226">
        <f>ROUND(I255*H255,2)</f>
        <v>0</v>
      </c>
      <c r="K255" s="227"/>
      <c r="L255" s="43"/>
      <c r="M255" s="228" t="s">
        <v>1</v>
      </c>
      <c r="N255" s="229" t="s">
        <v>50</v>
      </c>
      <c r="O255" s="90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2" t="s">
        <v>174</v>
      </c>
      <c r="AT255" s="232" t="s">
        <v>158</v>
      </c>
      <c r="AU255" s="232" t="s">
        <v>95</v>
      </c>
      <c r="AY255" s="15" t="s">
        <v>157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5" t="s">
        <v>93</v>
      </c>
      <c r="BK255" s="233">
        <f>ROUND(I255*H255,2)</f>
        <v>0</v>
      </c>
      <c r="BL255" s="15" t="s">
        <v>174</v>
      </c>
      <c r="BM255" s="232" t="s">
        <v>924</v>
      </c>
    </row>
    <row r="256" spans="1:47" s="2" customFormat="1" ht="12">
      <c r="A256" s="37"/>
      <c r="B256" s="38"/>
      <c r="C256" s="39"/>
      <c r="D256" s="234" t="s">
        <v>164</v>
      </c>
      <c r="E256" s="39"/>
      <c r="F256" s="235" t="s">
        <v>925</v>
      </c>
      <c r="G256" s="39"/>
      <c r="H256" s="39"/>
      <c r="I256" s="236"/>
      <c r="J256" s="39"/>
      <c r="K256" s="39"/>
      <c r="L256" s="43"/>
      <c r="M256" s="237"/>
      <c r="N256" s="238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5" t="s">
        <v>164</v>
      </c>
      <c r="AU256" s="15" t="s">
        <v>95</v>
      </c>
    </row>
    <row r="257" spans="1:51" s="13" customFormat="1" ht="12">
      <c r="A257" s="13"/>
      <c r="B257" s="239"/>
      <c r="C257" s="240"/>
      <c r="D257" s="234" t="s">
        <v>224</v>
      </c>
      <c r="E257" s="241" t="s">
        <v>1</v>
      </c>
      <c r="F257" s="242" t="s">
        <v>926</v>
      </c>
      <c r="G257" s="240"/>
      <c r="H257" s="243">
        <v>243.09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224</v>
      </c>
      <c r="AU257" s="249" t="s">
        <v>95</v>
      </c>
      <c r="AV257" s="13" t="s">
        <v>95</v>
      </c>
      <c r="AW257" s="13" t="s">
        <v>40</v>
      </c>
      <c r="AX257" s="13" t="s">
        <v>93</v>
      </c>
      <c r="AY257" s="249" t="s">
        <v>157</v>
      </c>
    </row>
    <row r="258" spans="1:65" s="2" customFormat="1" ht="24.15" customHeight="1">
      <c r="A258" s="37"/>
      <c r="B258" s="38"/>
      <c r="C258" s="220" t="s">
        <v>467</v>
      </c>
      <c r="D258" s="220" t="s">
        <v>158</v>
      </c>
      <c r="E258" s="221" t="s">
        <v>927</v>
      </c>
      <c r="F258" s="222" t="s">
        <v>928</v>
      </c>
      <c r="G258" s="223" t="s">
        <v>263</v>
      </c>
      <c r="H258" s="224">
        <v>243.09</v>
      </c>
      <c r="I258" s="225"/>
      <c r="J258" s="226">
        <f>ROUND(I258*H258,2)</f>
        <v>0</v>
      </c>
      <c r="K258" s="227"/>
      <c r="L258" s="43"/>
      <c r="M258" s="228" t="s">
        <v>1</v>
      </c>
      <c r="N258" s="229" t="s">
        <v>50</v>
      </c>
      <c r="O258" s="90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2" t="s">
        <v>174</v>
      </c>
      <c r="AT258" s="232" t="s">
        <v>158</v>
      </c>
      <c r="AU258" s="232" t="s">
        <v>95</v>
      </c>
      <c r="AY258" s="15" t="s">
        <v>157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5" t="s">
        <v>93</v>
      </c>
      <c r="BK258" s="233">
        <f>ROUND(I258*H258,2)</f>
        <v>0</v>
      </c>
      <c r="BL258" s="15" t="s">
        <v>174</v>
      </c>
      <c r="BM258" s="232" t="s">
        <v>929</v>
      </c>
    </row>
    <row r="259" spans="1:47" s="2" customFormat="1" ht="12">
      <c r="A259" s="37"/>
      <c r="B259" s="38"/>
      <c r="C259" s="39"/>
      <c r="D259" s="234" t="s">
        <v>164</v>
      </c>
      <c r="E259" s="39"/>
      <c r="F259" s="235" t="s">
        <v>930</v>
      </c>
      <c r="G259" s="39"/>
      <c r="H259" s="39"/>
      <c r="I259" s="236"/>
      <c r="J259" s="39"/>
      <c r="K259" s="39"/>
      <c r="L259" s="43"/>
      <c r="M259" s="237"/>
      <c r="N259" s="238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5" t="s">
        <v>164</v>
      </c>
      <c r="AU259" s="15" t="s">
        <v>95</v>
      </c>
    </row>
    <row r="260" spans="1:51" s="13" customFormat="1" ht="12">
      <c r="A260" s="13"/>
      <c r="B260" s="239"/>
      <c r="C260" s="240"/>
      <c r="D260" s="234" t="s">
        <v>224</v>
      </c>
      <c r="E260" s="241" t="s">
        <v>1</v>
      </c>
      <c r="F260" s="242" t="s">
        <v>926</v>
      </c>
      <c r="G260" s="240"/>
      <c r="H260" s="243">
        <v>243.09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224</v>
      </c>
      <c r="AU260" s="249" t="s">
        <v>95</v>
      </c>
      <c r="AV260" s="13" t="s">
        <v>95</v>
      </c>
      <c r="AW260" s="13" t="s">
        <v>40</v>
      </c>
      <c r="AX260" s="13" t="s">
        <v>93</v>
      </c>
      <c r="AY260" s="249" t="s">
        <v>157</v>
      </c>
    </row>
    <row r="261" spans="1:65" s="2" customFormat="1" ht="24.15" customHeight="1">
      <c r="A261" s="37"/>
      <c r="B261" s="38"/>
      <c r="C261" s="220" t="s">
        <v>473</v>
      </c>
      <c r="D261" s="220" t="s">
        <v>158</v>
      </c>
      <c r="E261" s="221" t="s">
        <v>440</v>
      </c>
      <c r="F261" s="222" t="s">
        <v>441</v>
      </c>
      <c r="G261" s="223" t="s">
        <v>263</v>
      </c>
      <c r="H261" s="224">
        <v>104</v>
      </c>
      <c r="I261" s="225"/>
      <c r="J261" s="226">
        <f>ROUND(I261*H261,2)</f>
        <v>0</v>
      </c>
      <c r="K261" s="227"/>
      <c r="L261" s="43"/>
      <c r="M261" s="228" t="s">
        <v>1</v>
      </c>
      <c r="N261" s="229" t="s">
        <v>50</v>
      </c>
      <c r="O261" s="90"/>
      <c r="P261" s="230">
        <f>O261*H261</f>
        <v>0</v>
      </c>
      <c r="Q261" s="230">
        <v>0</v>
      </c>
      <c r="R261" s="230">
        <f>Q261*H261</f>
        <v>0</v>
      </c>
      <c r="S261" s="230">
        <v>0</v>
      </c>
      <c r="T261" s="231">
        <f>S261*H261</f>
        <v>0</v>
      </c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R261" s="232" t="s">
        <v>174</v>
      </c>
      <c r="AT261" s="232" t="s">
        <v>158</v>
      </c>
      <c r="AU261" s="232" t="s">
        <v>95</v>
      </c>
      <c r="AY261" s="15" t="s">
        <v>157</v>
      </c>
      <c r="BE261" s="233">
        <f>IF(N261="základní",J261,0)</f>
        <v>0</v>
      </c>
      <c r="BF261" s="233">
        <f>IF(N261="snížená",J261,0)</f>
        <v>0</v>
      </c>
      <c r="BG261" s="233">
        <f>IF(N261="zákl. přenesená",J261,0)</f>
        <v>0</v>
      </c>
      <c r="BH261" s="233">
        <f>IF(N261="sníž. přenesená",J261,0)</f>
        <v>0</v>
      </c>
      <c r="BI261" s="233">
        <f>IF(N261="nulová",J261,0)</f>
        <v>0</v>
      </c>
      <c r="BJ261" s="15" t="s">
        <v>93</v>
      </c>
      <c r="BK261" s="233">
        <f>ROUND(I261*H261,2)</f>
        <v>0</v>
      </c>
      <c r="BL261" s="15" t="s">
        <v>174</v>
      </c>
      <c r="BM261" s="232" t="s">
        <v>442</v>
      </c>
    </row>
    <row r="262" spans="1:47" s="2" customFormat="1" ht="12">
      <c r="A262" s="37"/>
      <c r="B262" s="38"/>
      <c r="C262" s="39"/>
      <c r="D262" s="234" t="s">
        <v>164</v>
      </c>
      <c r="E262" s="39"/>
      <c r="F262" s="235" t="s">
        <v>443</v>
      </c>
      <c r="G262" s="39"/>
      <c r="H262" s="39"/>
      <c r="I262" s="236"/>
      <c r="J262" s="39"/>
      <c r="K262" s="39"/>
      <c r="L262" s="43"/>
      <c r="M262" s="237"/>
      <c r="N262" s="238"/>
      <c r="O262" s="90"/>
      <c r="P262" s="90"/>
      <c r="Q262" s="90"/>
      <c r="R262" s="90"/>
      <c r="S262" s="90"/>
      <c r="T262" s="91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T262" s="15" t="s">
        <v>164</v>
      </c>
      <c r="AU262" s="15" t="s">
        <v>95</v>
      </c>
    </row>
    <row r="263" spans="1:51" s="13" customFormat="1" ht="12">
      <c r="A263" s="13"/>
      <c r="B263" s="239"/>
      <c r="C263" s="240"/>
      <c r="D263" s="234" t="s">
        <v>224</v>
      </c>
      <c r="E263" s="241" t="s">
        <v>1</v>
      </c>
      <c r="F263" s="242" t="s">
        <v>931</v>
      </c>
      <c r="G263" s="240"/>
      <c r="H263" s="243">
        <v>104</v>
      </c>
      <c r="I263" s="244"/>
      <c r="J263" s="240"/>
      <c r="K263" s="240"/>
      <c r="L263" s="245"/>
      <c r="M263" s="246"/>
      <c r="N263" s="247"/>
      <c r="O263" s="247"/>
      <c r="P263" s="247"/>
      <c r="Q263" s="247"/>
      <c r="R263" s="247"/>
      <c r="S263" s="247"/>
      <c r="T263" s="248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9" t="s">
        <v>224</v>
      </c>
      <c r="AU263" s="249" t="s">
        <v>95</v>
      </c>
      <c r="AV263" s="13" t="s">
        <v>95</v>
      </c>
      <c r="AW263" s="13" t="s">
        <v>40</v>
      </c>
      <c r="AX263" s="13" t="s">
        <v>93</v>
      </c>
      <c r="AY263" s="249" t="s">
        <v>157</v>
      </c>
    </row>
    <row r="264" spans="1:65" s="2" customFormat="1" ht="24.15" customHeight="1">
      <c r="A264" s="37"/>
      <c r="B264" s="38"/>
      <c r="C264" s="220" t="s">
        <v>479</v>
      </c>
      <c r="D264" s="220" t="s">
        <v>158</v>
      </c>
      <c r="E264" s="221" t="s">
        <v>446</v>
      </c>
      <c r="F264" s="222" t="s">
        <v>447</v>
      </c>
      <c r="G264" s="223" t="s">
        <v>263</v>
      </c>
      <c r="H264" s="224">
        <v>9</v>
      </c>
      <c r="I264" s="225"/>
      <c r="J264" s="226">
        <f>ROUND(I264*H264,2)</f>
        <v>0</v>
      </c>
      <c r="K264" s="227"/>
      <c r="L264" s="43"/>
      <c r="M264" s="228" t="s">
        <v>1</v>
      </c>
      <c r="N264" s="229" t="s">
        <v>50</v>
      </c>
      <c r="O264" s="90"/>
      <c r="P264" s="230">
        <f>O264*H264</f>
        <v>0</v>
      </c>
      <c r="Q264" s="230">
        <v>0.00601</v>
      </c>
      <c r="R264" s="230">
        <f>Q264*H264</f>
        <v>0.05409</v>
      </c>
      <c r="S264" s="230">
        <v>0</v>
      </c>
      <c r="T264" s="23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2" t="s">
        <v>174</v>
      </c>
      <c r="AT264" s="232" t="s">
        <v>158</v>
      </c>
      <c r="AU264" s="232" t="s">
        <v>95</v>
      </c>
      <c r="AY264" s="15" t="s">
        <v>157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5" t="s">
        <v>93</v>
      </c>
      <c r="BK264" s="233">
        <f>ROUND(I264*H264,2)</f>
        <v>0</v>
      </c>
      <c r="BL264" s="15" t="s">
        <v>174</v>
      </c>
      <c r="BM264" s="232" t="s">
        <v>448</v>
      </c>
    </row>
    <row r="265" spans="1:47" s="2" customFormat="1" ht="12">
      <c r="A265" s="37"/>
      <c r="B265" s="38"/>
      <c r="C265" s="39"/>
      <c r="D265" s="234" t="s">
        <v>164</v>
      </c>
      <c r="E265" s="39"/>
      <c r="F265" s="235" t="s">
        <v>449</v>
      </c>
      <c r="G265" s="39"/>
      <c r="H265" s="39"/>
      <c r="I265" s="236"/>
      <c r="J265" s="39"/>
      <c r="K265" s="39"/>
      <c r="L265" s="43"/>
      <c r="M265" s="237"/>
      <c r="N265" s="238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5" t="s">
        <v>164</v>
      </c>
      <c r="AU265" s="15" t="s">
        <v>95</v>
      </c>
    </row>
    <row r="266" spans="1:51" s="13" customFormat="1" ht="12">
      <c r="A266" s="13"/>
      <c r="B266" s="239"/>
      <c r="C266" s="240"/>
      <c r="D266" s="234" t="s">
        <v>224</v>
      </c>
      <c r="E266" s="241" t="s">
        <v>1</v>
      </c>
      <c r="F266" s="242" t="s">
        <v>921</v>
      </c>
      <c r="G266" s="240"/>
      <c r="H266" s="243">
        <v>9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224</v>
      </c>
      <c r="AU266" s="249" t="s">
        <v>95</v>
      </c>
      <c r="AV266" s="13" t="s">
        <v>95</v>
      </c>
      <c r="AW266" s="13" t="s">
        <v>40</v>
      </c>
      <c r="AX266" s="13" t="s">
        <v>93</v>
      </c>
      <c r="AY266" s="249" t="s">
        <v>157</v>
      </c>
    </row>
    <row r="267" spans="1:65" s="2" customFormat="1" ht="24.15" customHeight="1">
      <c r="A267" s="37"/>
      <c r="B267" s="38"/>
      <c r="C267" s="220" t="s">
        <v>486</v>
      </c>
      <c r="D267" s="220" t="s">
        <v>158</v>
      </c>
      <c r="E267" s="221" t="s">
        <v>451</v>
      </c>
      <c r="F267" s="222" t="s">
        <v>452</v>
      </c>
      <c r="G267" s="223" t="s">
        <v>263</v>
      </c>
      <c r="H267" s="224">
        <v>28</v>
      </c>
      <c r="I267" s="225"/>
      <c r="J267" s="226">
        <f>ROUND(I267*H267,2)</f>
        <v>0</v>
      </c>
      <c r="K267" s="227"/>
      <c r="L267" s="43"/>
      <c r="M267" s="228" t="s">
        <v>1</v>
      </c>
      <c r="N267" s="229" t="s">
        <v>50</v>
      </c>
      <c r="O267" s="90"/>
      <c r="P267" s="230">
        <f>O267*H267</f>
        <v>0</v>
      </c>
      <c r="Q267" s="230">
        <v>0.00071</v>
      </c>
      <c r="R267" s="230">
        <f>Q267*H267</f>
        <v>0.019880000000000002</v>
      </c>
      <c r="S267" s="230">
        <v>0</v>
      </c>
      <c r="T267" s="23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2" t="s">
        <v>174</v>
      </c>
      <c r="AT267" s="232" t="s">
        <v>158</v>
      </c>
      <c r="AU267" s="232" t="s">
        <v>95</v>
      </c>
      <c r="AY267" s="15" t="s">
        <v>157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5" t="s">
        <v>93</v>
      </c>
      <c r="BK267" s="233">
        <f>ROUND(I267*H267,2)</f>
        <v>0</v>
      </c>
      <c r="BL267" s="15" t="s">
        <v>174</v>
      </c>
      <c r="BM267" s="232" t="s">
        <v>453</v>
      </c>
    </row>
    <row r="268" spans="1:47" s="2" customFormat="1" ht="12">
      <c r="A268" s="37"/>
      <c r="B268" s="38"/>
      <c r="C268" s="39"/>
      <c r="D268" s="234" t="s">
        <v>164</v>
      </c>
      <c r="E268" s="39"/>
      <c r="F268" s="235" t="s">
        <v>454</v>
      </c>
      <c r="G268" s="39"/>
      <c r="H268" s="39"/>
      <c r="I268" s="236"/>
      <c r="J268" s="39"/>
      <c r="K268" s="39"/>
      <c r="L268" s="43"/>
      <c r="M268" s="237"/>
      <c r="N268" s="238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5" t="s">
        <v>164</v>
      </c>
      <c r="AU268" s="15" t="s">
        <v>95</v>
      </c>
    </row>
    <row r="269" spans="1:51" s="13" customFormat="1" ht="12">
      <c r="A269" s="13"/>
      <c r="B269" s="239"/>
      <c r="C269" s="240"/>
      <c r="D269" s="234" t="s">
        <v>224</v>
      </c>
      <c r="E269" s="241" t="s">
        <v>1</v>
      </c>
      <c r="F269" s="242" t="s">
        <v>932</v>
      </c>
      <c r="G269" s="240"/>
      <c r="H269" s="243">
        <v>28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224</v>
      </c>
      <c r="AU269" s="249" t="s">
        <v>95</v>
      </c>
      <c r="AV269" s="13" t="s">
        <v>95</v>
      </c>
      <c r="AW269" s="13" t="s">
        <v>40</v>
      </c>
      <c r="AX269" s="13" t="s">
        <v>85</v>
      </c>
      <c r="AY269" s="249" t="s">
        <v>157</v>
      </c>
    </row>
    <row r="270" spans="1:65" s="2" customFormat="1" ht="24.15" customHeight="1">
      <c r="A270" s="37"/>
      <c r="B270" s="38"/>
      <c r="C270" s="220" t="s">
        <v>491</v>
      </c>
      <c r="D270" s="220" t="s">
        <v>158</v>
      </c>
      <c r="E270" s="221" t="s">
        <v>933</v>
      </c>
      <c r="F270" s="222" t="s">
        <v>934</v>
      </c>
      <c r="G270" s="223" t="s">
        <v>263</v>
      </c>
      <c r="H270" s="224">
        <v>82.2</v>
      </c>
      <c r="I270" s="225"/>
      <c r="J270" s="226">
        <f>ROUND(I270*H270,2)</f>
        <v>0</v>
      </c>
      <c r="K270" s="227"/>
      <c r="L270" s="43"/>
      <c r="M270" s="228" t="s">
        <v>1</v>
      </c>
      <c r="N270" s="229" t="s">
        <v>50</v>
      </c>
      <c r="O270" s="90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2" t="s">
        <v>174</v>
      </c>
      <c r="AT270" s="232" t="s">
        <v>158</v>
      </c>
      <c r="AU270" s="232" t="s">
        <v>95</v>
      </c>
      <c r="AY270" s="15" t="s">
        <v>157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5" t="s">
        <v>93</v>
      </c>
      <c r="BK270" s="233">
        <f>ROUND(I270*H270,2)</f>
        <v>0</v>
      </c>
      <c r="BL270" s="15" t="s">
        <v>174</v>
      </c>
      <c r="BM270" s="232" t="s">
        <v>935</v>
      </c>
    </row>
    <row r="271" spans="1:47" s="2" customFormat="1" ht="12">
      <c r="A271" s="37"/>
      <c r="B271" s="38"/>
      <c r="C271" s="39"/>
      <c r="D271" s="234" t="s">
        <v>164</v>
      </c>
      <c r="E271" s="39"/>
      <c r="F271" s="235" t="s">
        <v>936</v>
      </c>
      <c r="G271" s="39"/>
      <c r="H271" s="39"/>
      <c r="I271" s="236"/>
      <c r="J271" s="39"/>
      <c r="K271" s="39"/>
      <c r="L271" s="43"/>
      <c r="M271" s="237"/>
      <c r="N271" s="238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5" t="s">
        <v>164</v>
      </c>
      <c r="AU271" s="15" t="s">
        <v>95</v>
      </c>
    </row>
    <row r="272" spans="1:65" s="2" customFormat="1" ht="33" customHeight="1">
      <c r="A272" s="37"/>
      <c r="B272" s="38"/>
      <c r="C272" s="220" t="s">
        <v>496</v>
      </c>
      <c r="D272" s="220" t="s">
        <v>158</v>
      </c>
      <c r="E272" s="221" t="s">
        <v>457</v>
      </c>
      <c r="F272" s="222" t="s">
        <v>458</v>
      </c>
      <c r="G272" s="223" t="s">
        <v>263</v>
      </c>
      <c r="H272" s="224">
        <v>14</v>
      </c>
      <c r="I272" s="225"/>
      <c r="J272" s="226">
        <f>ROUND(I272*H272,2)</f>
        <v>0</v>
      </c>
      <c r="K272" s="227"/>
      <c r="L272" s="43"/>
      <c r="M272" s="228" t="s">
        <v>1</v>
      </c>
      <c r="N272" s="229" t="s">
        <v>50</v>
      </c>
      <c r="O272" s="90"/>
      <c r="P272" s="230">
        <f>O272*H272</f>
        <v>0</v>
      </c>
      <c r="Q272" s="230">
        <v>0</v>
      </c>
      <c r="R272" s="230">
        <f>Q272*H272</f>
        <v>0</v>
      </c>
      <c r="S272" s="230">
        <v>0</v>
      </c>
      <c r="T272" s="23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32" t="s">
        <v>174</v>
      </c>
      <c r="AT272" s="232" t="s">
        <v>158</v>
      </c>
      <c r="AU272" s="232" t="s">
        <v>95</v>
      </c>
      <c r="AY272" s="15" t="s">
        <v>157</v>
      </c>
      <c r="BE272" s="233">
        <f>IF(N272="základní",J272,0)</f>
        <v>0</v>
      </c>
      <c r="BF272" s="233">
        <f>IF(N272="snížená",J272,0)</f>
        <v>0</v>
      </c>
      <c r="BG272" s="233">
        <f>IF(N272="zákl. přenesená",J272,0)</f>
        <v>0</v>
      </c>
      <c r="BH272" s="233">
        <f>IF(N272="sníž. přenesená",J272,0)</f>
        <v>0</v>
      </c>
      <c r="BI272" s="233">
        <f>IF(N272="nulová",J272,0)</f>
        <v>0</v>
      </c>
      <c r="BJ272" s="15" t="s">
        <v>93</v>
      </c>
      <c r="BK272" s="233">
        <f>ROUND(I272*H272,2)</f>
        <v>0</v>
      </c>
      <c r="BL272" s="15" t="s">
        <v>174</v>
      </c>
      <c r="BM272" s="232" t="s">
        <v>459</v>
      </c>
    </row>
    <row r="273" spans="1:47" s="2" customFormat="1" ht="12">
      <c r="A273" s="37"/>
      <c r="B273" s="38"/>
      <c r="C273" s="39"/>
      <c r="D273" s="234" t="s">
        <v>164</v>
      </c>
      <c r="E273" s="39"/>
      <c r="F273" s="235" t="s">
        <v>460</v>
      </c>
      <c r="G273" s="39"/>
      <c r="H273" s="39"/>
      <c r="I273" s="236"/>
      <c r="J273" s="39"/>
      <c r="K273" s="39"/>
      <c r="L273" s="43"/>
      <c r="M273" s="237"/>
      <c r="N273" s="238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5" t="s">
        <v>164</v>
      </c>
      <c r="AU273" s="15" t="s">
        <v>95</v>
      </c>
    </row>
    <row r="274" spans="1:51" s="13" customFormat="1" ht="12">
      <c r="A274" s="13"/>
      <c r="B274" s="239"/>
      <c r="C274" s="240"/>
      <c r="D274" s="234" t="s">
        <v>224</v>
      </c>
      <c r="E274" s="241" t="s">
        <v>1</v>
      </c>
      <c r="F274" s="242" t="s">
        <v>937</v>
      </c>
      <c r="G274" s="240"/>
      <c r="H274" s="243">
        <v>14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224</v>
      </c>
      <c r="AU274" s="249" t="s">
        <v>95</v>
      </c>
      <c r="AV274" s="13" t="s">
        <v>95</v>
      </c>
      <c r="AW274" s="13" t="s">
        <v>40</v>
      </c>
      <c r="AX274" s="13" t="s">
        <v>93</v>
      </c>
      <c r="AY274" s="249" t="s">
        <v>157</v>
      </c>
    </row>
    <row r="275" spans="1:65" s="2" customFormat="1" ht="24.15" customHeight="1">
      <c r="A275" s="37"/>
      <c r="B275" s="38"/>
      <c r="C275" s="220" t="s">
        <v>501</v>
      </c>
      <c r="D275" s="220" t="s">
        <v>158</v>
      </c>
      <c r="E275" s="221" t="s">
        <v>462</v>
      </c>
      <c r="F275" s="222" t="s">
        <v>463</v>
      </c>
      <c r="G275" s="223" t="s">
        <v>263</v>
      </c>
      <c r="H275" s="224">
        <v>14</v>
      </c>
      <c r="I275" s="225"/>
      <c r="J275" s="226">
        <f>ROUND(I275*H275,2)</f>
        <v>0</v>
      </c>
      <c r="K275" s="227"/>
      <c r="L275" s="43"/>
      <c r="M275" s="228" t="s">
        <v>1</v>
      </c>
      <c r="N275" s="229" t="s">
        <v>50</v>
      </c>
      <c r="O275" s="90"/>
      <c r="P275" s="230">
        <f>O275*H275</f>
        <v>0</v>
      </c>
      <c r="Q275" s="230">
        <v>0</v>
      </c>
      <c r="R275" s="230">
        <f>Q275*H275</f>
        <v>0</v>
      </c>
      <c r="S275" s="230">
        <v>0</v>
      </c>
      <c r="T275" s="23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2" t="s">
        <v>174</v>
      </c>
      <c r="AT275" s="232" t="s">
        <v>158</v>
      </c>
      <c r="AU275" s="232" t="s">
        <v>95</v>
      </c>
      <c r="AY275" s="15" t="s">
        <v>157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5" t="s">
        <v>93</v>
      </c>
      <c r="BK275" s="233">
        <f>ROUND(I275*H275,2)</f>
        <v>0</v>
      </c>
      <c r="BL275" s="15" t="s">
        <v>174</v>
      </c>
      <c r="BM275" s="232" t="s">
        <v>464</v>
      </c>
    </row>
    <row r="276" spans="1:47" s="2" customFormat="1" ht="12">
      <c r="A276" s="37"/>
      <c r="B276" s="38"/>
      <c r="C276" s="39"/>
      <c r="D276" s="234" t="s">
        <v>164</v>
      </c>
      <c r="E276" s="39"/>
      <c r="F276" s="235" t="s">
        <v>465</v>
      </c>
      <c r="G276" s="39"/>
      <c r="H276" s="39"/>
      <c r="I276" s="236"/>
      <c r="J276" s="39"/>
      <c r="K276" s="39"/>
      <c r="L276" s="43"/>
      <c r="M276" s="237"/>
      <c r="N276" s="238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5" t="s">
        <v>164</v>
      </c>
      <c r="AU276" s="15" t="s">
        <v>95</v>
      </c>
    </row>
    <row r="277" spans="1:51" s="13" customFormat="1" ht="12">
      <c r="A277" s="13"/>
      <c r="B277" s="239"/>
      <c r="C277" s="240"/>
      <c r="D277" s="234" t="s">
        <v>224</v>
      </c>
      <c r="E277" s="241" t="s">
        <v>1</v>
      </c>
      <c r="F277" s="242" t="s">
        <v>937</v>
      </c>
      <c r="G277" s="240"/>
      <c r="H277" s="243">
        <v>14</v>
      </c>
      <c r="I277" s="244"/>
      <c r="J277" s="240"/>
      <c r="K277" s="240"/>
      <c r="L277" s="245"/>
      <c r="M277" s="246"/>
      <c r="N277" s="247"/>
      <c r="O277" s="247"/>
      <c r="P277" s="247"/>
      <c r="Q277" s="247"/>
      <c r="R277" s="247"/>
      <c r="S277" s="247"/>
      <c r="T277" s="248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9" t="s">
        <v>224</v>
      </c>
      <c r="AU277" s="249" t="s">
        <v>95</v>
      </c>
      <c r="AV277" s="13" t="s">
        <v>95</v>
      </c>
      <c r="AW277" s="13" t="s">
        <v>40</v>
      </c>
      <c r="AX277" s="13" t="s">
        <v>93</v>
      </c>
      <c r="AY277" s="249" t="s">
        <v>157</v>
      </c>
    </row>
    <row r="278" spans="1:65" s="2" customFormat="1" ht="24.15" customHeight="1">
      <c r="A278" s="37"/>
      <c r="B278" s="38"/>
      <c r="C278" s="220" t="s">
        <v>506</v>
      </c>
      <c r="D278" s="220" t="s">
        <v>158</v>
      </c>
      <c r="E278" s="221" t="s">
        <v>468</v>
      </c>
      <c r="F278" s="222" t="s">
        <v>469</v>
      </c>
      <c r="G278" s="223" t="s">
        <v>278</v>
      </c>
      <c r="H278" s="224">
        <v>200</v>
      </c>
      <c r="I278" s="225"/>
      <c r="J278" s="226">
        <f>ROUND(I278*H278,2)</f>
        <v>0</v>
      </c>
      <c r="K278" s="227"/>
      <c r="L278" s="43"/>
      <c r="M278" s="228" t="s">
        <v>1</v>
      </c>
      <c r="N278" s="229" t="s">
        <v>50</v>
      </c>
      <c r="O278" s="90"/>
      <c r="P278" s="230">
        <f>O278*H278</f>
        <v>0</v>
      </c>
      <c r="Q278" s="230">
        <v>0.00022</v>
      </c>
      <c r="R278" s="230">
        <f>Q278*H278</f>
        <v>0.044000000000000004</v>
      </c>
      <c r="S278" s="230">
        <v>0</v>
      </c>
      <c r="T278" s="231">
        <f>S278*H278</f>
        <v>0</v>
      </c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R278" s="232" t="s">
        <v>174</v>
      </c>
      <c r="AT278" s="232" t="s">
        <v>158</v>
      </c>
      <c r="AU278" s="232" t="s">
        <v>95</v>
      </c>
      <c r="AY278" s="15" t="s">
        <v>157</v>
      </c>
      <c r="BE278" s="233">
        <f>IF(N278="základní",J278,0)</f>
        <v>0</v>
      </c>
      <c r="BF278" s="233">
        <f>IF(N278="snížená",J278,0)</f>
        <v>0</v>
      </c>
      <c r="BG278" s="233">
        <f>IF(N278="zákl. přenesená",J278,0)</f>
        <v>0</v>
      </c>
      <c r="BH278" s="233">
        <f>IF(N278="sníž. přenesená",J278,0)</f>
        <v>0</v>
      </c>
      <c r="BI278" s="233">
        <f>IF(N278="nulová",J278,0)</f>
        <v>0</v>
      </c>
      <c r="BJ278" s="15" t="s">
        <v>93</v>
      </c>
      <c r="BK278" s="233">
        <f>ROUND(I278*H278,2)</f>
        <v>0</v>
      </c>
      <c r="BL278" s="15" t="s">
        <v>174</v>
      </c>
      <c r="BM278" s="232" t="s">
        <v>470</v>
      </c>
    </row>
    <row r="279" spans="1:47" s="2" customFormat="1" ht="12">
      <c r="A279" s="37"/>
      <c r="B279" s="38"/>
      <c r="C279" s="39"/>
      <c r="D279" s="234" t="s">
        <v>164</v>
      </c>
      <c r="E279" s="39"/>
      <c r="F279" s="235" t="s">
        <v>471</v>
      </c>
      <c r="G279" s="39"/>
      <c r="H279" s="39"/>
      <c r="I279" s="236"/>
      <c r="J279" s="39"/>
      <c r="K279" s="39"/>
      <c r="L279" s="43"/>
      <c r="M279" s="237"/>
      <c r="N279" s="238"/>
      <c r="O279" s="90"/>
      <c r="P279" s="90"/>
      <c r="Q279" s="90"/>
      <c r="R279" s="90"/>
      <c r="S279" s="90"/>
      <c r="T279" s="91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T279" s="15" t="s">
        <v>164</v>
      </c>
      <c r="AU279" s="15" t="s">
        <v>95</v>
      </c>
    </row>
    <row r="280" spans="1:51" s="13" customFormat="1" ht="12">
      <c r="A280" s="13"/>
      <c r="B280" s="239"/>
      <c r="C280" s="240"/>
      <c r="D280" s="234" t="s">
        <v>224</v>
      </c>
      <c r="E280" s="241" t="s">
        <v>1</v>
      </c>
      <c r="F280" s="242" t="s">
        <v>938</v>
      </c>
      <c r="G280" s="240"/>
      <c r="H280" s="243">
        <v>200</v>
      </c>
      <c r="I280" s="244"/>
      <c r="J280" s="240"/>
      <c r="K280" s="240"/>
      <c r="L280" s="245"/>
      <c r="M280" s="246"/>
      <c r="N280" s="247"/>
      <c r="O280" s="247"/>
      <c r="P280" s="247"/>
      <c r="Q280" s="247"/>
      <c r="R280" s="247"/>
      <c r="S280" s="247"/>
      <c r="T280" s="248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9" t="s">
        <v>224</v>
      </c>
      <c r="AU280" s="249" t="s">
        <v>95</v>
      </c>
      <c r="AV280" s="13" t="s">
        <v>95</v>
      </c>
      <c r="AW280" s="13" t="s">
        <v>40</v>
      </c>
      <c r="AX280" s="13" t="s">
        <v>93</v>
      </c>
      <c r="AY280" s="249" t="s">
        <v>157</v>
      </c>
    </row>
    <row r="281" spans="1:65" s="2" customFormat="1" ht="24.15" customHeight="1">
      <c r="A281" s="37"/>
      <c r="B281" s="38"/>
      <c r="C281" s="220" t="s">
        <v>511</v>
      </c>
      <c r="D281" s="220" t="s">
        <v>158</v>
      </c>
      <c r="E281" s="221" t="s">
        <v>474</v>
      </c>
      <c r="F281" s="222" t="s">
        <v>475</v>
      </c>
      <c r="G281" s="223" t="s">
        <v>278</v>
      </c>
      <c r="H281" s="224">
        <v>200</v>
      </c>
      <c r="I281" s="225"/>
      <c r="J281" s="226">
        <f>ROUND(I281*H281,2)</f>
        <v>0</v>
      </c>
      <c r="K281" s="227"/>
      <c r="L281" s="43"/>
      <c r="M281" s="228" t="s">
        <v>1</v>
      </c>
      <c r="N281" s="229" t="s">
        <v>50</v>
      </c>
      <c r="O281" s="90"/>
      <c r="P281" s="230">
        <f>O281*H281</f>
        <v>0</v>
      </c>
      <c r="Q281" s="230">
        <v>0</v>
      </c>
      <c r="R281" s="230">
        <f>Q281*H281</f>
        <v>0</v>
      </c>
      <c r="S281" s="230">
        <v>0</v>
      </c>
      <c r="T281" s="23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2" t="s">
        <v>174</v>
      </c>
      <c r="AT281" s="232" t="s">
        <v>158</v>
      </c>
      <c r="AU281" s="232" t="s">
        <v>95</v>
      </c>
      <c r="AY281" s="15" t="s">
        <v>157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5" t="s">
        <v>93</v>
      </c>
      <c r="BK281" s="233">
        <f>ROUND(I281*H281,2)</f>
        <v>0</v>
      </c>
      <c r="BL281" s="15" t="s">
        <v>174</v>
      </c>
      <c r="BM281" s="232" t="s">
        <v>476</v>
      </c>
    </row>
    <row r="282" spans="1:47" s="2" customFormat="1" ht="12">
      <c r="A282" s="37"/>
      <c r="B282" s="38"/>
      <c r="C282" s="39"/>
      <c r="D282" s="234" t="s">
        <v>164</v>
      </c>
      <c r="E282" s="39"/>
      <c r="F282" s="235" t="s">
        <v>477</v>
      </c>
      <c r="G282" s="39"/>
      <c r="H282" s="39"/>
      <c r="I282" s="236"/>
      <c r="J282" s="39"/>
      <c r="K282" s="39"/>
      <c r="L282" s="43"/>
      <c r="M282" s="237"/>
      <c r="N282" s="238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164</v>
      </c>
      <c r="AU282" s="15" t="s">
        <v>95</v>
      </c>
    </row>
    <row r="283" spans="1:51" s="13" customFormat="1" ht="12">
      <c r="A283" s="13"/>
      <c r="B283" s="239"/>
      <c r="C283" s="240"/>
      <c r="D283" s="234" t="s">
        <v>224</v>
      </c>
      <c r="E283" s="241" t="s">
        <v>1</v>
      </c>
      <c r="F283" s="242" t="s">
        <v>938</v>
      </c>
      <c r="G283" s="240"/>
      <c r="H283" s="243">
        <v>200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224</v>
      </c>
      <c r="AU283" s="249" t="s">
        <v>95</v>
      </c>
      <c r="AV283" s="13" t="s">
        <v>95</v>
      </c>
      <c r="AW283" s="13" t="s">
        <v>40</v>
      </c>
      <c r="AX283" s="13" t="s">
        <v>93</v>
      </c>
      <c r="AY283" s="249" t="s">
        <v>157</v>
      </c>
    </row>
    <row r="284" spans="1:63" s="12" customFormat="1" ht="22.8" customHeight="1">
      <c r="A284" s="12"/>
      <c r="B284" s="204"/>
      <c r="C284" s="205"/>
      <c r="D284" s="206" t="s">
        <v>84</v>
      </c>
      <c r="E284" s="218" t="s">
        <v>182</v>
      </c>
      <c r="F284" s="218" t="s">
        <v>478</v>
      </c>
      <c r="G284" s="205"/>
      <c r="H284" s="205"/>
      <c r="I284" s="208"/>
      <c r="J284" s="219">
        <f>BK284</f>
        <v>0</v>
      </c>
      <c r="K284" s="205"/>
      <c r="L284" s="210"/>
      <c r="M284" s="211"/>
      <c r="N284" s="212"/>
      <c r="O284" s="212"/>
      <c r="P284" s="213">
        <f>SUM(P285:P287)</f>
        <v>0</v>
      </c>
      <c r="Q284" s="212"/>
      <c r="R284" s="213">
        <f>SUM(R285:R287)</f>
        <v>0.024</v>
      </c>
      <c r="S284" s="212"/>
      <c r="T284" s="214">
        <f>SUM(T285:T287)</f>
        <v>0</v>
      </c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R284" s="215" t="s">
        <v>93</v>
      </c>
      <c r="AT284" s="216" t="s">
        <v>84</v>
      </c>
      <c r="AU284" s="216" t="s">
        <v>93</v>
      </c>
      <c r="AY284" s="215" t="s">
        <v>157</v>
      </c>
      <c r="BK284" s="217">
        <f>SUM(BK285:BK287)</f>
        <v>0</v>
      </c>
    </row>
    <row r="285" spans="1:65" s="2" customFormat="1" ht="16.5" customHeight="1">
      <c r="A285" s="37"/>
      <c r="B285" s="38"/>
      <c r="C285" s="220" t="s">
        <v>516</v>
      </c>
      <c r="D285" s="220" t="s">
        <v>158</v>
      </c>
      <c r="E285" s="221" t="s">
        <v>480</v>
      </c>
      <c r="F285" s="222" t="s">
        <v>481</v>
      </c>
      <c r="G285" s="223" t="s">
        <v>482</v>
      </c>
      <c r="H285" s="224">
        <v>3</v>
      </c>
      <c r="I285" s="225"/>
      <c r="J285" s="226">
        <f>ROUND(I285*H285,2)</f>
        <v>0</v>
      </c>
      <c r="K285" s="227"/>
      <c r="L285" s="43"/>
      <c r="M285" s="228" t="s">
        <v>1</v>
      </c>
      <c r="N285" s="229" t="s">
        <v>50</v>
      </c>
      <c r="O285" s="90"/>
      <c r="P285" s="230">
        <f>O285*H285</f>
        <v>0</v>
      </c>
      <c r="Q285" s="230">
        <v>0.008</v>
      </c>
      <c r="R285" s="230">
        <f>Q285*H285</f>
        <v>0.024</v>
      </c>
      <c r="S285" s="230">
        <v>0</v>
      </c>
      <c r="T285" s="23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2" t="s">
        <v>174</v>
      </c>
      <c r="AT285" s="232" t="s">
        <v>158</v>
      </c>
      <c r="AU285" s="232" t="s">
        <v>95</v>
      </c>
      <c r="AY285" s="15" t="s">
        <v>157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5" t="s">
        <v>93</v>
      </c>
      <c r="BK285" s="233">
        <f>ROUND(I285*H285,2)</f>
        <v>0</v>
      </c>
      <c r="BL285" s="15" t="s">
        <v>174</v>
      </c>
      <c r="BM285" s="232" t="s">
        <v>483</v>
      </c>
    </row>
    <row r="286" spans="1:47" s="2" customFormat="1" ht="12">
      <c r="A286" s="37"/>
      <c r="B286" s="38"/>
      <c r="C286" s="39"/>
      <c r="D286" s="234" t="s">
        <v>164</v>
      </c>
      <c r="E286" s="39"/>
      <c r="F286" s="235" t="s">
        <v>484</v>
      </c>
      <c r="G286" s="39"/>
      <c r="H286" s="39"/>
      <c r="I286" s="236"/>
      <c r="J286" s="39"/>
      <c r="K286" s="39"/>
      <c r="L286" s="43"/>
      <c r="M286" s="237"/>
      <c r="N286" s="238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5" t="s">
        <v>164</v>
      </c>
      <c r="AU286" s="15" t="s">
        <v>95</v>
      </c>
    </row>
    <row r="287" spans="1:51" s="13" customFormat="1" ht="12">
      <c r="A287" s="13"/>
      <c r="B287" s="239"/>
      <c r="C287" s="240"/>
      <c r="D287" s="234" t="s">
        <v>224</v>
      </c>
      <c r="E287" s="241" t="s">
        <v>1</v>
      </c>
      <c r="F287" s="242" t="s">
        <v>169</v>
      </c>
      <c r="G287" s="240"/>
      <c r="H287" s="243">
        <v>3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224</v>
      </c>
      <c r="AU287" s="249" t="s">
        <v>95</v>
      </c>
      <c r="AV287" s="13" t="s">
        <v>95</v>
      </c>
      <c r="AW287" s="13" t="s">
        <v>40</v>
      </c>
      <c r="AX287" s="13" t="s">
        <v>93</v>
      </c>
      <c r="AY287" s="249" t="s">
        <v>157</v>
      </c>
    </row>
    <row r="288" spans="1:63" s="12" customFormat="1" ht="22.8" customHeight="1">
      <c r="A288" s="12"/>
      <c r="B288" s="204"/>
      <c r="C288" s="205"/>
      <c r="D288" s="206" t="s">
        <v>84</v>
      </c>
      <c r="E288" s="218" t="s">
        <v>191</v>
      </c>
      <c r="F288" s="218" t="s">
        <v>485</v>
      </c>
      <c r="G288" s="205"/>
      <c r="H288" s="205"/>
      <c r="I288" s="208"/>
      <c r="J288" s="219">
        <f>BK288</f>
        <v>0</v>
      </c>
      <c r="K288" s="205"/>
      <c r="L288" s="210"/>
      <c r="M288" s="211"/>
      <c r="N288" s="212"/>
      <c r="O288" s="212"/>
      <c r="P288" s="213">
        <f>SUM(P289:P484)</f>
        <v>0</v>
      </c>
      <c r="Q288" s="212"/>
      <c r="R288" s="213">
        <f>SUM(R289:R484)</f>
        <v>17.508716649999997</v>
      </c>
      <c r="S288" s="212"/>
      <c r="T288" s="214">
        <f>SUM(T289:T484)</f>
        <v>5.28</v>
      </c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R288" s="215" t="s">
        <v>93</v>
      </c>
      <c r="AT288" s="216" t="s">
        <v>84</v>
      </c>
      <c r="AU288" s="216" t="s">
        <v>93</v>
      </c>
      <c r="AY288" s="215" t="s">
        <v>157</v>
      </c>
      <c r="BK288" s="217">
        <f>SUM(BK289:BK484)</f>
        <v>0</v>
      </c>
    </row>
    <row r="289" spans="1:65" s="2" customFormat="1" ht="16.5" customHeight="1">
      <c r="A289" s="37"/>
      <c r="B289" s="38"/>
      <c r="C289" s="254" t="s">
        <v>520</v>
      </c>
      <c r="D289" s="254" t="s">
        <v>299</v>
      </c>
      <c r="E289" s="255" t="s">
        <v>487</v>
      </c>
      <c r="F289" s="256" t="s">
        <v>488</v>
      </c>
      <c r="G289" s="257" t="s">
        <v>278</v>
      </c>
      <c r="H289" s="258">
        <v>372.3</v>
      </c>
      <c r="I289" s="259"/>
      <c r="J289" s="260">
        <f>ROUND(I289*H289,2)</f>
        <v>0</v>
      </c>
      <c r="K289" s="261"/>
      <c r="L289" s="262"/>
      <c r="M289" s="263" t="s">
        <v>1</v>
      </c>
      <c r="N289" s="264" t="s">
        <v>50</v>
      </c>
      <c r="O289" s="90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2" t="s">
        <v>489</v>
      </c>
      <c r="AT289" s="232" t="s">
        <v>299</v>
      </c>
      <c r="AU289" s="232" t="s">
        <v>95</v>
      </c>
      <c r="AY289" s="15" t="s">
        <v>157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5" t="s">
        <v>93</v>
      </c>
      <c r="BK289" s="233">
        <f>ROUND(I289*H289,2)</f>
        <v>0</v>
      </c>
      <c r="BL289" s="15" t="s">
        <v>489</v>
      </c>
      <c r="BM289" s="232" t="s">
        <v>490</v>
      </c>
    </row>
    <row r="290" spans="1:47" s="2" customFormat="1" ht="12">
      <c r="A290" s="37"/>
      <c r="B290" s="38"/>
      <c r="C290" s="39"/>
      <c r="D290" s="234" t="s">
        <v>164</v>
      </c>
      <c r="E290" s="39"/>
      <c r="F290" s="235" t="s">
        <v>488</v>
      </c>
      <c r="G290" s="39"/>
      <c r="H290" s="39"/>
      <c r="I290" s="236"/>
      <c r="J290" s="39"/>
      <c r="K290" s="39"/>
      <c r="L290" s="43"/>
      <c r="M290" s="237"/>
      <c r="N290" s="238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5" t="s">
        <v>164</v>
      </c>
      <c r="AU290" s="15" t="s">
        <v>95</v>
      </c>
    </row>
    <row r="291" spans="1:51" s="13" customFormat="1" ht="12">
      <c r="A291" s="13"/>
      <c r="B291" s="239"/>
      <c r="C291" s="240"/>
      <c r="D291" s="234" t="s">
        <v>224</v>
      </c>
      <c r="E291" s="241" t="s">
        <v>1</v>
      </c>
      <c r="F291" s="242" t="s">
        <v>939</v>
      </c>
      <c r="G291" s="240"/>
      <c r="H291" s="243">
        <v>372.3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224</v>
      </c>
      <c r="AU291" s="249" t="s">
        <v>95</v>
      </c>
      <c r="AV291" s="13" t="s">
        <v>95</v>
      </c>
      <c r="AW291" s="13" t="s">
        <v>40</v>
      </c>
      <c r="AX291" s="13" t="s">
        <v>93</v>
      </c>
      <c r="AY291" s="249" t="s">
        <v>157</v>
      </c>
    </row>
    <row r="292" spans="1:65" s="2" customFormat="1" ht="24.15" customHeight="1">
      <c r="A292" s="37"/>
      <c r="B292" s="38"/>
      <c r="C292" s="220" t="s">
        <v>524</v>
      </c>
      <c r="D292" s="220" t="s">
        <v>158</v>
      </c>
      <c r="E292" s="221" t="s">
        <v>940</v>
      </c>
      <c r="F292" s="222" t="s">
        <v>941</v>
      </c>
      <c r="G292" s="223" t="s">
        <v>278</v>
      </c>
      <c r="H292" s="224">
        <v>372.3</v>
      </c>
      <c r="I292" s="225"/>
      <c r="J292" s="226">
        <f>ROUND(I292*H292,2)</f>
        <v>0</v>
      </c>
      <c r="K292" s="227"/>
      <c r="L292" s="43"/>
      <c r="M292" s="228" t="s">
        <v>1</v>
      </c>
      <c r="N292" s="229" t="s">
        <v>50</v>
      </c>
      <c r="O292" s="90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2" t="s">
        <v>174</v>
      </c>
      <c r="AT292" s="232" t="s">
        <v>158</v>
      </c>
      <c r="AU292" s="232" t="s">
        <v>95</v>
      </c>
      <c r="AY292" s="15" t="s">
        <v>157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5" t="s">
        <v>93</v>
      </c>
      <c r="BK292" s="233">
        <f>ROUND(I292*H292,2)</f>
        <v>0</v>
      </c>
      <c r="BL292" s="15" t="s">
        <v>174</v>
      </c>
      <c r="BM292" s="232" t="s">
        <v>942</v>
      </c>
    </row>
    <row r="293" spans="1:47" s="2" customFormat="1" ht="12">
      <c r="A293" s="37"/>
      <c r="B293" s="38"/>
      <c r="C293" s="39"/>
      <c r="D293" s="234" t="s">
        <v>164</v>
      </c>
      <c r="E293" s="39"/>
      <c r="F293" s="235" t="s">
        <v>943</v>
      </c>
      <c r="G293" s="39"/>
      <c r="H293" s="39"/>
      <c r="I293" s="236"/>
      <c r="J293" s="39"/>
      <c r="K293" s="39"/>
      <c r="L293" s="43"/>
      <c r="M293" s="237"/>
      <c r="N293" s="238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5" t="s">
        <v>164</v>
      </c>
      <c r="AU293" s="15" t="s">
        <v>95</v>
      </c>
    </row>
    <row r="294" spans="1:65" s="2" customFormat="1" ht="21.75" customHeight="1">
      <c r="A294" s="37"/>
      <c r="B294" s="38"/>
      <c r="C294" s="254" t="s">
        <v>529</v>
      </c>
      <c r="D294" s="254" t="s">
        <v>299</v>
      </c>
      <c r="E294" s="255" t="s">
        <v>944</v>
      </c>
      <c r="F294" s="256" t="s">
        <v>945</v>
      </c>
      <c r="G294" s="257" t="s">
        <v>278</v>
      </c>
      <c r="H294" s="258">
        <v>372.3</v>
      </c>
      <c r="I294" s="259"/>
      <c r="J294" s="260">
        <f>ROUND(I294*H294,2)</f>
        <v>0</v>
      </c>
      <c r="K294" s="261"/>
      <c r="L294" s="262"/>
      <c r="M294" s="263" t="s">
        <v>1</v>
      </c>
      <c r="N294" s="264" t="s">
        <v>50</v>
      </c>
      <c r="O294" s="90"/>
      <c r="P294" s="230">
        <f>O294*H294</f>
        <v>0</v>
      </c>
      <c r="Q294" s="230">
        <v>0.00903</v>
      </c>
      <c r="R294" s="230">
        <f>Q294*H294</f>
        <v>3.361869</v>
      </c>
      <c r="S294" s="230">
        <v>0</v>
      </c>
      <c r="T294" s="23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2" t="s">
        <v>191</v>
      </c>
      <c r="AT294" s="232" t="s">
        <v>299</v>
      </c>
      <c r="AU294" s="232" t="s">
        <v>95</v>
      </c>
      <c r="AY294" s="15" t="s">
        <v>157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5" t="s">
        <v>93</v>
      </c>
      <c r="BK294" s="233">
        <f>ROUND(I294*H294,2)</f>
        <v>0</v>
      </c>
      <c r="BL294" s="15" t="s">
        <v>174</v>
      </c>
      <c r="BM294" s="232" t="s">
        <v>946</v>
      </c>
    </row>
    <row r="295" spans="1:47" s="2" customFormat="1" ht="12">
      <c r="A295" s="37"/>
      <c r="B295" s="38"/>
      <c r="C295" s="39"/>
      <c r="D295" s="234" t="s">
        <v>164</v>
      </c>
      <c r="E295" s="39"/>
      <c r="F295" s="235" t="s">
        <v>945</v>
      </c>
      <c r="G295" s="39"/>
      <c r="H295" s="39"/>
      <c r="I295" s="236"/>
      <c r="J295" s="39"/>
      <c r="K295" s="39"/>
      <c r="L295" s="43"/>
      <c r="M295" s="237"/>
      <c r="N295" s="238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5" t="s">
        <v>164</v>
      </c>
      <c r="AU295" s="15" t="s">
        <v>95</v>
      </c>
    </row>
    <row r="296" spans="1:65" s="2" customFormat="1" ht="24.15" customHeight="1">
      <c r="A296" s="37"/>
      <c r="B296" s="38"/>
      <c r="C296" s="220" t="s">
        <v>533</v>
      </c>
      <c r="D296" s="220" t="s">
        <v>158</v>
      </c>
      <c r="E296" s="221" t="s">
        <v>947</v>
      </c>
      <c r="F296" s="222" t="s">
        <v>948</v>
      </c>
      <c r="G296" s="223" t="s">
        <v>278</v>
      </c>
      <c r="H296" s="224">
        <v>82.2</v>
      </c>
      <c r="I296" s="225"/>
      <c r="J296" s="226">
        <f>ROUND(I296*H296,2)</f>
        <v>0</v>
      </c>
      <c r="K296" s="227"/>
      <c r="L296" s="43"/>
      <c r="M296" s="228" t="s">
        <v>1</v>
      </c>
      <c r="N296" s="229" t="s">
        <v>50</v>
      </c>
      <c r="O296" s="90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2" t="s">
        <v>174</v>
      </c>
      <c r="AT296" s="232" t="s">
        <v>158</v>
      </c>
      <c r="AU296" s="232" t="s">
        <v>95</v>
      </c>
      <c r="AY296" s="15" t="s">
        <v>157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5" t="s">
        <v>93</v>
      </c>
      <c r="BK296" s="233">
        <f>ROUND(I296*H296,2)</f>
        <v>0</v>
      </c>
      <c r="BL296" s="15" t="s">
        <v>174</v>
      </c>
      <c r="BM296" s="232" t="s">
        <v>949</v>
      </c>
    </row>
    <row r="297" spans="1:47" s="2" customFormat="1" ht="12">
      <c r="A297" s="37"/>
      <c r="B297" s="38"/>
      <c r="C297" s="39"/>
      <c r="D297" s="234" t="s">
        <v>164</v>
      </c>
      <c r="E297" s="39"/>
      <c r="F297" s="235" t="s">
        <v>950</v>
      </c>
      <c r="G297" s="39"/>
      <c r="H297" s="39"/>
      <c r="I297" s="236"/>
      <c r="J297" s="39"/>
      <c r="K297" s="39"/>
      <c r="L297" s="43"/>
      <c r="M297" s="237"/>
      <c r="N297" s="238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164</v>
      </c>
      <c r="AU297" s="15" t="s">
        <v>95</v>
      </c>
    </row>
    <row r="298" spans="1:65" s="2" customFormat="1" ht="24.15" customHeight="1">
      <c r="A298" s="37"/>
      <c r="B298" s="38"/>
      <c r="C298" s="254" t="s">
        <v>537</v>
      </c>
      <c r="D298" s="254" t="s">
        <v>299</v>
      </c>
      <c r="E298" s="255" t="s">
        <v>951</v>
      </c>
      <c r="F298" s="256" t="s">
        <v>952</v>
      </c>
      <c r="G298" s="257" t="s">
        <v>278</v>
      </c>
      <c r="H298" s="258">
        <v>83.433</v>
      </c>
      <c r="I298" s="259"/>
      <c r="J298" s="260">
        <f>ROUND(I298*H298,2)</f>
        <v>0</v>
      </c>
      <c r="K298" s="261"/>
      <c r="L298" s="262"/>
      <c r="M298" s="263" t="s">
        <v>1</v>
      </c>
      <c r="N298" s="264" t="s">
        <v>50</v>
      </c>
      <c r="O298" s="90"/>
      <c r="P298" s="230">
        <f>O298*H298</f>
        <v>0</v>
      </c>
      <c r="Q298" s="230">
        <v>0.00705</v>
      </c>
      <c r="R298" s="230">
        <f>Q298*H298</f>
        <v>0.58820265</v>
      </c>
      <c r="S298" s="230">
        <v>0</v>
      </c>
      <c r="T298" s="231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2" t="s">
        <v>191</v>
      </c>
      <c r="AT298" s="232" t="s">
        <v>299</v>
      </c>
      <c r="AU298" s="232" t="s">
        <v>95</v>
      </c>
      <c r="AY298" s="15" t="s">
        <v>157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5" t="s">
        <v>93</v>
      </c>
      <c r="BK298" s="233">
        <f>ROUND(I298*H298,2)</f>
        <v>0</v>
      </c>
      <c r="BL298" s="15" t="s">
        <v>174</v>
      </c>
      <c r="BM298" s="232" t="s">
        <v>953</v>
      </c>
    </row>
    <row r="299" spans="1:47" s="2" customFormat="1" ht="12">
      <c r="A299" s="37"/>
      <c r="B299" s="38"/>
      <c r="C299" s="39"/>
      <c r="D299" s="234" t="s">
        <v>164</v>
      </c>
      <c r="E299" s="39"/>
      <c r="F299" s="235" t="s">
        <v>954</v>
      </c>
      <c r="G299" s="39"/>
      <c r="H299" s="39"/>
      <c r="I299" s="236"/>
      <c r="J299" s="39"/>
      <c r="K299" s="39"/>
      <c r="L299" s="43"/>
      <c r="M299" s="237"/>
      <c r="N299" s="238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5" t="s">
        <v>164</v>
      </c>
      <c r="AU299" s="15" t="s">
        <v>95</v>
      </c>
    </row>
    <row r="300" spans="1:51" s="13" customFormat="1" ht="12">
      <c r="A300" s="13"/>
      <c r="B300" s="239"/>
      <c r="C300" s="240"/>
      <c r="D300" s="234" t="s">
        <v>224</v>
      </c>
      <c r="E300" s="240"/>
      <c r="F300" s="242" t="s">
        <v>955</v>
      </c>
      <c r="G300" s="240"/>
      <c r="H300" s="243">
        <v>83.433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9" t="s">
        <v>224</v>
      </c>
      <c r="AU300" s="249" t="s">
        <v>95</v>
      </c>
      <c r="AV300" s="13" t="s">
        <v>95</v>
      </c>
      <c r="AW300" s="13" t="s">
        <v>4</v>
      </c>
      <c r="AX300" s="13" t="s">
        <v>93</v>
      </c>
      <c r="AY300" s="249" t="s">
        <v>157</v>
      </c>
    </row>
    <row r="301" spans="1:65" s="2" customFormat="1" ht="21.75" customHeight="1">
      <c r="A301" s="37"/>
      <c r="B301" s="38"/>
      <c r="C301" s="220" t="s">
        <v>541</v>
      </c>
      <c r="D301" s="220" t="s">
        <v>158</v>
      </c>
      <c r="E301" s="221" t="s">
        <v>956</v>
      </c>
      <c r="F301" s="222" t="s">
        <v>957</v>
      </c>
      <c r="G301" s="223" t="s">
        <v>278</v>
      </c>
      <c r="H301" s="224">
        <v>372.3</v>
      </c>
      <c r="I301" s="225"/>
      <c r="J301" s="226">
        <f>ROUND(I301*H301,2)</f>
        <v>0</v>
      </c>
      <c r="K301" s="227"/>
      <c r="L301" s="43"/>
      <c r="M301" s="228" t="s">
        <v>1</v>
      </c>
      <c r="N301" s="229" t="s">
        <v>50</v>
      </c>
      <c r="O301" s="90"/>
      <c r="P301" s="230">
        <f>O301*H301</f>
        <v>0</v>
      </c>
      <c r="Q301" s="230">
        <v>0</v>
      </c>
      <c r="R301" s="230">
        <f>Q301*H301</f>
        <v>0</v>
      </c>
      <c r="S301" s="230">
        <v>0</v>
      </c>
      <c r="T301" s="23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232" t="s">
        <v>174</v>
      </c>
      <c r="AT301" s="232" t="s">
        <v>158</v>
      </c>
      <c r="AU301" s="232" t="s">
        <v>95</v>
      </c>
      <c r="AY301" s="15" t="s">
        <v>157</v>
      </c>
      <c r="BE301" s="233">
        <f>IF(N301="základní",J301,0)</f>
        <v>0</v>
      </c>
      <c r="BF301" s="233">
        <f>IF(N301="snížená",J301,0)</f>
        <v>0</v>
      </c>
      <c r="BG301" s="233">
        <f>IF(N301="zákl. přenesená",J301,0)</f>
        <v>0</v>
      </c>
      <c r="BH301" s="233">
        <f>IF(N301="sníž. přenesená",J301,0)</f>
        <v>0</v>
      </c>
      <c r="BI301" s="233">
        <f>IF(N301="nulová",J301,0)</f>
        <v>0</v>
      </c>
      <c r="BJ301" s="15" t="s">
        <v>93</v>
      </c>
      <c r="BK301" s="233">
        <f>ROUND(I301*H301,2)</f>
        <v>0</v>
      </c>
      <c r="BL301" s="15" t="s">
        <v>174</v>
      </c>
      <c r="BM301" s="232" t="s">
        <v>958</v>
      </c>
    </row>
    <row r="302" spans="1:47" s="2" customFormat="1" ht="12">
      <c r="A302" s="37"/>
      <c r="B302" s="38"/>
      <c r="C302" s="39"/>
      <c r="D302" s="234" t="s">
        <v>164</v>
      </c>
      <c r="E302" s="39"/>
      <c r="F302" s="235" t="s">
        <v>959</v>
      </c>
      <c r="G302" s="39"/>
      <c r="H302" s="39"/>
      <c r="I302" s="236"/>
      <c r="J302" s="39"/>
      <c r="K302" s="39"/>
      <c r="L302" s="43"/>
      <c r="M302" s="237"/>
      <c r="N302" s="238"/>
      <c r="O302" s="90"/>
      <c r="P302" s="90"/>
      <c r="Q302" s="90"/>
      <c r="R302" s="90"/>
      <c r="S302" s="90"/>
      <c r="T302" s="91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15" t="s">
        <v>164</v>
      </c>
      <c r="AU302" s="15" t="s">
        <v>95</v>
      </c>
    </row>
    <row r="303" spans="1:51" s="13" customFormat="1" ht="12">
      <c r="A303" s="13"/>
      <c r="B303" s="239"/>
      <c r="C303" s="240"/>
      <c r="D303" s="234" t="s">
        <v>224</v>
      </c>
      <c r="E303" s="241" t="s">
        <v>1</v>
      </c>
      <c r="F303" s="242" t="s">
        <v>939</v>
      </c>
      <c r="G303" s="240"/>
      <c r="H303" s="243">
        <v>372.3</v>
      </c>
      <c r="I303" s="244"/>
      <c r="J303" s="240"/>
      <c r="K303" s="240"/>
      <c r="L303" s="245"/>
      <c r="M303" s="246"/>
      <c r="N303" s="247"/>
      <c r="O303" s="247"/>
      <c r="P303" s="247"/>
      <c r="Q303" s="247"/>
      <c r="R303" s="247"/>
      <c r="S303" s="247"/>
      <c r="T303" s="248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9" t="s">
        <v>224</v>
      </c>
      <c r="AU303" s="249" t="s">
        <v>95</v>
      </c>
      <c r="AV303" s="13" t="s">
        <v>95</v>
      </c>
      <c r="AW303" s="13" t="s">
        <v>40</v>
      </c>
      <c r="AX303" s="13" t="s">
        <v>93</v>
      </c>
      <c r="AY303" s="249" t="s">
        <v>157</v>
      </c>
    </row>
    <row r="304" spans="1:65" s="2" customFormat="1" ht="16.5" customHeight="1">
      <c r="A304" s="37"/>
      <c r="B304" s="38"/>
      <c r="C304" s="254" t="s">
        <v>545</v>
      </c>
      <c r="D304" s="254" t="s">
        <v>299</v>
      </c>
      <c r="E304" s="255" t="s">
        <v>960</v>
      </c>
      <c r="F304" s="256" t="s">
        <v>961</v>
      </c>
      <c r="G304" s="257" t="s">
        <v>278</v>
      </c>
      <c r="H304" s="258">
        <v>372.3</v>
      </c>
      <c r="I304" s="259"/>
      <c r="J304" s="260">
        <f>ROUND(I304*H304,2)</f>
        <v>0</v>
      </c>
      <c r="K304" s="261"/>
      <c r="L304" s="262"/>
      <c r="M304" s="263" t="s">
        <v>1</v>
      </c>
      <c r="N304" s="264" t="s">
        <v>50</v>
      </c>
      <c r="O304" s="90"/>
      <c r="P304" s="230">
        <f>O304*H304</f>
        <v>0</v>
      </c>
      <c r="Q304" s="230">
        <v>0.00012</v>
      </c>
      <c r="R304" s="230">
        <f>Q304*H304</f>
        <v>0.044676</v>
      </c>
      <c r="S304" s="230">
        <v>0</v>
      </c>
      <c r="T304" s="23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232" t="s">
        <v>191</v>
      </c>
      <c r="AT304" s="232" t="s">
        <v>299</v>
      </c>
      <c r="AU304" s="232" t="s">
        <v>95</v>
      </c>
      <c r="AY304" s="15" t="s">
        <v>157</v>
      </c>
      <c r="BE304" s="233">
        <f>IF(N304="základní",J304,0)</f>
        <v>0</v>
      </c>
      <c r="BF304" s="233">
        <f>IF(N304="snížená",J304,0)</f>
        <v>0</v>
      </c>
      <c r="BG304" s="233">
        <f>IF(N304="zákl. přenesená",J304,0)</f>
        <v>0</v>
      </c>
      <c r="BH304" s="233">
        <f>IF(N304="sníž. přenesená",J304,0)</f>
        <v>0</v>
      </c>
      <c r="BI304" s="233">
        <f>IF(N304="nulová",J304,0)</f>
        <v>0</v>
      </c>
      <c r="BJ304" s="15" t="s">
        <v>93</v>
      </c>
      <c r="BK304" s="233">
        <f>ROUND(I304*H304,2)</f>
        <v>0</v>
      </c>
      <c r="BL304" s="15" t="s">
        <v>174</v>
      </c>
      <c r="BM304" s="232" t="s">
        <v>962</v>
      </c>
    </row>
    <row r="305" spans="1:47" s="2" customFormat="1" ht="12">
      <c r="A305" s="37"/>
      <c r="B305" s="38"/>
      <c r="C305" s="39"/>
      <c r="D305" s="234" t="s">
        <v>164</v>
      </c>
      <c r="E305" s="39"/>
      <c r="F305" s="235" t="s">
        <v>963</v>
      </c>
      <c r="G305" s="39"/>
      <c r="H305" s="39"/>
      <c r="I305" s="236"/>
      <c r="J305" s="39"/>
      <c r="K305" s="39"/>
      <c r="L305" s="43"/>
      <c r="M305" s="237"/>
      <c r="N305" s="238"/>
      <c r="O305" s="90"/>
      <c r="P305" s="90"/>
      <c r="Q305" s="90"/>
      <c r="R305" s="90"/>
      <c r="S305" s="90"/>
      <c r="T305" s="91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T305" s="15" t="s">
        <v>164</v>
      </c>
      <c r="AU305" s="15" t="s">
        <v>95</v>
      </c>
    </row>
    <row r="306" spans="1:51" s="13" customFormat="1" ht="12">
      <c r="A306" s="13"/>
      <c r="B306" s="239"/>
      <c r="C306" s="240"/>
      <c r="D306" s="234" t="s">
        <v>224</v>
      </c>
      <c r="E306" s="241" t="s">
        <v>1</v>
      </c>
      <c r="F306" s="242" t="s">
        <v>939</v>
      </c>
      <c r="G306" s="240"/>
      <c r="H306" s="243">
        <v>372.3</v>
      </c>
      <c r="I306" s="244"/>
      <c r="J306" s="240"/>
      <c r="K306" s="240"/>
      <c r="L306" s="245"/>
      <c r="M306" s="246"/>
      <c r="N306" s="247"/>
      <c r="O306" s="247"/>
      <c r="P306" s="247"/>
      <c r="Q306" s="247"/>
      <c r="R306" s="247"/>
      <c r="S306" s="247"/>
      <c r="T306" s="248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9" t="s">
        <v>224</v>
      </c>
      <c r="AU306" s="249" t="s">
        <v>95</v>
      </c>
      <c r="AV306" s="13" t="s">
        <v>95</v>
      </c>
      <c r="AW306" s="13" t="s">
        <v>40</v>
      </c>
      <c r="AX306" s="13" t="s">
        <v>93</v>
      </c>
      <c r="AY306" s="249" t="s">
        <v>157</v>
      </c>
    </row>
    <row r="307" spans="1:65" s="2" customFormat="1" ht="21.75" customHeight="1">
      <c r="A307" s="37"/>
      <c r="B307" s="38"/>
      <c r="C307" s="220" t="s">
        <v>549</v>
      </c>
      <c r="D307" s="220" t="s">
        <v>158</v>
      </c>
      <c r="E307" s="221" t="s">
        <v>502</v>
      </c>
      <c r="F307" s="222" t="s">
        <v>503</v>
      </c>
      <c r="G307" s="223" t="s">
        <v>278</v>
      </c>
      <c r="H307" s="224">
        <v>372.3</v>
      </c>
      <c r="I307" s="225"/>
      <c r="J307" s="226">
        <f>ROUND(I307*H307,2)</f>
        <v>0</v>
      </c>
      <c r="K307" s="227"/>
      <c r="L307" s="43"/>
      <c r="M307" s="228" t="s">
        <v>1</v>
      </c>
      <c r="N307" s="229" t="s">
        <v>50</v>
      </c>
      <c r="O307" s="90"/>
      <c r="P307" s="230">
        <f>O307*H307</f>
        <v>0</v>
      </c>
      <c r="Q307" s="230">
        <v>0.00013</v>
      </c>
      <c r="R307" s="230">
        <f>Q307*H307</f>
        <v>0.048399</v>
      </c>
      <c r="S307" s="230">
        <v>0</v>
      </c>
      <c r="T307" s="231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232" t="s">
        <v>174</v>
      </c>
      <c r="AT307" s="232" t="s">
        <v>158</v>
      </c>
      <c r="AU307" s="232" t="s">
        <v>95</v>
      </c>
      <c r="AY307" s="15" t="s">
        <v>157</v>
      </c>
      <c r="BE307" s="233">
        <f>IF(N307="základní",J307,0)</f>
        <v>0</v>
      </c>
      <c r="BF307" s="233">
        <f>IF(N307="snížená",J307,0)</f>
        <v>0</v>
      </c>
      <c r="BG307" s="233">
        <f>IF(N307="zákl. přenesená",J307,0)</f>
        <v>0</v>
      </c>
      <c r="BH307" s="233">
        <f>IF(N307="sníž. přenesená",J307,0)</f>
        <v>0</v>
      </c>
      <c r="BI307" s="233">
        <f>IF(N307="nulová",J307,0)</f>
        <v>0</v>
      </c>
      <c r="BJ307" s="15" t="s">
        <v>93</v>
      </c>
      <c r="BK307" s="233">
        <f>ROUND(I307*H307,2)</f>
        <v>0</v>
      </c>
      <c r="BL307" s="15" t="s">
        <v>174</v>
      </c>
      <c r="BM307" s="232" t="s">
        <v>504</v>
      </c>
    </row>
    <row r="308" spans="1:47" s="2" customFormat="1" ht="12">
      <c r="A308" s="37"/>
      <c r="B308" s="38"/>
      <c r="C308" s="39"/>
      <c r="D308" s="234" t="s">
        <v>164</v>
      </c>
      <c r="E308" s="39"/>
      <c r="F308" s="235" t="s">
        <v>505</v>
      </c>
      <c r="G308" s="39"/>
      <c r="H308" s="39"/>
      <c r="I308" s="236"/>
      <c r="J308" s="39"/>
      <c r="K308" s="39"/>
      <c r="L308" s="43"/>
      <c r="M308" s="237"/>
      <c r="N308" s="238"/>
      <c r="O308" s="90"/>
      <c r="P308" s="90"/>
      <c r="Q308" s="90"/>
      <c r="R308" s="90"/>
      <c r="S308" s="90"/>
      <c r="T308" s="91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15" t="s">
        <v>164</v>
      </c>
      <c r="AU308" s="15" t="s">
        <v>95</v>
      </c>
    </row>
    <row r="309" spans="1:51" s="13" customFormat="1" ht="12">
      <c r="A309" s="13"/>
      <c r="B309" s="239"/>
      <c r="C309" s="240"/>
      <c r="D309" s="234" t="s">
        <v>224</v>
      </c>
      <c r="E309" s="241" t="s">
        <v>1</v>
      </c>
      <c r="F309" s="242" t="s">
        <v>939</v>
      </c>
      <c r="G309" s="240"/>
      <c r="H309" s="243">
        <v>372.3</v>
      </c>
      <c r="I309" s="244"/>
      <c r="J309" s="240"/>
      <c r="K309" s="240"/>
      <c r="L309" s="245"/>
      <c r="M309" s="246"/>
      <c r="N309" s="247"/>
      <c r="O309" s="247"/>
      <c r="P309" s="247"/>
      <c r="Q309" s="247"/>
      <c r="R309" s="247"/>
      <c r="S309" s="247"/>
      <c r="T309" s="248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9" t="s">
        <v>224</v>
      </c>
      <c r="AU309" s="249" t="s">
        <v>95</v>
      </c>
      <c r="AV309" s="13" t="s">
        <v>95</v>
      </c>
      <c r="AW309" s="13" t="s">
        <v>40</v>
      </c>
      <c r="AX309" s="13" t="s">
        <v>93</v>
      </c>
      <c r="AY309" s="249" t="s">
        <v>157</v>
      </c>
    </row>
    <row r="310" spans="1:65" s="2" customFormat="1" ht="24.15" customHeight="1">
      <c r="A310" s="37"/>
      <c r="B310" s="38"/>
      <c r="C310" s="220" t="s">
        <v>553</v>
      </c>
      <c r="D310" s="220" t="s">
        <v>158</v>
      </c>
      <c r="E310" s="221" t="s">
        <v>558</v>
      </c>
      <c r="F310" s="222" t="s">
        <v>559</v>
      </c>
      <c r="G310" s="223" t="s">
        <v>278</v>
      </c>
      <c r="H310" s="224">
        <v>120</v>
      </c>
      <c r="I310" s="225"/>
      <c r="J310" s="226">
        <f>ROUND(I310*H310,2)</f>
        <v>0</v>
      </c>
      <c r="K310" s="227"/>
      <c r="L310" s="43"/>
      <c r="M310" s="228" t="s">
        <v>1</v>
      </c>
      <c r="N310" s="229" t="s">
        <v>50</v>
      </c>
      <c r="O310" s="90"/>
      <c r="P310" s="230">
        <f>O310*H310</f>
        <v>0</v>
      </c>
      <c r="Q310" s="230">
        <v>0</v>
      </c>
      <c r="R310" s="230">
        <f>Q310*H310</f>
        <v>0</v>
      </c>
      <c r="S310" s="230">
        <v>0</v>
      </c>
      <c r="T310" s="23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2" t="s">
        <v>174</v>
      </c>
      <c r="AT310" s="232" t="s">
        <v>158</v>
      </c>
      <c r="AU310" s="232" t="s">
        <v>95</v>
      </c>
      <c r="AY310" s="15" t="s">
        <v>157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5" t="s">
        <v>93</v>
      </c>
      <c r="BK310" s="233">
        <f>ROUND(I310*H310,2)</f>
        <v>0</v>
      </c>
      <c r="BL310" s="15" t="s">
        <v>174</v>
      </c>
      <c r="BM310" s="232" t="s">
        <v>560</v>
      </c>
    </row>
    <row r="311" spans="1:47" s="2" customFormat="1" ht="12">
      <c r="A311" s="37"/>
      <c r="B311" s="38"/>
      <c r="C311" s="39"/>
      <c r="D311" s="234" t="s">
        <v>164</v>
      </c>
      <c r="E311" s="39"/>
      <c r="F311" s="235" t="s">
        <v>561</v>
      </c>
      <c r="G311" s="39"/>
      <c r="H311" s="39"/>
      <c r="I311" s="236"/>
      <c r="J311" s="39"/>
      <c r="K311" s="39"/>
      <c r="L311" s="43"/>
      <c r="M311" s="237"/>
      <c r="N311" s="238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5" t="s">
        <v>164</v>
      </c>
      <c r="AU311" s="15" t="s">
        <v>95</v>
      </c>
    </row>
    <row r="312" spans="1:51" s="13" customFormat="1" ht="12">
      <c r="A312" s="13"/>
      <c r="B312" s="239"/>
      <c r="C312" s="240"/>
      <c r="D312" s="234" t="s">
        <v>224</v>
      </c>
      <c r="E312" s="241" t="s">
        <v>1</v>
      </c>
      <c r="F312" s="242" t="s">
        <v>964</v>
      </c>
      <c r="G312" s="240"/>
      <c r="H312" s="243">
        <v>120</v>
      </c>
      <c r="I312" s="244"/>
      <c r="J312" s="240"/>
      <c r="K312" s="240"/>
      <c r="L312" s="245"/>
      <c r="M312" s="246"/>
      <c r="N312" s="247"/>
      <c r="O312" s="247"/>
      <c r="P312" s="247"/>
      <c r="Q312" s="247"/>
      <c r="R312" s="247"/>
      <c r="S312" s="247"/>
      <c r="T312" s="248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9" t="s">
        <v>224</v>
      </c>
      <c r="AU312" s="249" t="s">
        <v>95</v>
      </c>
      <c r="AV312" s="13" t="s">
        <v>95</v>
      </c>
      <c r="AW312" s="13" t="s">
        <v>40</v>
      </c>
      <c r="AX312" s="13" t="s">
        <v>93</v>
      </c>
      <c r="AY312" s="249" t="s">
        <v>157</v>
      </c>
    </row>
    <row r="313" spans="1:65" s="2" customFormat="1" ht="37.8" customHeight="1">
      <c r="A313" s="37"/>
      <c r="B313" s="38"/>
      <c r="C313" s="254" t="s">
        <v>557</v>
      </c>
      <c r="D313" s="254" t="s">
        <v>299</v>
      </c>
      <c r="E313" s="255" t="s">
        <v>564</v>
      </c>
      <c r="F313" s="256" t="s">
        <v>565</v>
      </c>
      <c r="G313" s="257" t="s">
        <v>278</v>
      </c>
      <c r="H313" s="258">
        <v>123.6</v>
      </c>
      <c r="I313" s="259"/>
      <c r="J313" s="260">
        <f>ROUND(I313*H313,2)</f>
        <v>0</v>
      </c>
      <c r="K313" s="261"/>
      <c r="L313" s="262"/>
      <c r="M313" s="263" t="s">
        <v>1</v>
      </c>
      <c r="N313" s="264" t="s">
        <v>50</v>
      </c>
      <c r="O313" s="90"/>
      <c r="P313" s="230">
        <f>O313*H313</f>
        <v>0</v>
      </c>
      <c r="Q313" s="230">
        <v>0.00035</v>
      </c>
      <c r="R313" s="230">
        <f>Q313*H313</f>
        <v>0.04326</v>
      </c>
      <c r="S313" s="230">
        <v>0</v>
      </c>
      <c r="T313" s="231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32" t="s">
        <v>191</v>
      </c>
      <c r="AT313" s="232" t="s">
        <v>299</v>
      </c>
      <c r="AU313" s="232" t="s">
        <v>95</v>
      </c>
      <c r="AY313" s="15" t="s">
        <v>157</v>
      </c>
      <c r="BE313" s="233">
        <f>IF(N313="základní",J313,0)</f>
        <v>0</v>
      </c>
      <c r="BF313" s="233">
        <f>IF(N313="snížená",J313,0)</f>
        <v>0</v>
      </c>
      <c r="BG313" s="233">
        <f>IF(N313="zákl. přenesená",J313,0)</f>
        <v>0</v>
      </c>
      <c r="BH313" s="233">
        <f>IF(N313="sníž. přenesená",J313,0)</f>
        <v>0</v>
      </c>
      <c r="BI313" s="233">
        <f>IF(N313="nulová",J313,0)</f>
        <v>0</v>
      </c>
      <c r="BJ313" s="15" t="s">
        <v>93</v>
      </c>
      <c r="BK313" s="233">
        <f>ROUND(I313*H313,2)</f>
        <v>0</v>
      </c>
      <c r="BL313" s="15" t="s">
        <v>174</v>
      </c>
      <c r="BM313" s="232" t="s">
        <v>566</v>
      </c>
    </row>
    <row r="314" spans="1:47" s="2" customFormat="1" ht="12">
      <c r="A314" s="37"/>
      <c r="B314" s="38"/>
      <c r="C314" s="39"/>
      <c r="D314" s="234" t="s">
        <v>164</v>
      </c>
      <c r="E314" s="39"/>
      <c r="F314" s="235" t="s">
        <v>565</v>
      </c>
      <c r="G314" s="39"/>
      <c r="H314" s="39"/>
      <c r="I314" s="236"/>
      <c r="J314" s="39"/>
      <c r="K314" s="39"/>
      <c r="L314" s="43"/>
      <c r="M314" s="237"/>
      <c r="N314" s="238"/>
      <c r="O314" s="90"/>
      <c r="P314" s="90"/>
      <c r="Q314" s="90"/>
      <c r="R314" s="90"/>
      <c r="S314" s="90"/>
      <c r="T314" s="91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15" t="s">
        <v>164</v>
      </c>
      <c r="AU314" s="15" t="s">
        <v>95</v>
      </c>
    </row>
    <row r="315" spans="1:51" s="13" customFormat="1" ht="12">
      <c r="A315" s="13"/>
      <c r="B315" s="239"/>
      <c r="C315" s="240"/>
      <c r="D315" s="234" t="s">
        <v>224</v>
      </c>
      <c r="E315" s="241" t="s">
        <v>1</v>
      </c>
      <c r="F315" s="242" t="s">
        <v>964</v>
      </c>
      <c r="G315" s="240"/>
      <c r="H315" s="243">
        <v>120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224</v>
      </c>
      <c r="AU315" s="249" t="s">
        <v>95</v>
      </c>
      <c r="AV315" s="13" t="s">
        <v>95</v>
      </c>
      <c r="AW315" s="13" t="s">
        <v>40</v>
      </c>
      <c r="AX315" s="13" t="s">
        <v>93</v>
      </c>
      <c r="AY315" s="249" t="s">
        <v>157</v>
      </c>
    </row>
    <row r="316" spans="1:51" s="13" customFormat="1" ht="12">
      <c r="A316" s="13"/>
      <c r="B316" s="239"/>
      <c r="C316" s="240"/>
      <c r="D316" s="234" t="s">
        <v>224</v>
      </c>
      <c r="E316" s="240"/>
      <c r="F316" s="242" t="s">
        <v>965</v>
      </c>
      <c r="G316" s="240"/>
      <c r="H316" s="243">
        <v>123.6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224</v>
      </c>
      <c r="AU316" s="249" t="s">
        <v>95</v>
      </c>
      <c r="AV316" s="13" t="s">
        <v>95</v>
      </c>
      <c r="AW316" s="13" t="s">
        <v>4</v>
      </c>
      <c r="AX316" s="13" t="s">
        <v>93</v>
      </c>
      <c r="AY316" s="249" t="s">
        <v>157</v>
      </c>
    </row>
    <row r="317" spans="1:65" s="2" customFormat="1" ht="24.15" customHeight="1">
      <c r="A317" s="37"/>
      <c r="B317" s="38"/>
      <c r="C317" s="254" t="s">
        <v>563</v>
      </c>
      <c r="D317" s="254" t="s">
        <v>299</v>
      </c>
      <c r="E317" s="255" t="s">
        <v>550</v>
      </c>
      <c r="F317" s="256" t="s">
        <v>551</v>
      </c>
      <c r="G317" s="257" t="s">
        <v>494</v>
      </c>
      <c r="H317" s="258">
        <v>2</v>
      </c>
      <c r="I317" s="259"/>
      <c r="J317" s="260">
        <f>ROUND(I317*H317,2)</f>
        <v>0</v>
      </c>
      <c r="K317" s="261"/>
      <c r="L317" s="262"/>
      <c r="M317" s="263" t="s">
        <v>1</v>
      </c>
      <c r="N317" s="264" t="s">
        <v>50</v>
      </c>
      <c r="O317" s="90"/>
      <c r="P317" s="230">
        <f>O317*H317</f>
        <v>0</v>
      </c>
      <c r="Q317" s="230">
        <v>0.002</v>
      </c>
      <c r="R317" s="230">
        <f>Q317*H317</f>
        <v>0.004</v>
      </c>
      <c r="S317" s="230">
        <v>0</v>
      </c>
      <c r="T317" s="23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2" t="s">
        <v>191</v>
      </c>
      <c r="AT317" s="232" t="s">
        <v>299</v>
      </c>
      <c r="AU317" s="232" t="s">
        <v>95</v>
      </c>
      <c r="AY317" s="15" t="s">
        <v>157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5" t="s">
        <v>93</v>
      </c>
      <c r="BK317" s="233">
        <f>ROUND(I317*H317,2)</f>
        <v>0</v>
      </c>
      <c r="BL317" s="15" t="s">
        <v>174</v>
      </c>
      <c r="BM317" s="232" t="s">
        <v>552</v>
      </c>
    </row>
    <row r="318" spans="1:47" s="2" customFormat="1" ht="12">
      <c r="A318" s="37"/>
      <c r="B318" s="38"/>
      <c r="C318" s="39"/>
      <c r="D318" s="234" t="s">
        <v>164</v>
      </c>
      <c r="E318" s="39"/>
      <c r="F318" s="235" t="s">
        <v>551</v>
      </c>
      <c r="G318" s="39"/>
      <c r="H318" s="39"/>
      <c r="I318" s="236"/>
      <c r="J318" s="39"/>
      <c r="K318" s="39"/>
      <c r="L318" s="43"/>
      <c r="M318" s="237"/>
      <c r="N318" s="238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5" t="s">
        <v>164</v>
      </c>
      <c r="AU318" s="15" t="s">
        <v>95</v>
      </c>
    </row>
    <row r="319" spans="1:51" s="13" customFormat="1" ht="12">
      <c r="A319" s="13"/>
      <c r="B319" s="239"/>
      <c r="C319" s="240"/>
      <c r="D319" s="234" t="s">
        <v>224</v>
      </c>
      <c r="E319" s="241" t="s">
        <v>1</v>
      </c>
      <c r="F319" s="242" t="s">
        <v>95</v>
      </c>
      <c r="G319" s="240"/>
      <c r="H319" s="243">
        <v>2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224</v>
      </c>
      <c r="AU319" s="249" t="s">
        <v>95</v>
      </c>
      <c r="AV319" s="13" t="s">
        <v>95</v>
      </c>
      <c r="AW319" s="13" t="s">
        <v>40</v>
      </c>
      <c r="AX319" s="13" t="s">
        <v>93</v>
      </c>
      <c r="AY319" s="249" t="s">
        <v>157</v>
      </c>
    </row>
    <row r="320" spans="1:65" s="2" customFormat="1" ht="24.15" customHeight="1">
      <c r="A320" s="37"/>
      <c r="B320" s="38"/>
      <c r="C320" s="254" t="s">
        <v>568</v>
      </c>
      <c r="D320" s="254" t="s">
        <v>299</v>
      </c>
      <c r="E320" s="255" t="s">
        <v>554</v>
      </c>
      <c r="F320" s="256" t="s">
        <v>555</v>
      </c>
      <c r="G320" s="257" t="s">
        <v>494</v>
      </c>
      <c r="H320" s="258">
        <v>1</v>
      </c>
      <c r="I320" s="259"/>
      <c r="J320" s="260">
        <f>ROUND(I320*H320,2)</f>
        <v>0</v>
      </c>
      <c r="K320" s="261"/>
      <c r="L320" s="262"/>
      <c r="M320" s="263" t="s">
        <v>1</v>
      </c>
      <c r="N320" s="264" t="s">
        <v>50</v>
      </c>
      <c r="O320" s="90"/>
      <c r="P320" s="230">
        <f>O320*H320</f>
        <v>0</v>
      </c>
      <c r="Q320" s="230">
        <v>0.004</v>
      </c>
      <c r="R320" s="230">
        <f>Q320*H320</f>
        <v>0.004</v>
      </c>
      <c r="S320" s="230">
        <v>0</v>
      </c>
      <c r="T320" s="23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2" t="s">
        <v>191</v>
      </c>
      <c r="AT320" s="232" t="s">
        <v>299</v>
      </c>
      <c r="AU320" s="232" t="s">
        <v>95</v>
      </c>
      <c r="AY320" s="15" t="s">
        <v>157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5" t="s">
        <v>93</v>
      </c>
      <c r="BK320" s="233">
        <f>ROUND(I320*H320,2)</f>
        <v>0</v>
      </c>
      <c r="BL320" s="15" t="s">
        <v>174</v>
      </c>
      <c r="BM320" s="232" t="s">
        <v>966</v>
      </c>
    </row>
    <row r="321" spans="1:47" s="2" customFormat="1" ht="12">
      <c r="A321" s="37"/>
      <c r="B321" s="38"/>
      <c r="C321" s="39"/>
      <c r="D321" s="234" t="s">
        <v>164</v>
      </c>
      <c r="E321" s="39"/>
      <c r="F321" s="235" t="s">
        <v>555</v>
      </c>
      <c r="G321" s="39"/>
      <c r="H321" s="39"/>
      <c r="I321" s="236"/>
      <c r="J321" s="39"/>
      <c r="K321" s="39"/>
      <c r="L321" s="43"/>
      <c r="M321" s="237"/>
      <c r="N321" s="238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5" t="s">
        <v>164</v>
      </c>
      <c r="AU321" s="15" t="s">
        <v>95</v>
      </c>
    </row>
    <row r="322" spans="1:51" s="13" customFormat="1" ht="12">
      <c r="A322" s="13"/>
      <c r="B322" s="239"/>
      <c r="C322" s="240"/>
      <c r="D322" s="234" t="s">
        <v>224</v>
      </c>
      <c r="E322" s="241" t="s">
        <v>1</v>
      </c>
      <c r="F322" s="242" t="s">
        <v>93</v>
      </c>
      <c r="G322" s="240"/>
      <c r="H322" s="243">
        <v>1</v>
      </c>
      <c r="I322" s="244"/>
      <c r="J322" s="240"/>
      <c r="K322" s="240"/>
      <c r="L322" s="245"/>
      <c r="M322" s="246"/>
      <c r="N322" s="247"/>
      <c r="O322" s="247"/>
      <c r="P322" s="247"/>
      <c r="Q322" s="247"/>
      <c r="R322" s="247"/>
      <c r="S322" s="247"/>
      <c r="T322" s="248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9" t="s">
        <v>224</v>
      </c>
      <c r="AU322" s="249" t="s">
        <v>95</v>
      </c>
      <c r="AV322" s="13" t="s">
        <v>95</v>
      </c>
      <c r="AW322" s="13" t="s">
        <v>40</v>
      </c>
      <c r="AX322" s="13" t="s">
        <v>93</v>
      </c>
      <c r="AY322" s="249" t="s">
        <v>157</v>
      </c>
    </row>
    <row r="323" spans="1:65" s="2" customFormat="1" ht="24.15" customHeight="1">
      <c r="A323" s="37"/>
      <c r="B323" s="38"/>
      <c r="C323" s="220" t="s">
        <v>573</v>
      </c>
      <c r="D323" s="220" t="s">
        <v>158</v>
      </c>
      <c r="E323" s="221" t="s">
        <v>577</v>
      </c>
      <c r="F323" s="222" t="s">
        <v>578</v>
      </c>
      <c r="G323" s="223" t="s">
        <v>494</v>
      </c>
      <c r="H323" s="224">
        <v>1</v>
      </c>
      <c r="I323" s="225"/>
      <c r="J323" s="226">
        <f>ROUND(I323*H323,2)</f>
        <v>0</v>
      </c>
      <c r="K323" s="227"/>
      <c r="L323" s="43"/>
      <c r="M323" s="228" t="s">
        <v>1</v>
      </c>
      <c r="N323" s="229" t="s">
        <v>50</v>
      </c>
      <c r="O323" s="90"/>
      <c r="P323" s="230">
        <f>O323*H323</f>
        <v>0</v>
      </c>
      <c r="Q323" s="230">
        <v>0.0001</v>
      </c>
      <c r="R323" s="230">
        <f>Q323*H323</f>
        <v>0.0001</v>
      </c>
      <c r="S323" s="230">
        <v>0</v>
      </c>
      <c r="T323" s="231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232" t="s">
        <v>174</v>
      </c>
      <c r="AT323" s="232" t="s">
        <v>158</v>
      </c>
      <c r="AU323" s="232" t="s">
        <v>95</v>
      </c>
      <c r="AY323" s="15" t="s">
        <v>157</v>
      </c>
      <c r="BE323" s="233">
        <f>IF(N323="základní",J323,0)</f>
        <v>0</v>
      </c>
      <c r="BF323" s="233">
        <f>IF(N323="snížená",J323,0)</f>
        <v>0</v>
      </c>
      <c r="BG323" s="233">
        <f>IF(N323="zákl. přenesená",J323,0)</f>
        <v>0</v>
      </c>
      <c r="BH323" s="233">
        <f>IF(N323="sníž. přenesená",J323,0)</f>
        <v>0</v>
      </c>
      <c r="BI323" s="233">
        <f>IF(N323="nulová",J323,0)</f>
        <v>0</v>
      </c>
      <c r="BJ323" s="15" t="s">
        <v>93</v>
      </c>
      <c r="BK323" s="233">
        <f>ROUND(I323*H323,2)</f>
        <v>0</v>
      </c>
      <c r="BL323" s="15" t="s">
        <v>174</v>
      </c>
      <c r="BM323" s="232" t="s">
        <v>967</v>
      </c>
    </row>
    <row r="324" spans="1:47" s="2" customFormat="1" ht="12">
      <c r="A324" s="37"/>
      <c r="B324" s="38"/>
      <c r="C324" s="39"/>
      <c r="D324" s="234" t="s">
        <v>164</v>
      </c>
      <c r="E324" s="39"/>
      <c r="F324" s="235" t="s">
        <v>580</v>
      </c>
      <c r="G324" s="39"/>
      <c r="H324" s="39"/>
      <c r="I324" s="236"/>
      <c r="J324" s="39"/>
      <c r="K324" s="39"/>
      <c r="L324" s="43"/>
      <c r="M324" s="237"/>
      <c r="N324" s="238"/>
      <c r="O324" s="90"/>
      <c r="P324" s="90"/>
      <c r="Q324" s="90"/>
      <c r="R324" s="90"/>
      <c r="S324" s="90"/>
      <c r="T324" s="91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15" t="s">
        <v>164</v>
      </c>
      <c r="AU324" s="15" t="s">
        <v>95</v>
      </c>
    </row>
    <row r="325" spans="1:65" s="2" customFormat="1" ht="16.5" customHeight="1">
      <c r="A325" s="37"/>
      <c r="B325" s="38"/>
      <c r="C325" s="254" t="s">
        <v>562</v>
      </c>
      <c r="D325" s="254" t="s">
        <v>299</v>
      </c>
      <c r="E325" s="255" t="s">
        <v>968</v>
      </c>
      <c r="F325" s="256" t="s">
        <v>969</v>
      </c>
      <c r="G325" s="257" t="s">
        <v>494</v>
      </c>
      <c r="H325" s="258">
        <v>1</v>
      </c>
      <c r="I325" s="259"/>
      <c r="J325" s="260">
        <f>ROUND(I325*H325,2)</f>
        <v>0</v>
      </c>
      <c r="K325" s="261"/>
      <c r="L325" s="262"/>
      <c r="M325" s="263" t="s">
        <v>1</v>
      </c>
      <c r="N325" s="264" t="s">
        <v>50</v>
      </c>
      <c r="O325" s="90"/>
      <c r="P325" s="230">
        <f>O325*H325</f>
        <v>0</v>
      </c>
      <c r="Q325" s="230">
        <v>0.526</v>
      </c>
      <c r="R325" s="230">
        <f>Q325*H325</f>
        <v>0.526</v>
      </c>
      <c r="S325" s="230">
        <v>0</v>
      </c>
      <c r="T325" s="23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2" t="s">
        <v>191</v>
      </c>
      <c r="AT325" s="232" t="s">
        <v>299</v>
      </c>
      <c r="AU325" s="232" t="s">
        <v>95</v>
      </c>
      <c r="AY325" s="15" t="s">
        <v>157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5" t="s">
        <v>93</v>
      </c>
      <c r="BK325" s="233">
        <f>ROUND(I325*H325,2)</f>
        <v>0</v>
      </c>
      <c r="BL325" s="15" t="s">
        <v>174</v>
      </c>
      <c r="BM325" s="232" t="s">
        <v>970</v>
      </c>
    </row>
    <row r="326" spans="1:47" s="2" customFormat="1" ht="12">
      <c r="A326" s="37"/>
      <c r="B326" s="38"/>
      <c r="C326" s="39"/>
      <c r="D326" s="234" t="s">
        <v>164</v>
      </c>
      <c r="E326" s="39"/>
      <c r="F326" s="235" t="s">
        <v>969</v>
      </c>
      <c r="G326" s="39"/>
      <c r="H326" s="39"/>
      <c r="I326" s="236"/>
      <c r="J326" s="39"/>
      <c r="K326" s="39"/>
      <c r="L326" s="43"/>
      <c r="M326" s="237"/>
      <c r="N326" s="238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5" t="s">
        <v>164</v>
      </c>
      <c r="AU326" s="15" t="s">
        <v>95</v>
      </c>
    </row>
    <row r="327" spans="1:65" s="2" customFormat="1" ht="24.15" customHeight="1">
      <c r="A327" s="37"/>
      <c r="B327" s="38"/>
      <c r="C327" s="254" t="s">
        <v>581</v>
      </c>
      <c r="D327" s="254" t="s">
        <v>299</v>
      </c>
      <c r="E327" s="255" t="s">
        <v>663</v>
      </c>
      <c r="F327" s="256" t="s">
        <v>664</v>
      </c>
      <c r="G327" s="257" t="s">
        <v>494</v>
      </c>
      <c r="H327" s="258">
        <v>1</v>
      </c>
      <c r="I327" s="259"/>
      <c r="J327" s="260">
        <f>ROUND(I327*H327,2)</f>
        <v>0</v>
      </c>
      <c r="K327" s="261"/>
      <c r="L327" s="262"/>
      <c r="M327" s="263" t="s">
        <v>1</v>
      </c>
      <c r="N327" s="264" t="s">
        <v>50</v>
      </c>
      <c r="O327" s="90"/>
      <c r="P327" s="230">
        <f>O327*H327</f>
        <v>0</v>
      </c>
      <c r="Q327" s="230">
        <v>1.817</v>
      </c>
      <c r="R327" s="230">
        <f>Q327*H327</f>
        <v>1.817</v>
      </c>
      <c r="S327" s="230">
        <v>0</v>
      </c>
      <c r="T327" s="23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2" t="s">
        <v>191</v>
      </c>
      <c r="AT327" s="232" t="s">
        <v>299</v>
      </c>
      <c r="AU327" s="232" t="s">
        <v>95</v>
      </c>
      <c r="AY327" s="15" t="s">
        <v>157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5" t="s">
        <v>93</v>
      </c>
      <c r="BK327" s="233">
        <f>ROUND(I327*H327,2)</f>
        <v>0</v>
      </c>
      <c r="BL327" s="15" t="s">
        <v>174</v>
      </c>
      <c r="BM327" s="232" t="s">
        <v>971</v>
      </c>
    </row>
    <row r="328" spans="1:47" s="2" customFormat="1" ht="12">
      <c r="A328" s="37"/>
      <c r="B328" s="38"/>
      <c r="C328" s="39"/>
      <c r="D328" s="234" t="s">
        <v>164</v>
      </c>
      <c r="E328" s="39"/>
      <c r="F328" s="235" t="s">
        <v>666</v>
      </c>
      <c r="G328" s="39"/>
      <c r="H328" s="39"/>
      <c r="I328" s="236"/>
      <c r="J328" s="39"/>
      <c r="K328" s="39"/>
      <c r="L328" s="43"/>
      <c r="M328" s="237"/>
      <c r="N328" s="238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5" t="s">
        <v>164</v>
      </c>
      <c r="AU328" s="15" t="s">
        <v>95</v>
      </c>
    </row>
    <row r="329" spans="1:51" s="13" customFormat="1" ht="12">
      <c r="A329" s="13"/>
      <c r="B329" s="239"/>
      <c r="C329" s="240"/>
      <c r="D329" s="234" t="s">
        <v>224</v>
      </c>
      <c r="E329" s="241" t="s">
        <v>1</v>
      </c>
      <c r="F329" s="242" t="s">
        <v>93</v>
      </c>
      <c r="G329" s="240"/>
      <c r="H329" s="243">
        <v>1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224</v>
      </c>
      <c r="AU329" s="249" t="s">
        <v>95</v>
      </c>
      <c r="AV329" s="13" t="s">
        <v>95</v>
      </c>
      <c r="AW329" s="13" t="s">
        <v>40</v>
      </c>
      <c r="AX329" s="13" t="s">
        <v>93</v>
      </c>
      <c r="AY329" s="249" t="s">
        <v>157</v>
      </c>
    </row>
    <row r="330" spans="1:65" s="2" customFormat="1" ht="24.15" customHeight="1">
      <c r="A330" s="37"/>
      <c r="B330" s="38"/>
      <c r="C330" s="220" t="s">
        <v>585</v>
      </c>
      <c r="D330" s="220" t="s">
        <v>158</v>
      </c>
      <c r="E330" s="221" t="s">
        <v>603</v>
      </c>
      <c r="F330" s="222" t="s">
        <v>604</v>
      </c>
      <c r="G330" s="223" t="s">
        <v>494</v>
      </c>
      <c r="H330" s="224">
        <v>1</v>
      </c>
      <c r="I330" s="225"/>
      <c r="J330" s="226">
        <f>ROUND(I330*H330,2)</f>
        <v>0</v>
      </c>
      <c r="K330" s="227"/>
      <c r="L330" s="43"/>
      <c r="M330" s="228" t="s">
        <v>1</v>
      </c>
      <c r="N330" s="229" t="s">
        <v>50</v>
      </c>
      <c r="O330" s="90"/>
      <c r="P330" s="230">
        <f>O330*H330</f>
        <v>0</v>
      </c>
      <c r="Q330" s="230">
        <v>0.00011</v>
      </c>
      <c r="R330" s="230">
        <f>Q330*H330</f>
        <v>0.00011</v>
      </c>
      <c r="S330" s="230">
        <v>0</v>
      </c>
      <c r="T330" s="231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2" t="s">
        <v>174</v>
      </c>
      <c r="AT330" s="232" t="s">
        <v>158</v>
      </c>
      <c r="AU330" s="232" t="s">
        <v>95</v>
      </c>
      <c r="AY330" s="15" t="s">
        <v>157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5" t="s">
        <v>93</v>
      </c>
      <c r="BK330" s="233">
        <f>ROUND(I330*H330,2)</f>
        <v>0</v>
      </c>
      <c r="BL330" s="15" t="s">
        <v>174</v>
      </c>
      <c r="BM330" s="232" t="s">
        <v>605</v>
      </c>
    </row>
    <row r="331" spans="1:47" s="2" customFormat="1" ht="12">
      <c r="A331" s="37"/>
      <c r="B331" s="38"/>
      <c r="C331" s="39"/>
      <c r="D331" s="234" t="s">
        <v>164</v>
      </c>
      <c r="E331" s="39"/>
      <c r="F331" s="235" t="s">
        <v>606</v>
      </c>
      <c r="G331" s="39"/>
      <c r="H331" s="39"/>
      <c r="I331" s="236"/>
      <c r="J331" s="39"/>
      <c r="K331" s="39"/>
      <c r="L331" s="43"/>
      <c r="M331" s="237"/>
      <c r="N331" s="238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5" t="s">
        <v>164</v>
      </c>
      <c r="AU331" s="15" t="s">
        <v>95</v>
      </c>
    </row>
    <row r="332" spans="1:65" s="2" customFormat="1" ht="24.15" customHeight="1">
      <c r="A332" s="37"/>
      <c r="B332" s="38"/>
      <c r="C332" s="220" t="s">
        <v>590</v>
      </c>
      <c r="D332" s="220" t="s">
        <v>158</v>
      </c>
      <c r="E332" s="221" t="s">
        <v>614</v>
      </c>
      <c r="F332" s="222" t="s">
        <v>615</v>
      </c>
      <c r="G332" s="223" t="s">
        <v>313</v>
      </c>
      <c r="H332" s="224">
        <v>3</v>
      </c>
      <c r="I332" s="225"/>
      <c r="J332" s="226">
        <f>ROUND(I332*H332,2)</f>
        <v>0</v>
      </c>
      <c r="K332" s="227"/>
      <c r="L332" s="43"/>
      <c r="M332" s="228" t="s">
        <v>1</v>
      </c>
      <c r="N332" s="229" t="s">
        <v>50</v>
      </c>
      <c r="O332" s="90"/>
      <c r="P332" s="230">
        <f>O332*H332</f>
        <v>0</v>
      </c>
      <c r="Q332" s="230">
        <v>0</v>
      </c>
      <c r="R332" s="230">
        <f>Q332*H332</f>
        <v>0</v>
      </c>
      <c r="S332" s="230">
        <v>1.76</v>
      </c>
      <c r="T332" s="231">
        <f>S332*H332</f>
        <v>5.28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232" t="s">
        <v>174</v>
      </c>
      <c r="AT332" s="232" t="s">
        <v>158</v>
      </c>
      <c r="AU332" s="232" t="s">
        <v>95</v>
      </c>
      <c r="AY332" s="15" t="s">
        <v>157</v>
      </c>
      <c r="BE332" s="233">
        <f>IF(N332="základní",J332,0)</f>
        <v>0</v>
      </c>
      <c r="BF332" s="233">
        <f>IF(N332="snížená",J332,0)</f>
        <v>0</v>
      </c>
      <c r="BG332" s="233">
        <f>IF(N332="zákl. přenesená",J332,0)</f>
        <v>0</v>
      </c>
      <c r="BH332" s="233">
        <f>IF(N332="sníž. přenesená",J332,0)</f>
        <v>0</v>
      </c>
      <c r="BI332" s="233">
        <f>IF(N332="nulová",J332,0)</f>
        <v>0</v>
      </c>
      <c r="BJ332" s="15" t="s">
        <v>93</v>
      </c>
      <c r="BK332" s="233">
        <f>ROUND(I332*H332,2)</f>
        <v>0</v>
      </c>
      <c r="BL332" s="15" t="s">
        <v>174</v>
      </c>
      <c r="BM332" s="232" t="s">
        <v>972</v>
      </c>
    </row>
    <row r="333" spans="1:47" s="2" customFormat="1" ht="12">
      <c r="A333" s="37"/>
      <c r="B333" s="38"/>
      <c r="C333" s="39"/>
      <c r="D333" s="234" t="s">
        <v>164</v>
      </c>
      <c r="E333" s="39"/>
      <c r="F333" s="235" t="s">
        <v>617</v>
      </c>
      <c r="G333" s="39"/>
      <c r="H333" s="39"/>
      <c r="I333" s="236"/>
      <c r="J333" s="39"/>
      <c r="K333" s="39"/>
      <c r="L333" s="43"/>
      <c r="M333" s="237"/>
      <c r="N333" s="238"/>
      <c r="O333" s="90"/>
      <c r="P333" s="90"/>
      <c r="Q333" s="90"/>
      <c r="R333" s="90"/>
      <c r="S333" s="90"/>
      <c r="T333" s="91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15" t="s">
        <v>164</v>
      </c>
      <c r="AU333" s="15" t="s">
        <v>95</v>
      </c>
    </row>
    <row r="334" spans="1:65" s="2" customFormat="1" ht="24.15" customHeight="1">
      <c r="A334" s="37"/>
      <c r="B334" s="38"/>
      <c r="C334" s="220" t="s">
        <v>594</v>
      </c>
      <c r="D334" s="220" t="s">
        <v>158</v>
      </c>
      <c r="E334" s="221" t="s">
        <v>625</v>
      </c>
      <c r="F334" s="222" t="s">
        <v>626</v>
      </c>
      <c r="G334" s="223" t="s">
        <v>494</v>
      </c>
      <c r="H334" s="224">
        <v>2</v>
      </c>
      <c r="I334" s="225"/>
      <c r="J334" s="226">
        <f>ROUND(I334*H334,2)</f>
        <v>0</v>
      </c>
      <c r="K334" s="227"/>
      <c r="L334" s="43"/>
      <c r="M334" s="228" t="s">
        <v>1</v>
      </c>
      <c r="N334" s="229" t="s">
        <v>50</v>
      </c>
      <c r="O334" s="90"/>
      <c r="P334" s="230">
        <f>O334*H334</f>
        <v>0</v>
      </c>
      <c r="Q334" s="230">
        <v>0.01019</v>
      </c>
      <c r="R334" s="230">
        <f>Q334*H334</f>
        <v>0.02038</v>
      </c>
      <c r="S334" s="230">
        <v>0</v>
      </c>
      <c r="T334" s="231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232" t="s">
        <v>174</v>
      </c>
      <c r="AT334" s="232" t="s">
        <v>158</v>
      </c>
      <c r="AU334" s="232" t="s">
        <v>95</v>
      </c>
      <c r="AY334" s="15" t="s">
        <v>157</v>
      </c>
      <c r="BE334" s="233">
        <f>IF(N334="základní",J334,0)</f>
        <v>0</v>
      </c>
      <c r="BF334" s="233">
        <f>IF(N334="snížená",J334,0)</f>
        <v>0</v>
      </c>
      <c r="BG334" s="233">
        <f>IF(N334="zákl. přenesená",J334,0)</f>
        <v>0</v>
      </c>
      <c r="BH334" s="233">
        <f>IF(N334="sníž. přenesená",J334,0)</f>
        <v>0</v>
      </c>
      <c r="BI334" s="233">
        <f>IF(N334="nulová",J334,0)</f>
        <v>0</v>
      </c>
      <c r="BJ334" s="15" t="s">
        <v>93</v>
      </c>
      <c r="BK334" s="233">
        <f>ROUND(I334*H334,2)</f>
        <v>0</v>
      </c>
      <c r="BL334" s="15" t="s">
        <v>174</v>
      </c>
      <c r="BM334" s="232" t="s">
        <v>627</v>
      </c>
    </row>
    <row r="335" spans="1:47" s="2" customFormat="1" ht="12">
      <c r="A335" s="37"/>
      <c r="B335" s="38"/>
      <c r="C335" s="39"/>
      <c r="D335" s="234" t="s">
        <v>164</v>
      </c>
      <c r="E335" s="39"/>
      <c r="F335" s="235" t="s">
        <v>626</v>
      </c>
      <c r="G335" s="39"/>
      <c r="H335" s="39"/>
      <c r="I335" s="236"/>
      <c r="J335" s="39"/>
      <c r="K335" s="39"/>
      <c r="L335" s="43"/>
      <c r="M335" s="237"/>
      <c r="N335" s="238"/>
      <c r="O335" s="90"/>
      <c r="P335" s="90"/>
      <c r="Q335" s="90"/>
      <c r="R335" s="90"/>
      <c r="S335" s="90"/>
      <c r="T335" s="91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15" t="s">
        <v>164</v>
      </c>
      <c r="AU335" s="15" t="s">
        <v>95</v>
      </c>
    </row>
    <row r="336" spans="1:51" s="13" customFormat="1" ht="12">
      <c r="A336" s="13"/>
      <c r="B336" s="239"/>
      <c r="C336" s="240"/>
      <c r="D336" s="234" t="s">
        <v>224</v>
      </c>
      <c r="E336" s="241" t="s">
        <v>1</v>
      </c>
      <c r="F336" s="242" t="s">
        <v>95</v>
      </c>
      <c r="G336" s="240"/>
      <c r="H336" s="243">
        <v>2</v>
      </c>
      <c r="I336" s="244"/>
      <c r="J336" s="240"/>
      <c r="K336" s="240"/>
      <c r="L336" s="245"/>
      <c r="M336" s="246"/>
      <c r="N336" s="247"/>
      <c r="O336" s="247"/>
      <c r="P336" s="247"/>
      <c r="Q336" s="247"/>
      <c r="R336" s="247"/>
      <c r="S336" s="247"/>
      <c r="T336" s="248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9" t="s">
        <v>224</v>
      </c>
      <c r="AU336" s="249" t="s">
        <v>95</v>
      </c>
      <c r="AV336" s="13" t="s">
        <v>95</v>
      </c>
      <c r="AW336" s="13" t="s">
        <v>40</v>
      </c>
      <c r="AX336" s="13" t="s">
        <v>93</v>
      </c>
      <c r="AY336" s="249" t="s">
        <v>157</v>
      </c>
    </row>
    <row r="337" spans="1:65" s="2" customFormat="1" ht="16.5" customHeight="1">
      <c r="A337" s="37"/>
      <c r="B337" s="38"/>
      <c r="C337" s="254" t="s">
        <v>293</v>
      </c>
      <c r="D337" s="254" t="s">
        <v>299</v>
      </c>
      <c r="E337" s="255" t="s">
        <v>629</v>
      </c>
      <c r="F337" s="256" t="s">
        <v>630</v>
      </c>
      <c r="G337" s="257" t="s">
        <v>494</v>
      </c>
      <c r="H337" s="258">
        <v>2</v>
      </c>
      <c r="I337" s="259"/>
      <c r="J337" s="260">
        <f>ROUND(I337*H337,2)</f>
        <v>0</v>
      </c>
      <c r="K337" s="261"/>
      <c r="L337" s="262"/>
      <c r="M337" s="263" t="s">
        <v>1</v>
      </c>
      <c r="N337" s="264" t="s">
        <v>50</v>
      </c>
      <c r="O337" s="90"/>
      <c r="P337" s="230">
        <f>O337*H337</f>
        <v>0</v>
      </c>
      <c r="Q337" s="230">
        <v>0.526</v>
      </c>
      <c r="R337" s="230">
        <f>Q337*H337</f>
        <v>1.052</v>
      </c>
      <c r="S337" s="230">
        <v>0</v>
      </c>
      <c r="T337" s="23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2" t="s">
        <v>191</v>
      </c>
      <c r="AT337" s="232" t="s">
        <v>299</v>
      </c>
      <c r="AU337" s="232" t="s">
        <v>95</v>
      </c>
      <c r="AY337" s="15" t="s">
        <v>157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5" t="s">
        <v>93</v>
      </c>
      <c r="BK337" s="233">
        <f>ROUND(I337*H337,2)</f>
        <v>0</v>
      </c>
      <c r="BL337" s="15" t="s">
        <v>174</v>
      </c>
      <c r="BM337" s="232" t="s">
        <v>631</v>
      </c>
    </row>
    <row r="338" spans="1:47" s="2" customFormat="1" ht="12">
      <c r="A338" s="37"/>
      <c r="B338" s="38"/>
      <c r="C338" s="39"/>
      <c r="D338" s="234" t="s">
        <v>164</v>
      </c>
      <c r="E338" s="39"/>
      <c r="F338" s="235" t="s">
        <v>630</v>
      </c>
      <c r="G338" s="39"/>
      <c r="H338" s="39"/>
      <c r="I338" s="236"/>
      <c r="J338" s="39"/>
      <c r="K338" s="39"/>
      <c r="L338" s="43"/>
      <c r="M338" s="237"/>
      <c r="N338" s="238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5" t="s">
        <v>164</v>
      </c>
      <c r="AU338" s="15" t="s">
        <v>95</v>
      </c>
    </row>
    <row r="339" spans="1:51" s="13" customFormat="1" ht="12">
      <c r="A339" s="13"/>
      <c r="B339" s="239"/>
      <c r="C339" s="240"/>
      <c r="D339" s="234" t="s">
        <v>224</v>
      </c>
      <c r="E339" s="241" t="s">
        <v>1</v>
      </c>
      <c r="F339" s="242" t="s">
        <v>95</v>
      </c>
      <c r="G339" s="240"/>
      <c r="H339" s="243">
        <v>2</v>
      </c>
      <c r="I339" s="244"/>
      <c r="J339" s="240"/>
      <c r="K339" s="240"/>
      <c r="L339" s="245"/>
      <c r="M339" s="246"/>
      <c r="N339" s="247"/>
      <c r="O339" s="247"/>
      <c r="P339" s="247"/>
      <c r="Q339" s="247"/>
      <c r="R339" s="247"/>
      <c r="S339" s="247"/>
      <c r="T339" s="248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9" t="s">
        <v>224</v>
      </c>
      <c r="AU339" s="249" t="s">
        <v>95</v>
      </c>
      <c r="AV339" s="13" t="s">
        <v>95</v>
      </c>
      <c r="AW339" s="13" t="s">
        <v>40</v>
      </c>
      <c r="AX339" s="13" t="s">
        <v>93</v>
      </c>
      <c r="AY339" s="249" t="s">
        <v>157</v>
      </c>
    </row>
    <row r="340" spans="1:65" s="2" customFormat="1" ht="24.15" customHeight="1">
      <c r="A340" s="37"/>
      <c r="B340" s="38"/>
      <c r="C340" s="220" t="s">
        <v>602</v>
      </c>
      <c r="D340" s="220" t="s">
        <v>158</v>
      </c>
      <c r="E340" s="221" t="s">
        <v>645</v>
      </c>
      <c r="F340" s="222" t="s">
        <v>646</v>
      </c>
      <c r="G340" s="223" t="s">
        <v>494</v>
      </c>
      <c r="H340" s="224">
        <v>2</v>
      </c>
      <c r="I340" s="225"/>
      <c r="J340" s="226">
        <f>ROUND(I340*H340,2)</f>
        <v>0</v>
      </c>
      <c r="K340" s="227"/>
      <c r="L340" s="43"/>
      <c r="M340" s="228" t="s">
        <v>1</v>
      </c>
      <c r="N340" s="229" t="s">
        <v>50</v>
      </c>
      <c r="O340" s="90"/>
      <c r="P340" s="230">
        <f>O340*H340</f>
        <v>0</v>
      </c>
      <c r="Q340" s="230">
        <v>0.01248</v>
      </c>
      <c r="R340" s="230">
        <f>Q340*H340</f>
        <v>0.02496</v>
      </c>
      <c r="S340" s="230">
        <v>0</v>
      </c>
      <c r="T340" s="23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2" t="s">
        <v>174</v>
      </c>
      <c r="AT340" s="232" t="s">
        <v>158</v>
      </c>
      <c r="AU340" s="232" t="s">
        <v>95</v>
      </c>
      <c r="AY340" s="15" t="s">
        <v>157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5" t="s">
        <v>93</v>
      </c>
      <c r="BK340" s="233">
        <f>ROUND(I340*H340,2)</f>
        <v>0</v>
      </c>
      <c r="BL340" s="15" t="s">
        <v>174</v>
      </c>
      <c r="BM340" s="232" t="s">
        <v>647</v>
      </c>
    </row>
    <row r="341" spans="1:47" s="2" customFormat="1" ht="12">
      <c r="A341" s="37"/>
      <c r="B341" s="38"/>
      <c r="C341" s="39"/>
      <c r="D341" s="234" t="s">
        <v>164</v>
      </c>
      <c r="E341" s="39"/>
      <c r="F341" s="235" t="s">
        <v>646</v>
      </c>
      <c r="G341" s="39"/>
      <c r="H341" s="39"/>
      <c r="I341" s="236"/>
      <c r="J341" s="39"/>
      <c r="K341" s="39"/>
      <c r="L341" s="43"/>
      <c r="M341" s="237"/>
      <c r="N341" s="238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5" t="s">
        <v>164</v>
      </c>
      <c r="AU341" s="15" t="s">
        <v>95</v>
      </c>
    </row>
    <row r="342" spans="1:51" s="13" customFormat="1" ht="12">
      <c r="A342" s="13"/>
      <c r="B342" s="239"/>
      <c r="C342" s="240"/>
      <c r="D342" s="234" t="s">
        <v>224</v>
      </c>
      <c r="E342" s="241" t="s">
        <v>1</v>
      </c>
      <c r="F342" s="242" t="s">
        <v>95</v>
      </c>
      <c r="G342" s="240"/>
      <c r="H342" s="243">
        <v>2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224</v>
      </c>
      <c r="AU342" s="249" t="s">
        <v>95</v>
      </c>
      <c r="AV342" s="13" t="s">
        <v>95</v>
      </c>
      <c r="AW342" s="13" t="s">
        <v>40</v>
      </c>
      <c r="AX342" s="13" t="s">
        <v>93</v>
      </c>
      <c r="AY342" s="249" t="s">
        <v>157</v>
      </c>
    </row>
    <row r="343" spans="1:65" s="2" customFormat="1" ht="24.15" customHeight="1">
      <c r="A343" s="37"/>
      <c r="B343" s="38"/>
      <c r="C343" s="254" t="s">
        <v>608</v>
      </c>
      <c r="D343" s="254" t="s">
        <v>299</v>
      </c>
      <c r="E343" s="255" t="s">
        <v>649</v>
      </c>
      <c r="F343" s="256" t="s">
        <v>650</v>
      </c>
      <c r="G343" s="257" t="s">
        <v>494</v>
      </c>
      <c r="H343" s="258">
        <v>2</v>
      </c>
      <c r="I343" s="259"/>
      <c r="J343" s="260">
        <f>ROUND(I343*H343,2)</f>
        <v>0</v>
      </c>
      <c r="K343" s="261"/>
      <c r="L343" s="262"/>
      <c r="M343" s="263" t="s">
        <v>1</v>
      </c>
      <c r="N343" s="264" t="s">
        <v>50</v>
      </c>
      <c r="O343" s="90"/>
      <c r="P343" s="230">
        <f>O343*H343</f>
        <v>0</v>
      </c>
      <c r="Q343" s="230">
        <v>0.57</v>
      </c>
      <c r="R343" s="230">
        <f>Q343*H343</f>
        <v>1.14</v>
      </c>
      <c r="S343" s="230">
        <v>0</v>
      </c>
      <c r="T343" s="231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2" t="s">
        <v>191</v>
      </c>
      <c r="AT343" s="232" t="s">
        <v>299</v>
      </c>
      <c r="AU343" s="232" t="s">
        <v>95</v>
      </c>
      <c r="AY343" s="15" t="s">
        <v>157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5" t="s">
        <v>93</v>
      </c>
      <c r="BK343" s="233">
        <f>ROUND(I343*H343,2)</f>
        <v>0</v>
      </c>
      <c r="BL343" s="15" t="s">
        <v>174</v>
      </c>
      <c r="BM343" s="232" t="s">
        <v>651</v>
      </c>
    </row>
    <row r="344" spans="1:47" s="2" customFormat="1" ht="12">
      <c r="A344" s="37"/>
      <c r="B344" s="38"/>
      <c r="C344" s="39"/>
      <c r="D344" s="234" t="s">
        <v>164</v>
      </c>
      <c r="E344" s="39"/>
      <c r="F344" s="235" t="s">
        <v>650</v>
      </c>
      <c r="G344" s="39"/>
      <c r="H344" s="39"/>
      <c r="I344" s="236"/>
      <c r="J344" s="39"/>
      <c r="K344" s="39"/>
      <c r="L344" s="43"/>
      <c r="M344" s="237"/>
      <c r="N344" s="238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5" t="s">
        <v>164</v>
      </c>
      <c r="AU344" s="15" t="s">
        <v>95</v>
      </c>
    </row>
    <row r="345" spans="1:51" s="13" customFormat="1" ht="12">
      <c r="A345" s="13"/>
      <c r="B345" s="239"/>
      <c r="C345" s="240"/>
      <c r="D345" s="234" t="s">
        <v>224</v>
      </c>
      <c r="E345" s="241" t="s">
        <v>1</v>
      </c>
      <c r="F345" s="242" t="s">
        <v>95</v>
      </c>
      <c r="G345" s="240"/>
      <c r="H345" s="243">
        <v>2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224</v>
      </c>
      <c r="AU345" s="249" t="s">
        <v>95</v>
      </c>
      <c r="AV345" s="13" t="s">
        <v>95</v>
      </c>
      <c r="AW345" s="13" t="s">
        <v>40</v>
      </c>
      <c r="AX345" s="13" t="s">
        <v>93</v>
      </c>
      <c r="AY345" s="249" t="s">
        <v>157</v>
      </c>
    </row>
    <row r="346" spans="1:65" s="2" customFormat="1" ht="24.15" customHeight="1">
      <c r="A346" s="37"/>
      <c r="B346" s="38"/>
      <c r="C346" s="220" t="s">
        <v>613</v>
      </c>
      <c r="D346" s="220" t="s">
        <v>158</v>
      </c>
      <c r="E346" s="221" t="s">
        <v>653</v>
      </c>
      <c r="F346" s="222" t="s">
        <v>654</v>
      </c>
      <c r="G346" s="223" t="s">
        <v>494</v>
      </c>
      <c r="H346" s="224">
        <v>1</v>
      </c>
      <c r="I346" s="225"/>
      <c r="J346" s="226">
        <f>ROUND(I346*H346,2)</f>
        <v>0</v>
      </c>
      <c r="K346" s="227"/>
      <c r="L346" s="43"/>
      <c r="M346" s="228" t="s">
        <v>1</v>
      </c>
      <c r="N346" s="229" t="s">
        <v>50</v>
      </c>
      <c r="O346" s="90"/>
      <c r="P346" s="230">
        <f>O346*H346</f>
        <v>0</v>
      </c>
      <c r="Q346" s="230">
        <v>0.02854</v>
      </c>
      <c r="R346" s="230">
        <f>Q346*H346</f>
        <v>0.02854</v>
      </c>
      <c r="S346" s="230">
        <v>0</v>
      </c>
      <c r="T346" s="23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2" t="s">
        <v>174</v>
      </c>
      <c r="AT346" s="232" t="s">
        <v>158</v>
      </c>
      <c r="AU346" s="232" t="s">
        <v>95</v>
      </c>
      <c r="AY346" s="15" t="s">
        <v>157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5" t="s">
        <v>93</v>
      </c>
      <c r="BK346" s="233">
        <f>ROUND(I346*H346,2)</f>
        <v>0</v>
      </c>
      <c r="BL346" s="15" t="s">
        <v>174</v>
      </c>
      <c r="BM346" s="232" t="s">
        <v>655</v>
      </c>
    </row>
    <row r="347" spans="1:47" s="2" customFormat="1" ht="12">
      <c r="A347" s="37"/>
      <c r="B347" s="38"/>
      <c r="C347" s="39"/>
      <c r="D347" s="234" t="s">
        <v>164</v>
      </c>
      <c r="E347" s="39"/>
      <c r="F347" s="235" t="s">
        <v>654</v>
      </c>
      <c r="G347" s="39"/>
      <c r="H347" s="39"/>
      <c r="I347" s="236"/>
      <c r="J347" s="39"/>
      <c r="K347" s="39"/>
      <c r="L347" s="43"/>
      <c r="M347" s="237"/>
      <c r="N347" s="238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5" t="s">
        <v>164</v>
      </c>
      <c r="AU347" s="15" t="s">
        <v>95</v>
      </c>
    </row>
    <row r="348" spans="1:51" s="13" customFormat="1" ht="12">
      <c r="A348" s="13"/>
      <c r="B348" s="239"/>
      <c r="C348" s="240"/>
      <c r="D348" s="234" t="s">
        <v>224</v>
      </c>
      <c r="E348" s="241" t="s">
        <v>1</v>
      </c>
      <c r="F348" s="242" t="s">
        <v>93</v>
      </c>
      <c r="G348" s="240"/>
      <c r="H348" s="243">
        <v>1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9" t="s">
        <v>224</v>
      </c>
      <c r="AU348" s="249" t="s">
        <v>95</v>
      </c>
      <c r="AV348" s="13" t="s">
        <v>95</v>
      </c>
      <c r="AW348" s="13" t="s">
        <v>40</v>
      </c>
      <c r="AX348" s="13" t="s">
        <v>93</v>
      </c>
      <c r="AY348" s="249" t="s">
        <v>157</v>
      </c>
    </row>
    <row r="349" spans="1:65" s="2" customFormat="1" ht="16.5" customHeight="1">
      <c r="A349" s="37"/>
      <c r="B349" s="38"/>
      <c r="C349" s="254" t="s">
        <v>515</v>
      </c>
      <c r="D349" s="254" t="s">
        <v>299</v>
      </c>
      <c r="E349" s="255" t="s">
        <v>658</v>
      </c>
      <c r="F349" s="256" t="s">
        <v>659</v>
      </c>
      <c r="G349" s="257" t="s">
        <v>494</v>
      </c>
      <c r="H349" s="258">
        <v>1</v>
      </c>
      <c r="I349" s="259"/>
      <c r="J349" s="260">
        <f>ROUND(I349*H349,2)</f>
        <v>0</v>
      </c>
      <c r="K349" s="261"/>
      <c r="L349" s="262"/>
      <c r="M349" s="263" t="s">
        <v>1</v>
      </c>
      <c r="N349" s="264" t="s">
        <v>50</v>
      </c>
      <c r="O349" s="90"/>
      <c r="P349" s="230">
        <f>O349*H349</f>
        <v>0</v>
      </c>
      <c r="Q349" s="230">
        <v>1.817</v>
      </c>
      <c r="R349" s="230">
        <f>Q349*H349</f>
        <v>1.817</v>
      </c>
      <c r="S349" s="230">
        <v>0</v>
      </c>
      <c r="T349" s="231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2" t="s">
        <v>191</v>
      </c>
      <c r="AT349" s="232" t="s">
        <v>299</v>
      </c>
      <c r="AU349" s="232" t="s">
        <v>95</v>
      </c>
      <c r="AY349" s="15" t="s">
        <v>157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5" t="s">
        <v>93</v>
      </c>
      <c r="BK349" s="233">
        <f>ROUND(I349*H349,2)</f>
        <v>0</v>
      </c>
      <c r="BL349" s="15" t="s">
        <v>174</v>
      </c>
      <c r="BM349" s="232" t="s">
        <v>660</v>
      </c>
    </row>
    <row r="350" spans="1:47" s="2" customFormat="1" ht="12">
      <c r="A350" s="37"/>
      <c r="B350" s="38"/>
      <c r="C350" s="39"/>
      <c r="D350" s="234" t="s">
        <v>164</v>
      </c>
      <c r="E350" s="39"/>
      <c r="F350" s="235" t="s">
        <v>661</v>
      </c>
      <c r="G350" s="39"/>
      <c r="H350" s="39"/>
      <c r="I350" s="236"/>
      <c r="J350" s="39"/>
      <c r="K350" s="39"/>
      <c r="L350" s="43"/>
      <c r="M350" s="237"/>
      <c r="N350" s="238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5" t="s">
        <v>164</v>
      </c>
      <c r="AU350" s="15" t="s">
        <v>95</v>
      </c>
    </row>
    <row r="351" spans="1:51" s="13" customFormat="1" ht="12">
      <c r="A351" s="13"/>
      <c r="B351" s="239"/>
      <c r="C351" s="240"/>
      <c r="D351" s="234" t="s">
        <v>224</v>
      </c>
      <c r="E351" s="241" t="s">
        <v>1</v>
      </c>
      <c r="F351" s="242" t="s">
        <v>93</v>
      </c>
      <c r="G351" s="240"/>
      <c r="H351" s="243">
        <v>1</v>
      </c>
      <c r="I351" s="244"/>
      <c r="J351" s="240"/>
      <c r="K351" s="240"/>
      <c r="L351" s="245"/>
      <c r="M351" s="246"/>
      <c r="N351" s="247"/>
      <c r="O351" s="247"/>
      <c r="P351" s="247"/>
      <c r="Q351" s="247"/>
      <c r="R351" s="247"/>
      <c r="S351" s="247"/>
      <c r="T351" s="24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9" t="s">
        <v>224</v>
      </c>
      <c r="AU351" s="249" t="s">
        <v>95</v>
      </c>
      <c r="AV351" s="13" t="s">
        <v>95</v>
      </c>
      <c r="AW351" s="13" t="s">
        <v>40</v>
      </c>
      <c r="AX351" s="13" t="s">
        <v>93</v>
      </c>
      <c r="AY351" s="249" t="s">
        <v>157</v>
      </c>
    </row>
    <row r="352" spans="1:65" s="2" customFormat="1" ht="33" customHeight="1">
      <c r="A352" s="37"/>
      <c r="B352" s="38"/>
      <c r="C352" s="254" t="s">
        <v>624</v>
      </c>
      <c r="D352" s="254" t="s">
        <v>299</v>
      </c>
      <c r="E352" s="255" t="s">
        <v>686</v>
      </c>
      <c r="F352" s="256" t="s">
        <v>973</v>
      </c>
      <c r="G352" s="257" t="s">
        <v>494</v>
      </c>
      <c r="H352" s="258">
        <v>1</v>
      </c>
      <c r="I352" s="259"/>
      <c r="J352" s="260">
        <f>ROUND(I352*H352,2)</f>
        <v>0</v>
      </c>
      <c r="K352" s="261"/>
      <c r="L352" s="262"/>
      <c r="M352" s="263" t="s">
        <v>1</v>
      </c>
      <c r="N352" s="264" t="s">
        <v>50</v>
      </c>
      <c r="O352" s="90"/>
      <c r="P352" s="230">
        <f>O352*H352</f>
        <v>0</v>
      </c>
      <c r="Q352" s="230">
        <v>0.0546</v>
      </c>
      <c r="R352" s="230">
        <f>Q352*H352</f>
        <v>0.0546</v>
      </c>
      <c r="S352" s="230">
        <v>0</v>
      </c>
      <c r="T352" s="23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2" t="s">
        <v>191</v>
      </c>
      <c r="AT352" s="232" t="s">
        <v>299</v>
      </c>
      <c r="AU352" s="232" t="s">
        <v>95</v>
      </c>
      <c r="AY352" s="15" t="s">
        <v>157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5" t="s">
        <v>93</v>
      </c>
      <c r="BK352" s="233">
        <f>ROUND(I352*H352,2)</f>
        <v>0</v>
      </c>
      <c r="BL352" s="15" t="s">
        <v>174</v>
      </c>
      <c r="BM352" s="232" t="s">
        <v>688</v>
      </c>
    </row>
    <row r="353" spans="1:47" s="2" customFormat="1" ht="12">
      <c r="A353" s="37"/>
      <c r="B353" s="38"/>
      <c r="C353" s="39"/>
      <c r="D353" s="234" t="s">
        <v>164</v>
      </c>
      <c r="E353" s="39"/>
      <c r="F353" s="235" t="s">
        <v>974</v>
      </c>
      <c r="G353" s="39"/>
      <c r="H353" s="39"/>
      <c r="I353" s="236"/>
      <c r="J353" s="39"/>
      <c r="K353" s="39"/>
      <c r="L353" s="43"/>
      <c r="M353" s="237"/>
      <c r="N353" s="238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5" t="s">
        <v>164</v>
      </c>
      <c r="AU353" s="15" t="s">
        <v>95</v>
      </c>
    </row>
    <row r="354" spans="1:51" s="13" customFormat="1" ht="12">
      <c r="A354" s="13"/>
      <c r="B354" s="239"/>
      <c r="C354" s="240"/>
      <c r="D354" s="234" t="s">
        <v>224</v>
      </c>
      <c r="E354" s="241" t="s">
        <v>1</v>
      </c>
      <c r="F354" s="242" t="s">
        <v>93</v>
      </c>
      <c r="G354" s="240"/>
      <c r="H354" s="243">
        <v>1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9" t="s">
        <v>224</v>
      </c>
      <c r="AU354" s="249" t="s">
        <v>95</v>
      </c>
      <c r="AV354" s="13" t="s">
        <v>95</v>
      </c>
      <c r="AW354" s="13" t="s">
        <v>40</v>
      </c>
      <c r="AX354" s="13" t="s">
        <v>93</v>
      </c>
      <c r="AY354" s="249" t="s">
        <v>157</v>
      </c>
    </row>
    <row r="355" spans="1:65" s="2" customFormat="1" ht="24.15" customHeight="1">
      <c r="A355" s="37"/>
      <c r="B355" s="38"/>
      <c r="C355" s="220" t="s">
        <v>628</v>
      </c>
      <c r="D355" s="220" t="s">
        <v>158</v>
      </c>
      <c r="E355" s="221" t="s">
        <v>668</v>
      </c>
      <c r="F355" s="222" t="s">
        <v>669</v>
      </c>
      <c r="G355" s="223" t="s">
        <v>494</v>
      </c>
      <c r="H355" s="224">
        <v>1</v>
      </c>
      <c r="I355" s="225"/>
      <c r="J355" s="226">
        <f>ROUND(I355*H355,2)</f>
        <v>0</v>
      </c>
      <c r="K355" s="227"/>
      <c r="L355" s="43"/>
      <c r="M355" s="228" t="s">
        <v>1</v>
      </c>
      <c r="N355" s="229" t="s">
        <v>50</v>
      </c>
      <c r="O355" s="90"/>
      <c r="P355" s="230">
        <f>O355*H355</f>
        <v>0</v>
      </c>
      <c r="Q355" s="230">
        <v>0.03927</v>
      </c>
      <c r="R355" s="230">
        <f>Q355*H355</f>
        <v>0.03927</v>
      </c>
      <c r="S355" s="230">
        <v>0</v>
      </c>
      <c r="T355" s="231">
        <f>S355*H355</f>
        <v>0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2" t="s">
        <v>174</v>
      </c>
      <c r="AT355" s="232" t="s">
        <v>158</v>
      </c>
      <c r="AU355" s="232" t="s">
        <v>95</v>
      </c>
      <c r="AY355" s="15" t="s">
        <v>157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5" t="s">
        <v>93</v>
      </c>
      <c r="BK355" s="233">
        <f>ROUND(I355*H355,2)</f>
        <v>0</v>
      </c>
      <c r="BL355" s="15" t="s">
        <v>174</v>
      </c>
      <c r="BM355" s="232" t="s">
        <v>975</v>
      </c>
    </row>
    <row r="356" spans="1:47" s="2" customFormat="1" ht="12">
      <c r="A356" s="37"/>
      <c r="B356" s="38"/>
      <c r="C356" s="39"/>
      <c r="D356" s="234" t="s">
        <v>164</v>
      </c>
      <c r="E356" s="39"/>
      <c r="F356" s="235" t="s">
        <v>669</v>
      </c>
      <c r="G356" s="39"/>
      <c r="H356" s="39"/>
      <c r="I356" s="236"/>
      <c r="J356" s="39"/>
      <c r="K356" s="39"/>
      <c r="L356" s="43"/>
      <c r="M356" s="237"/>
      <c r="N356" s="238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5" t="s">
        <v>164</v>
      </c>
      <c r="AU356" s="15" t="s">
        <v>95</v>
      </c>
    </row>
    <row r="357" spans="1:51" s="13" customFormat="1" ht="12">
      <c r="A357" s="13"/>
      <c r="B357" s="239"/>
      <c r="C357" s="240"/>
      <c r="D357" s="234" t="s">
        <v>224</v>
      </c>
      <c r="E357" s="241" t="s">
        <v>1</v>
      </c>
      <c r="F357" s="242" t="s">
        <v>93</v>
      </c>
      <c r="G357" s="240"/>
      <c r="H357" s="243">
        <v>1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224</v>
      </c>
      <c r="AU357" s="249" t="s">
        <v>95</v>
      </c>
      <c r="AV357" s="13" t="s">
        <v>95</v>
      </c>
      <c r="AW357" s="13" t="s">
        <v>40</v>
      </c>
      <c r="AX357" s="13" t="s">
        <v>93</v>
      </c>
      <c r="AY357" s="249" t="s">
        <v>157</v>
      </c>
    </row>
    <row r="358" spans="1:65" s="2" customFormat="1" ht="24.15" customHeight="1">
      <c r="A358" s="37"/>
      <c r="B358" s="38"/>
      <c r="C358" s="254" t="s">
        <v>632</v>
      </c>
      <c r="D358" s="254" t="s">
        <v>299</v>
      </c>
      <c r="E358" s="255" t="s">
        <v>672</v>
      </c>
      <c r="F358" s="256" t="s">
        <v>673</v>
      </c>
      <c r="G358" s="257" t="s">
        <v>494</v>
      </c>
      <c r="H358" s="258">
        <v>1</v>
      </c>
      <c r="I358" s="259"/>
      <c r="J358" s="260">
        <f>ROUND(I358*H358,2)</f>
        <v>0</v>
      </c>
      <c r="K358" s="261"/>
      <c r="L358" s="262"/>
      <c r="M358" s="263" t="s">
        <v>1</v>
      </c>
      <c r="N358" s="264" t="s">
        <v>50</v>
      </c>
      <c r="O358" s="90"/>
      <c r="P358" s="230">
        <f>O358*H358</f>
        <v>0</v>
      </c>
      <c r="Q358" s="230">
        <v>1.09</v>
      </c>
      <c r="R358" s="230">
        <f>Q358*H358</f>
        <v>1.09</v>
      </c>
      <c r="S358" s="230">
        <v>0</v>
      </c>
      <c r="T358" s="23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2" t="s">
        <v>191</v>
      </c>
      <c r="AT358" s="232" t="s">
        <v>299</v>
      </c>
      <c r="AU358" s="232" t="s">
        <v>95</v>
      </c>
      <c r="AY358" s="15" t="s">
        <v>157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5" t="s">
        <v>93</v>
      </c>
      <c r="BK358" s="233">
        <f>ROUND(I358*H358,2)</f>
        <v>0</v>
      </c>
      <c r="BL358" s="15" t="s">
        <v>174</v>
      </c>
      <c r="BM358" s="232" t="s">
        <v>976</v>
      </c>
    </row>
    <row r="359" spans="1:47" s="2" customFormat="1" ht="12">
      <c r="A359" s="37"/>
      <c r="B359" s="38"/>
      <c r="C359" s="39"/>
      <c r="D359" s="234" t="s">
        <v>164</v>
      </c>
      <c r="E359" s="39"/>
      <c r="F359" s="235" t="s">
        <v>673</v>
      </c>
      <c r="G359" s="39"/>
      <c r="H359" s="39"/>
      <c r="I359" s="236"/>
      <c r="J359" s="39"/>
      <c r="K359" s="39"/>
      <c r="L359" s="43"/>
      <c r="M359" s="237"/>
      <c r="N359" s="238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5" t="s">
        <v>164</v>
      </c>
      <c r="AU359" s="15" t="s">
        <v>95</v>
      </c>
    </row>
    <row r="360" spans="1:51" s="13" customFormat="1" ht="12">
      <c r="A360" s="13"/>
      <c r="B360" s="239"/>
      <c r="C360" s="240"/>
      <c r="D360" s="234" t="s">
        <v>224</v>
      </c>
      <c r="E360" s="241" t="s">
        <v>1</v>
      </c>
      <c r="F360" s="242" t="s">
        <v>93</v>
      </c>
      <c r="G360" s="240"/>
      <c r="H360" s="243">
        <v>1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9" t="s">
        <v>224</v>
      </c>
      <c r="AU360" s="249" t="s">
        <v>95</v>
      </c>
      <c r="AV360" s="13" t="s">
        <v>95</v>
      </c>
      <c r="AW360" s="13" t="s">
        <v>40</v>
      </c>
      <c r="AX360" s="13" t="s">
        <v>93</v>
      </c>
      <c r="AY360" s="249" t="s">
        <v>157</v>
      </c>
    </row>
    <row r="361" spans="1:65" s="2" customFormat="1" ht="24.15" customHeight="1">
      <c r="A361" s="37"/>
      <c r="B361" s="38"/>
      <c r="C361" s="220" t="s">
        <v>636</v>
      </c>
      <c r="D361" s="220" t="s">
        <v>158</v>
      </c>
      <c r="E361" s="221" t="s">
        <v>681</v>
      </c>
      <c r="F361" s="222" t="s">
        <v>682</v>
      </c>
      <c r="G361" s="223" t="s">
        <v>494</v>
      </c>
      <c r="H361" s="224">
        <v>3</v>
      </c>
      <c r="I361" s="225"/>
      <c r="J361" s="226">
        <f>ROUND(I361*H361,2)</f>
        <v>0</v>
      </c>
      <c r="K361" s="227"/>
      <c r="L361" s="43"/>
      <c r="M361" s="228" t="s">
        <v>1</v>
      </c>
      <c r="N361" s="229" t="s">
        <v>50</v>
      </c>
      <c r="O361" s="90"/>
      <c r="P361" s="230">
        <f>O361*H361</f>
        <v>0</v>
      </c>
      <c r="Q361" s="230">
        <v>0.09</v>
      </c>
      <c r="R361" s="230">
        <f>Q361*H361</f>
        <v>0.27</v>
      </c>
      <c r="S361" s="230">
        <v>0</v>
      </c>
      <c r="T361" s="231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2" t="s">
        <v>174</v>
      </c>
      <c r="AT361" s="232" t="s">
        <v>158</v>
      </c>
      <c r="AU361" s="232" t="s">
        <v>95</v>
      </c>
      <c r="AY361" s="15" t="s">
        <v>157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5" t="s">
        <v>93</v>
      </c>
      <c r="BK361" s="233">
        <f>ROUND(I361*H361,2)</f>
        <v>0</v>
      </c>
      <c r="BL361" s="15" t="s">
        <v>174</v>
      </c>
      <c r="BM361" s="232" t="s">
        <v>683</v>
      </c>
    </row>
    <row r="362" spans="1:47" s="2" customFormat="1" ht="12">
      <c r="A362" s="37"/>
      <c r="B362" s="38"/>
      <c r="C362" s="39"/>
      <c r="D362" s="234" t="s">
        <v>164</v>
      </c>
      <c r="E362" s="39"/>
      <c r="F362" s="235" t="s">
        <v>684</v>
      </c>
      <c r="G362" s="39"/>
      <c r="H362" s="39"/>
      <c r="I362" s="236"/>
      <c r="J362" s="39"/>
      <c r="K362" s="39"/>
      <c r="L362" s="43"/>
      <c r="M362" s="237"/>
      <c r="N362" s="238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5" t="s">
        <v>164</v>
      </c>
      <c r="AU362" s="15" t="s">
        <v>95</v>
      </c>
    </row>
    <row r="363" spans="1:51" s="13" customFormat="1" ht="12">
      <c r="A363" s="13"/>
      <c r="B363" s="239"/>
      <c r="C363" s="240"/>
      <c r="D363" s="234" t="s">
        <v>224</v>
      </c>
      <c r="E363" s="241" t="s">
        <v>1</v>
      </c>
      <c r="F363" s="242" t="s">
        <v>169</v>
      </c>
      <c r="G363" s="240"/>
      <c r="H363" s="243">
        <v>3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9" t="s">
        <v>224</v>
      </c>
      <c r="AU363" s="249" t="s">
        <v>95</v>
      </c>
      <c r="AV363" s="13" t="s">
        <v>95</v>
      </c>
      <c r="AW363" s="13" t="s">
        <v>40</v>
      </c>
      <c r="AX363" s="13" t="s">
        <v>93</v>
      </c>
      <c r="AY363" s="249" t="s">
        <v>157</v>
      </c>
    </row>
    <row r="364" spans="1:65" s="2" customFormat="1" ht="24.15" customHeight="1">
      <c r="A364" s="37"/>
      <c r="B364" s="38"/>
      <c r="C364" s="220" t="s">
        <v>640</v>
      </c>
      <c r="D364" s="220" t="s">
        <v>158</v>
      </c>
      <c r="E364" s="221" t="s">
        <v>694</v>
      </c>
      <c r="F364" s="222" t="s">
        <v>695</v>
      </c>
      <c r="G364" s="223" t="s">
        <v>494</v>
      </c>
      <c r="H364" s="224">
        <v>3</v>
      </c>
      <c r="I364" s="225"/>
      <c r="J364" s="226">
        <f>ROUND(I364*H364,2)</f>
        <v>0</v>
      </c>
      <c r="K364" s="227"/>
      <c r="L364" s="43"/>
      <c r="M364" s="228" t="s">
        <v>1</v>
      </c>
      <c r="N364" s="229" t="s">
        <v>50</v>
      </c>
      <c r="O364" s="90"/>
      <c r="P364" s="230">
        <f>O364*H364</f>
        <v>0</v>
      </c>
      <c r="Q364" s="230">
        <v>0.4208</v>
      </c>
      <c r="R364" s="230">
        <f>Q364*H364</f>
        <v>1.2624</v>
      </c>
      <c r="S364" s="230">
        <v>0</v>
      </c>
      <c r="T364" s="231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2" t="s">
        <v>174</v>
      </c>
      <c r="AT364" s="232" t="s">
        <v>158</v>
      </c>
      <c r="AU364" s="232" t="s">
        <v>95</v>
      </c>
      <c r="AY364" s="15" t="s">
        <v>157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5" t="s">
        <v>93</v>
      </c>
      <c r="BK364" s="233">
        <f>ROUND(I364*H364,2)</f>
        <v>0</v>
      </c>
      <c r="BL364" s="15" t="s">
        <v>174</v>
      </c>
      <c r="BM364" s="232" t="s">
        <v>696</v>
      </c>
    </row>
    <row r="365" spans="1:47" s="2" customFormat="1" ht="12">
      <c r="A365" s="37"/>
      <c r="B365" s="38"/>
      <c r="C365" s="39"/>
      <c r="D365" s="234" t="s">
        <v>164</v>
      </c>
      <c r="E365" s="39"/>
      <c r="F365" s="235" t="s">
        <v>697</v>
      </c>
      <c r="G365" s="39"/>
      <c r="H365" s="39"/>
      <c r="I365" s="236"/>
      <c r="J365" s="39"/>
      <c r="K365" s="39"/>
      <c r="L365" s="43"/>
      <c r="M365" s="237"/>
      <c r="N365" s="238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5" t="s">
        <v>164</v>
      </c>
      <c r="AU365" s="15" t="s">
        <v>95</v>
      </c>
    </row>
    <row r="366" spans="1:51" s="13" customFormat="1" ht="12">
      <c r="A366" s="13"/>
      <c r="B366" s="239"/>
      <c r="C366" s="240"/>
      <c r="D366" s="234" t="s">
        <v>224</v>
      </c>
      <c r="E366" s="241" t="s">
        <v>1</v>
      </c>
      <c r="F366" s="242" t="s">
        <v>169</v>
      </c>
      <c r="G366" s="240"/>
      <c r="H366" s="243">
        <v>3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9" t="s">
        <v>224</v>
      </c>
      <c r="AU366" s="249" t="s">
        <v>95</v>
      </c>
      <c r="AV366" s="13" t="s">
        <v>95</v>
      </c>
      <c r="AW366" s="13" t="s">
        <v>40</v>
      </c>
      <c r="AX366" s="13" t="s">
        <v>93</v>
      </c>
      <c r="AY366" s="249" t="s">
        <v>157</v>
      </c>
    </row>
    <row r="367" spans="1:65" s="2" customFormat="1" ht="24.15" customHeight="1">
      <c r="A367" s="37"/>
      <c r="B367" s="38"/>
      <c r="C367" s="220" t="s">
        <v>644</v>
      </c>
      <c r="D367" s="220" t="s">
        <v>158</v>
      </c>
      <c r="E367" s="221" t="s">
        <v>977</v>
      </c>
      <c r="F367" s="222" t="s">
        <v>978</v>
      </c>
      <c r="G367" s="223" t="s">
        <v>494</v>
      </c>
      <c r="H367" s="224">
        <v>3</v>
      </c>
      <c r="I367" s="225"/>
      <c r="J367" s="226">
        <f>ROUND(I367*H367,2)</f>
        <v>0</v>
      </c>
      <c r="K367" s="227"/>
      <c r="L367" s="43"/>
      <c r="M367" s="228" t="s">
        <v>1</v>
      </c>
      <c r="N367" s="229" t="s">
        <v>50</v>
      </c>
      <c r="O367" s="90"/>
      <c r="P367" s="230">
        <f>O367*H367</f>
        <v>0</v>
      </c>
      <c r="Q367" s="230">
        <v>0.00167</v>
      </c>
      <c r="R367" s="230">
        <f>Q367*H367</f>
        <v>0.0050100000000000006</v>
      </c>
      <c r="S367" s="230">
        <v>0</v>
      </c>
      <c r="T367" s="231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2" t="s">
        <v>174</v>
      </c>
      <c r="AT367" s="232" t="s">
        <v>158</v>
      </c>
      <c r="AU367" s="232" t="s">
        <v>95</v>
      </c>
      <c r="AY367" s="15" t="s">
        <v>157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5" t="s">
        <v>93</v>
      </c>
      <c r="BK367" s="233">
        <f>ROUND(I367*H367,2)</f>
        <v>0</v>
      </c>
      <c r="BL367" s="15" t="s">
        <v>174</v>
      </c>
      <c r="BM367" s="232" t="s">
        <v>979</v>
      </c>
    </row>
    <row r="368" spans="1:47" s="2" customFormat="1" ht="12">
      <c r="A368" s="37"/>
      <c r="B368" s="38"/>
      <c r="C368" s="39"/>
      <c r="D368" s="234" t="s">
        <v>164</v>
      </c>
      <c r="E368" s="39"/>
      <c r="F368" s="235" t="s">
        <v>978</v>
      </c>
      <c r="G368" s="39"/>
      <c r="H368" s="39"/>
      <c r="I368" s="236"/>
      <c r="J368" s="39"/>
      <c r="K368" s="39"/>
      <c r="L368" s="43"/>
      <c r="M368" s="237"/>
      <c r="N368" s="238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5" t="s">
        <v>164</v>
      </c>
      <c r="AU368" s="15" t="s">
        <v>95</v>
      </c>
    </row>
    <row r="369" spans="1:51" s="13" customFormat="1" ht="12">
      <c r="A369" s="13"/>
      <c r="B369" s="239"/>
      <c r="C369" s="240"/>
      <c r="D369" s="234" t="s">
        <v>224</v>
      </c>
      <c r="E369" s="241" t="s">
        <v>1</v>
      </c>
      <c r="F369" s="242" t="s">
        <v>980</v>
      </c>
      <c r="G369" s="240"/>
      <c r="H369" s="243">
        <v>3</v>
      </c>
      <c r="I369" s="244"/>
      <c r="J369" s="240"/>
      <c r="K369" s="240"/>
      <c r="L369" s="245"/>
      <c r="M369" s="246"/>
      <c r="N369" s="247"/>
      <c r="O369" s="247"/>
      <c r="P369" s="247"/>
      <c r="Q369" s="247"/>
      <c r="R369" s="247"/>
      <c r="S369" s="247"/>
      <c r="T369" s="248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9" t="s">
        <v>224</v>
      </c>
      <c r="AU369" s="249" t="s">
        <v>95</v>
      </c>
      <c r="AV369" s="13" t="s">
        <v>95</v>
      </c>
      <c r="AW369" s="13" t="s">
        <v>40</v>
      </c>
      <c r="AX369" s="13" t="s">
        <v>93</v>
      </c>
      <c r="AY369" s="249" t="s">
        <v>157</v>
      </c>
    </row>
    <row r="370" spans="1:65" s="2" customFormat="1" ht="24.15" customHeight="1">
      <c r="A370" s="37"/>
      <c r="B370" s="38"/>
      <c r="C370" s="254" t="s">
        <v>648</v>
      </c>
      <c r="D370" s="254" t="s">
        <v>299</v>
      </c>
      <c r="E370" s="255" t="s">
        <v>981</v>
      </c>
      <c r="F370" s="256" t="s">
        <v>982</v>
      </c>
      <c r="G370" s="257" t="s">
        <v>494</v>
      </c>
      <c r="H370" s="258">
        <v>3</v>
      </c>
      <c r="I370" s="259"/>
      <c r="J370" s="260">
        <f>ROUND(I370*H370,2)</f>
        <v>0</v>
      </c>
      <c r="K370" s="261"/>
      <c r="L370" s="262"/>
      <c r="M370" s="263" t="s">
        <v>1</v>
      </c>
      <c r="N370" s="264" t="s">
        <v>50</v>
      </c>
      <c r="O370" s="90"/>
      <c r="P370" s="230">
        <f>O370*H370</f>
        <v>0</v>
      </c>
      <c r="Q370" s="230">
        <v>0.0134</v>
      </c>
      <c r="R370" s="230">
        <f>Q370*H370</f>
        <v>0.0402</v>
      </c>
      <c r="S370" s="230">
        <v>0</v>
      </c>
      <c r="T370" s="231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232" t="s">
        <v>191</v>
      </c>
      <c r="AT370" s="232" t="s">
        <v>299</v>
      </c>
      <c r="AU370" s="232" t="s">
        <v>95</v>
      </c>
      <c r="AY370" s="15" t="s">
        <v>157</v>
      </c>
      <c r="BE370" s="233">
        <f>IF(N370="základní",J370,0)</f>
        <v>0</v>
      </c>
      <c r="BF370" s="233">
        <f>IF(N370="snížená",J370,0)</f>
        <v>0</v>
      </c>
      <c r="BG370" s="233">
        <f>IF(N370="zákl. přenesená",J370,0)</f>
        <v>0</v>
      </c>
      <c r="BH370" s="233">
        <f>IF(N370="sníž. přenesená",J370,0)</f>
        <v>0</v>
      </c>
      <c r="BI370" s="233">
        <f>IF(N370="nulová",J370,0)</f>
        <v>0</v>
      </c>
      <c r="BJ370" s="15" t="s">
        <v>93</v>
      </c>
      <c r="BK370" s="233">
        <f>ROUND(I370*H370,2)</f>
        <v>0</v>
      </c>
      <c r="BL370" s="15" t="s">
        <v>174</v>
      </c>
      <c r="BM370" s="232" t="s">
        <v>983</v>
      </c>
    </row>
    <row r="371" spans="1:47" s="2" customFormat="1" ht="12">
      <c r="A371" s="37"/>
      <c r="B371" s="38"/>
      <c r="C371" s="39"/>
      <c r="D371" s="234" t="s">
        <v>164</v>
      </c>
      <c r="E371" s="39"/>
      <c r="F371" s="235" t="s">
        <v>982</v>
      </c>
      <c r="G371" s="39"/>
      <c r="H371" s="39"/>
      <c r="I371" s="236"/>
      <c r="J371" s="39"/>
      <c r="K371" s="39"/>
      <c r="L371" s="43"/>
      <c r="M371" s="237"/>
      <c r="N371" s="238"/>
      <c r="O371" s="90"/>
      <c r="P371" s="90"/>
      <c r="Q371" s="90"/>
      <c r="R371" s="90"/>
      <c r="S371" s="90"/>
      <c r="T371" s="91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15" t="s">
        <v>164</v>
      </c>
      <c r="AU371" s="15" t="s">
        <v>95</v>
      </c>
    </row>
    <row r="372" spans="1:51" s="13" customFormat="1" ht="12">
      <c r="A372" s="13"/>
      <c r="B372" s="239"/>
      <c r="C372" s="240"/>
      <c r="D372" s="234" t="s">
        <v>224</v>
      </c>
      <c r="E372" s="241" t="s">
        <v>1</v>
      </c>
      <c r="F372" s="242" t="s">
        <v>169</v>
      </c>
      <c r="G372" s="240"/>
      <c r="H372" s="243">
        <v>3</v>
      </c>
      <c r="I372" s="244"/>
      <c r="J372" s="240"/>
      <c r="K372" s="240"/>
      <c r="L372" s="245"/>
      <c r="M372" s="246"/>
      <c r="N372" s="247"/>
      <c r="O372" s="247"/>
      <c r="P372" s="247"/>
      <c r="Q372" s="247"/>
      <c r="R372" s="247"/>
      <c r="S372" s="247"/>
      <c r="T372" s="248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9" t="s">
        <v>224</v>
      </c>
      <c r="AU372" s="249" t="s">
        <v>95</v>
      </c>
      <c r="AV372" s="13" t="s">
        <v>95</v>
      </c>
      <c r="AW372" s="13" t="s">
        <v>40</v>
      </c>
      <c r="AX372" s="13" t="s">
        <v>93</v>
      </c>
      <c r="AY372" s="249" t="s">
        <v>157</v>
      </c>
    </row>
    <row r="373" spans="1:65" s="2" customFormat="1" ht="24.15" customHeight="1">
      <c r="A373" s="37"/>
      <c r="B373" s="38"/>
      <c r="C373" s="254" t="s">
        <v>652</v>
      </c>
      <c r="D373" s="254" t="s">
        <v>299</v>
      </c>
      <c r="E373" s="255" t="s">
        <v>984</v>
      </c>
      <c r="F373" s="256" t="s">
        <v>985</v>
      </c>
      <c r="G373" s="257" t="s">
        <v>494</v>
      </c>
      <c r="H373" s="258">
        <v>2</v>
      </c>
      <c r="I373" s="259"/>
      <c r="J373" s="260">
        <f>ROUND(I373*H373,2)</f>
        <v>0</v>
      </c>
      <c r="K373" s="261"/>
      <c r="L373" s="262"/>
      <c r="M373" s="263" t="s">
        <v>1</v>
      </c>
      <c r="N373" s="264" t="s">
        <v>50</v>
      </c>
      <c r="O373" s="90"/>
      <c r="P373" s="230">
        <f>O373*H373</f>
        <v>0</v>
      </c>
      <c r="Q373" s="230">
        <v>0.0092</v>
      </c>
      <c r="R373" s="230">
        <f>Q373*H373</f>
        <v>0.0184</v>
      </c>
      <c r="S373" s="230">
        <v>0</v>
      </c>
      <c r="T373" s="231">
        <f>S373*H373</f>
        <v>0</v>
      </c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R373" s="232" t="s">
        <v>191</v>
      </c>
      <c r="AT373" s="232" t="s">
        <v>299</v>
      </c>
      <c r="AU373" s="232" t="s">
        <v>95</v>
      </c>
      <c r="AY373" s="15" t="s">
        <v>157</v>
      </c>
      <c r="BE373" s="233">
        <f>IF(N373="základní",J373,0)</f>
        <v>0</v>
      </c>
      <c r="BF373" s="233">
        <f>IF(N373="snížená",J373,0)</f>
        <v>0</v>
      </c>
      <c r="BG373" s="233">
        <f>IF(N373="zákl. přenesená",J373,0)</f>
        <v>0</v>
      </c>
      <c r="BH373" s="233">
        <f>IF(N373="sníž. přenesená",J373,0)</f>
        <v>0</v>
      </c>
      <c r="BI373" s="233">
        <f>IF(N373="nulová",J373,0)</f>
        <v>0</v>
      </c>
      <c r="BJ373" s="15" t="s">
        <v>93</v>
      </c>
      <c r="BK373" s="233">
        <f>ROUND(I373*H373,2)</f>
        <v>0</v>
      </c>
      <c r="BL373" s="15" t="s">
        <v>174</v>
      </c>
      <c r="BM373" s="232" t="s">
        <v>986</v>
      </c>
    </row>
    <row r="374" spans="1:47" s="2" customFormat="1" ht="12">
      <c r="A374" s="37"/>
      <c r="B374" s="38"/>
      <c r="C374" s="39"/>
      <c r="D374" s="234" t="s">
        <v>164</v>
      </c>
      <c r="E374" s="39"/>
      <c r="F374" s="235" t="s">
        <v>985</v>
      </c>
      <c r="G374" s="39"/>
      <c r="H374" s="39"/>
      <c r="I374" s="236"/>
      <c r="J374" s="39"/>
      <c r="K374" s="39"/>
      <c r="L374" s="43"/>
      <c r="M374" s="237"/>
      <c r="N374" s="238"/>
      <c r="O374" s="90"/>
      <c r="P374" s="90"/>
      <c r="Q374" s="90"/>
      <c r="R374" s="90"/>
      <c r="S374" s="90"/>
      <c r="T374" s="91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T374" s="15" t="s">
        <v>164</v>
      </c>
      <c r="AU374" s="15" t="s">
        <v>95</v>
      </c>
    </row>
    <row r="375" spans="1:51" s="13" customFormat="1" ht="12">
      <c r="A375" s="13"/>
      <c r="B375" s="239"/>
      <c r="C375" s="240"/>
      <c r="D375" s="234" t="s">
        <v>224</v>
      </c>
      <c r="E375" s="241" t="s">
        <v>1</v>
      </c>
      <c r="F375" s="242" t="s">
        <v>95</v>
      </c>
      <c r="G375" s="240"/>
      <c r="H375" s="243">
        <v>2</v>
      </c>
      <c r="I375" s="244"/>
      <c r="J375" s="240"/>
      <c r="K375" s="240"/>
      <c r="L375" s="245"/>
      <c r="M375" s="246"/>
      <c r="N375" s="247"/>
      <c r="O375" s="247"/>
      <c r="P375" s="247"/>
      <c r="Q375" s="247"/>
      <c r="R375" s="247"/>
      <c r="S375" s="247"/>
      <c r="T375" s="248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9" t="s">
        <v>224</v>
      </c>
      <c r="AU375" s="249" t="s">
        <v>95</v>
      </c>
      <c r="AV375" s="13" t="s">
        <v>95</v>
      </c>
      <c r="AW375" s="13" t="s">
        <v>40</v>
      </c>
      <c r="AX375" s="13" t="s">
        <v>93</v>
      </c>
      <c r="AY375" s="249" t="s">
        <v>157</v>
      </c>
    </row>
    <row r="376" spans="1:65" s="2" customFormat="1" ht="24.15" customHeight="1">
      <c r="A376" s="37"/>
      <c r="B376" s="38"/>
      <c r="C376" s="220" t="s">
        <v>657</v>
      </c>
      <c r="D376" s="220" t="s">
        <v>158</v>
      </c>
      <c r="E376" s="221" t="s">
        <v>987</v>
      </c>
      <c r="F376" s="222" t="s">
        <v>988</v>
      </c>
      <c r="G376" s="223" t="s">
        <v>494</v>
      </c>
      <c r="H376" s="224">
        <v>1</v>
      </c>
      <c r="I376" s="225"/>
      <c r="J376" s="226">
        <f>ROUND(I376*H376,2)</f>
        <v>0</v>
      </c>
      <c r="K376" s="227"/>
      <c r="L376" s="43"/>
      <c r="M376" s="228" t="s">
        <v>1</v>
      </c>
      <c r="N376" s="229" t="s">
        <v>50</v>
      </c>
      <c r="O376" s="90"/>
      <c r="P376" s="230">
        <f>O376*H376</f>
        <v>0</v>
      </c>
      <c r="Q376" s="230">
        <v>0.00287</v>
      </c>
      <c r="R376" s="230">
        <f>Q376*H376</f>
        <v>0.00287</v>
      </c>
      <c r="S376" s="230">
        <v>0</v>
      </c>
      <c r="T376" s="231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232" t="s">
        <v>174</v>
      </c>
      <c r="AT376" s="232" t="s">
        <v>158</v>
      </c>
      <c r="AU376" s="232" t="s">
        <v>95</v>
      </c>
      <c r="AY376" s="15" t="s">
        <v>157</v>
      </c>
      <c r="BE376" s="233">
        <f>IF(N376="základní",J376,0)</f>
        <v>0</v>
      </c>
      <c r="BF376" s="233">
        <f>IF(N376="snížená",J376,0)</f>
        <v>0</v>
      </c>
      <c r="BG376" s="233">
        <f>IF(N376="zákl. přenesená",J376,0)</f>
        <v>0</v>
      </c>
      <c r="BH376" s="233">
        <f>IF(N376="sníž. přenesená",J376,0)</f>
        <v>0</v>
      </c>
      <c r="BI376" s="233">
        <f>IF(N376="nulová",J376,0)</f>
        <v>0</v>
      </c>
      <c r="BJ376" s="15" t="s">
        <v>93</v>
      </c>
      <c r="BK376" s="233">
        <f>ROUND(I376*H376,2)</f>
        <v>0</v>
      </c>
      <c r="BL376" s="15" t="s">
        <v>174</v>
      </c>
      <c r="BM376" s="232" t="s">
        <v>989</v>
      </c>
    </row>
    <row r="377" spans="1:47" s="2" customFormat="1" ht="12">
      <c r="A377" s="37"/>
      <c r="B377" s="38"/>
      <c r="C377" s="39"/>
      <c r="D377" s="234" t="s">
        <v>164</v>
      </c>
      <c r="E377" s="39"/>
      <c r="F377" s="235" t="s">
        <v>990</v>
      </c>
      <c r="G377" s="39"/>
      <c r="H377" s="39"/>
      <c r="I377" s="236"/>
      <c r="J377" s="39"/>
      <c r="K377" s="39"/>
      <c r="L377" s="43"/>
      <c r="M377" s="237"/>
      <c r="N377" s="238"/>
      <c r="O377" s="90"/>
      <c r="P377" s="90"/>
      <c r="Q377" s="90"/>
      <c r="R377" s="90"/>
      <c r="S377" s="90"/>
      <c r="T377" s="91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15" t="s">
        <v>164</v>
      </c>
      <c r="AU377" s="15" t="s">
        <v>95</v>
      </c>
    </row>
    <row r="378" spans="1:65" s="2" customFormat="1" ht="24.15" customHeight="1">
      <c r="A378" s="37"/>
      <c r="B378" s="38"/>
      <c r="C378" s="254" t="s">
        <v>662</v>
      </c>
      <c r="D378" s="254" t="s">
        <v>299</v>
      </c>
      <c r="E378" s="255" t="s">
        <v>991</v>
      </c>
      <c r="F378" s="256" t="s">
        <v>992</v>
      </c>
      <c r="G378" s="257" t="s">
        <v>494</v>
      </c>
      <c r="H378" s="258">
        <v>1</v>
      </c>
      <c r="I378" s="259"/>
      <c r="J378" s="260">
        <f>ROUND(I378*H378,2)</f>
        <v>0</v>
      </c>
      <c r="K378" s="261"/>
      <c r="L378" s="262"/>
      <c r="M378" s="263" t="s">
        <v>1</v>
      </c>
      <c r="N378" s="264" t="s">
        <v>50</v>
      </c>
      <c r="O378" s="90"/>
      <c r="P378" s="230">
        <f>O378*H378</f>
        <v>0</v>
      </c>
      <c r="Q378" s="230">
        <v>0.0185</v>
      </c>
      <c r="R378" s="230">
        <f>Q378*H378</f>
        <v>0.0185</v>
      </c>
      <c r="S378" s="230">
        <v>0</v>
      </c>
      <c r="T378" s="23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2" t="s">
        <v>191</v>
      </c>
      <c r="AT378" s="232" t="s">
        <v>299</v>
      </c>
      <c r="AU378" s="232" t="s">
        <v>95</v>
      </c>
      <c r="AY378" s="15" t="s">
        <v>157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5" t="s">
        <v>93</v>
      </c>
      <c r="BK378" s="233">
        <f>ROUND(I378*H378,2)</f>
        <v>0</v>
      </c>
      <c r="BL378" s="15" t="s">
        <v>174</v>
      </c>
      <c r="BM378" s="232" t="s">
        <v>993</v>
      </c>
    </row>
    <row r="379" spans="1:47" s="2" customFormat="1" ht="12">
      <c r="A379" s="37"/>
      <c r="B379" s="38"/>
      <c r="C379" s="39"/>
      <c r="D379" s="234" t="s">
        <v>164</v>
      </c>
      <c r="E379" s="39"/>
      <c r="F379" s="235" t="s">
        <v>992</v>
      </c>
      <c r="G379" s="39"/>
      <c r="H379" s="39"/>
      <c r="I379" s="236"/>
      <c r="J379" s="39"/>
      <c r="K379" s="39"/>
      <c r="L379" s="43"/>
      <c r="M379" s="237"/>
      <c r="N379" s="238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5" t="s">
        <v>164</v>
      </c>
      <c r="AU379" s="15" t="s">
        <v>95</v>
      </c>
    </row>
    <row r="380" spans="1:65" s="2" customFormat="1" ht="24.15" customHeight="1">
      <c r="A380" s="37"/>
      <c r="B380" s="38"/>
      <c r="C380" s="254" t="s">
        <v>667</v>
      </c>
      <c r="D380" s="254" t="s">
        <v>299</v>
      </c>
      <c r="E380" s="255" t="s">
        <v>994</v>
      </c>
      <c r="F380" s="256" t="s">
        <v>995</v>
      </c>
      <c r="G380" s="257" t="s">
        <v>494</v>
      </c>
      <c r="H380" s="258">
        <v>2</v>
      </c>
      <c r="I380" s="259"/>
      <c r="J380" s="260">
        <f>ROUND(I380*H380,2)</f>
        <v>0</v>
      </c>
      <c r="K380" s="261"/>
      <c r="L380" s="262"/>
      <c r="M380" s="263" t="s">
        <v>1</v>
      </c>
      <c r="N380" s="264" t="s">
        <v>50</v>
      </c>
      <c r="O380" s="90"/>
      <c r="P380" s="230">
        <f>O380*H380</f>
        <v>0</v>
      </c>
      <c r="Q380" s="230">
        <v>0.051</v>
      </c>
      <c r="R380" s="230">
        <f>Q380*H380</f>
        <v>0.102</v>
      </c>
      <c r="S380" s="230">
        <v>0</v>
      </c>
      <c r="T380" s="231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232" t="s">
        <v>191</v>
      </c>
      <c r="AT380" s="232" t="s">
        <v>299</v>
      </c>
      <c r="AU380" s="232" t="s">
        <v>95</v>
      </c>
      <c r="AY380" s="15" t="s">
        <v>157</v>
      </c>
      <c r="BE380" s="233">
        <f>IF(N380="základní",J380,0)</f>
        <v>0</v>
      </c>
      <c r="BF380" s="233">
        <f>IF(N380="snížená",J380,0)</f>
        <v>0</v>
      </c>
      <c r="BG380" s="233">
        <f>IF(N380="zákl. přenesená",J380,0)</f>
        <v>0</v>
      </c>
      <c r="BH380" s="233">
        <f>IF(N380="sníž. přenesená",J380,0)</f>
        <v>0</v>
      </c>
      <c r="BI380" s="233">
        <f>IF(N380="nulová",J380,0)</f>
        <v>0</v>
      </c>
      <c r="BJ380" s="15" t="s">
        <v>93</v>
      </c>
      <c r="BK380" s="233">
        <f>ROUND(I380*H380,2)</f>
        <v>0</v>
      </c>
      <c r="BL380" s="15" t="s">
        <v>174</v>
      </c>
      <c r="BM380" s="232" t="s">
        <v>996</v>
      </c>
    </row>
    <row r="381" spans="1:47" s="2" customFormat="1" ht="12">
      <c r="A381" s="37"/>
      <c r="B381" s="38"/>
      <c r="C381" s="39"/>
      <c r="D381" s="234" t="s">
        <v>164</v>
      </c>
      <c r="E381" s="39"/>
      <c r="F381" s="235" t="s">
        <v>995</v>
      </c>
      <c r="G381" s="39"/>
      <c r="H381" s="39"/>
      <c r="I381" s="236"/>
      <c r="J381" s="39"/>
      <c r="K381" s="39"/>
      <c r="L381" s="43"/>
      <c r="M381" s="237"/>
      <c r="N381" s="238"/>
      <c r="O381" s="90"/>
      <c r="P381" s="90"/>
      <c r="Q381" s="90"/>
      <c r="R381" s="90"/>
      <c r="S381" s="90"/>
      <c r="T381" s="91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15" t="s">
        <v>164</v>
      </c>
      <c r="AU381" s="15" t="s">
        <v>95</v>
      </c>
    </row>
    <row r="382" spans="1:65" s="2" customFormat="1" ht="24.15" customHeight="1">
      <c r="A382" s="37"/>
      <c r="B382" s="38"/>
      <c r="C382" s="254" t="s">
        <v>671</v>
      </c>
      <c r="D382" s="254" t="s">
        <v>299</v>
      </c>
      <c r="E382" s="255" t="s">
        <v>997</v>
      </c>
      <c r="F382" s="256" t="s">
        <v>998</v>
      </c>
      <c r="G382" s="257" t="s">
        <v>494</v>
      </c>
      <c r="H382" s="258">
        <v>1</v>
      </c>
      <c r="I382" s="259"/>
      <c r="J382" s="260">
        <f>ROUND(I382*H382,2)</f>
        <v>0</v>
      </c>
      <c r="K382" s="261"/>
      <c r="L382" s="262"/>
      <c r="M382" s="263" t="s">
        <v>1</v>
      </c>
      <c r="N382" s="264" t="s">
        <v>50</v>
      </c>
      <c r="O382" s="90"/>
      <c r="P382" s="230">
        <f>O382*H382</f>
        <v>0</v>
      </c>
      <c r="Q382" s="230">
        <v>0.0415</v>
      </c>
      <c r="R382" s="230">
        <f>Q382*H382</f>
        <v>0.0415</v>
      </c>
      <c r="S382" s="230">
        <v>0</v>
      </c>
      <c r="T382" s="231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232" t="s">
        <v>191</v>
      </c>
      <c r="AT382" s="232" t="s">
        <v>299</v>
      </c>
      <c r="AU382" s="232" t="s">
        <v>95</v>
      </c>
      <c r="AY382" s="15" t="s">
        <v>157</v>
      </c>
      <c r="BE382" s="233">
        <f>IF(N382="základní",J382,0)</f>
        <v>0</v>
      </c>
      <c r="BF382" s="233">
        <f>IF(N382="snížená",J382,0)</f>
        <v>0</v>
      </c>
      <c r="BG382" s="233">
        <f>IF(N382="zákl. přenesená",J382,0)</f>
        <v>0</v>
      </c>
      <c r="BH382" s="233">
        <f>IF(N382="sníž. přenesená",J382,0)</f>
        <v>0</v>
      </c>
      <c r="BI382" s="233">
        <f>IF(N382="nulová",J382,0)</f>
        <v>0</v>
      </c>
      <c r="BJ382" s="15" t="s">
        <v>93</v>
      </c>
      <c r="BK382" s="233">
        <f>ROUND(I382*H382,2)</f>
        <v>0</v>
      </c>
      <c r="BL382" s="15" t="s">
        <v>174</v>
      </c>
      <c r="BM382" s="232" t="s">
        <v>999</v>
      </c>
    </row>
    <row r="383" spans="1:47" s="2" customFormat="1" ht="12">
      <c r="A383" s="37"/>
      <c r="B383" s="38"/>
      <c r="C383" s="39"/>
      <c r="D383" s="234" t="s">
        <v>164</v>
      </c>
      <c r="E383" s="39"/>
      <c r="F383" s="235" t="s">
        <v>998</v>
      </c>
      <c r="G383" s="39"/>
      <c r="H383" s="39"/>
      <c r="I383" s="236"/>
      <c r="J383" s="39"/>
      <c r="K383" s="39"/>
      <c r="L383" s="43"/>
      <c r="M383" s="237"/>
      <c r="N383" s="238"/>
      <c r="O383" s="90"/>
      <c r="P383" s="90"/>
      <c r="Q383" s="90"/>
      <c r="R383" s="90"/>
      <c r="S383" s="90"/>
      <c r="T383" s="91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15" t="s">
        <v>164</v>
      </c>
      <c r="AU383" s="15" t="s">
        <v>95</v>
      </c>
    </row>
    <row r="384" spans="1:65" s="2" customFormat="1" ht="24.15" customHeight="1">
      <c r="A384" s="37"/>
      <c r="B384" s="38"/>
      <c r="C384" s="254" t="s">
        <v>675</v>
      </c>
      <c r="D384" s="254" t="s">
        <v>299</v>
      </c>
      <c r="E384" s="255" t="s">
        <v>1000</v>
      </c>
      <c r="F384" s="256" t="s">
        <v>1001</v>
      </c>
      <c r="G384" s="257" t="s">
        <v>494</v>
      </c>
      <c r="H384" s="258">
        <v>1</v>
      </c>
      <c r="I384" s="259"/>
      <c r="J384" s="260">
        <f>ROUND(I384*H384,2)</f>
        <v>0</v>
      </c>
      <c r="K384" s="261"/>
      <c r="L384" s="262"/>
      <c r="M384" s="263" t="s">
        <v>1</v>
      </c>
      <c r="N384" s="264" t="s">
        <v>50</v>
      </c>
      <c r="O384" s="90"/>
      <c r="P384" s="230">
        <f>O384*H384</f>
        <v>0</v>
      </c>
      <c r="Q384" s="230">
        <v>0.027</v>
      </c>
      <c r="R384" s="230">
        <f>Q384*H384</f>
        <v>0.027</v>
      </c>
      <c r="S384" s="230">
        <v>0</v>
      </c>
      <c r="T384" s="231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2" t="s">
        <v>191</v>
      </c>
      <c r="AT384" s="232" t="s">
        <v>299</v>
      </c>
      <c r="AU384" s="232" t="s">
        <v>95</v>
      </c>
      <c r="AY384" s="15" t="s">
        <v>157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5" t="s">
        <v>93</v>
      </c>
      <c r="BK384" s="233">
        <f>ROUND(I384*H384,2)</f>
        <v>0</v>
      </c>
      <c r="BL384" s="15" t="s">
        <v>174</v>
      </c>
      <c r="BM384" s="232" t="s">
        <v>1002</v>
      </c>
    </row>
    <row r="385" spans="1:47" s="2" customFormat="1" ht="12">
      <c r="A385" s="37"/>
      <c r="B385" s="38"/>
      <c r="C385" s="39"/>
      <c r="D385" s="234" t="s">
        <v>164</v>
      </c>
      <c r="E385" s="39"/>
      <c r="F385" s="235" t="s">
        <v>1001</v>
      </c>
      <c r="G385" s="39"/>
      <c r="H385" s="39"/>
      <c r="I385" s="236"/>
      <c r="J385" s="39"/>
      <c r="K385" s="39"/>
      <c r="L385" s="43"/>
      <c r="M385" s="237"/>
      <c r="N385" s="238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5" t="s">
        <v>164</v>
      </c>
      <c r="AU385" s="15" t="s">
        <v>95</v>
      </c>
    </row>
    <row r="386" spans="1:65" s="2" customFormat="1" ht="21.75" customHeight="1">
      <c r="A386" s="37"/>
      <c r="B386" s="38"/>
      <c r="C386" s="254" t="s">
        <v>685</v>
      </c>
      <c r="D386" s="254" t="s">
        <v>299</v>
      </c>
      <c r="E386" s="255" t="s">
        <v>1003</v>
      </c>
      <c r="F386" s="256" t="s">
        <v>1004</v>
      </c>
      <c r="G386" s="257" t="s">
        <v>494</v>
      </c>
      <c r="H386" s="258">
        <v>1</v>
      </c>
      <c r="I386" s="259"/>
      <c r="J386" s="260">
        <f>ROUND(I386*H386,2)</f>
        <v>0</v>
      </c>
      <c r="K386" s="261"/>
      <c r="L386" s="262"/>
      <c r="M386" s="263" t="s">
        <v>1</v>
      </c>
      <c r="N386" s="264" t="s">
        <v>50</v>
      </c>
      <c r="O386" s="90"/>
      <c r="P386" s="230">
        <f>O386*H386</f>
        <v>0</v>
      </c>
      <c r="Q386" s="230">
        <v>8E-05</v>
      </c>
      <c r="R386" s="230">
        <f>Q386*H386</f>
        <v>8E-05</v>
      </c>
      <c r="S386" s="230">
        <v>0</v>
      </c>
      <c r="T386" s="231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2" t="s">
        <v>191</v>
      </c>
      <c r="AT386" s="232" t="s">
        <v>299</v>
      </c>
      <c r="AU386" s="232" t="s">
        <v>95</v>
      </c>
      <c r="AY386" s="15" t="s">
        <v>157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5" t="s">
        <v>93</v>
      </c>
      <c r="BK386" s="233">
        <f>ROUND(I386*H386,2)</f>
        <v>0</v>
      </c>
      <c r="BL386" s="15" t="s">
        <v>174</v>
      </c>
      <c r="BM386" s="232" t="s">
        <v>1005</v>
      </c>
    </row>
    <row r="387" spans="1:47" s="2" customFormat="1" ht="12">
      <c r="A387" s="37"/>
      <c r="B387" s="38"/>
      <c r="C387" s="39"/>
      <c r="D387" s="234" t="s">
        <v>164</v>
      </c>
      <c r="E387" s="39"/>
      <c r="F387" s="235" t="s">
        <v>1004</v>
      </c>
      <c r="G387" s="39"/>
      <c r="H387" s="39"/>
      <c r="I387" s="236"/>
      <c r="J387" s="39"/>
      <c r="K387" s="39"/>
      <c r="L387" s="43"/>
      <c r="M387" s="237"/>
      <c r="N387" s="238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5" t="s">
        <v>164</v>
      </c>
      <c r="AU387" s="15" t="s">
        <v>95</v>
      </c>
    </row>
    <row r="388" spans="1:65" s="2" customFormat="1" ht="16.5" customHeight="1">
      <c r="A388" s="37"/>
      <c r="B388" s="38"/>
      <c r="C388" s="254" t="s">
        <v>689</v>
      </c>
      <c r="D388" s="254" t="s">
        <v>299</v>
      </c>
      <c r="E388" s="255" t="s">
        <v>1006</v>
      </c>
      <c r="F388" s="256" t="s">
        <v>1007</v>
      </c>
      <c r="G388" s="257" t="s">
        <v>215</v>
      </c>
      <c r="H388" s="258">
        <v>1</v>
      </c>
      <c r="I388" s="259"/>
      <c r="J388" s="260">
        <f>ROUND(I388*H388,2)</f>
        <v>0</v>
      </c>
      <c r="K388" s="261"/>
      <c r="L388" s="262"/>
      <c r="M388" s="263" t="s">
        <v>1</v>
      </c>
      <c r="N388" s="264" t="s">
        <v>50</v>
      </c>
      <c r="O388" s="90"/>
      <c r="P388" s="230">
        <f>O388*H388</f>
        <v>0</v>
      </c>
      <c r="Q388" s="230">
        <v>0.00425</v>
      </c>
      <c r="R388" s="230">
        <f>Q388*H388</f>
        <v>0.00425</v>
      </c>
      <c r="S388" s="230">
        <v>0</v>
      </c>
      <c r="T388" s="231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232" t="s">
        <v>191</v>
      </c>
      <c r="AT388" s="232" t="s">
        <v>299</v>
      </c>
      <c r="AU388" s="232" t="s">
        <v>95</v>
      </c>
      <c r="AY388" s="15" t="s">
        <v>157</v>
      </c>
      <c r="BE388" s="233">
        <f>IF(N388="základní",J388,0)</f>
        <v>0</v>
      </c>
      <c r="BF388" s="233">
        <f>IF(N388="snížená",J388,0)</f>
        <v>0</v>
      </c>
      <c r="BG388" s="233">
        <f>IF(N388="zákl. přenesená",J388,0)</f>
        <v>0</v>
      </c>
      <c r="BH388" s="233">
        <f>IF(N388="sníž. přenesená",J388,0)</f>
        <v>0</v>
      </c>
      <c r="BI388" s="233">
        <f>IF(N388="nulová",J388,0)</f>
        <v>0</v>
      </c>
      <c r="BJ388" s="15" t="s">
        <v>93</v>
      </c>
      <c r="BK388" s="233">
        <f>ROUND(I388*H388,2)</f>
        <v>0</v>
      </c>
      <c r="BL388" s="15" t="s">
        <v>174</v>
      </c>
      <c r="BM388" s="232" t="s">
        <v>1008</v>
      </c>
    </row>
    <row r="389" spans="1:47" s="2" customFormat="1" ht="12">
      <c r="A389" s="37"/>
      <c r="B389" s="38"/>
      <c r="C389" s="39"/>
      <c r="D389" s="234" t="s">
        <v>164</v>
      </c>
      <c r="E389" s="39"/>
      <c r="F389" s="235" t="s">
        <v>1007</v>
      </c>
      <c r="G389" s="39"/>
      <c r="H389" s="39"/>
      <c r="I389" s="236"/>
      <c r="J389" s="39"/>
      <c r="K389" s="39"/>
      <c r="L389" s="43"/>
      <c r="M389" s="237"/>
      <c r="N389" s="238"/>
      <c r="O389" s="90"/>
      <c r="P389" s="90"/>
      <c r="Q389" s="90"/>
      <c r="R389" s="90"/>
      <c r="S389" s="90"/>
      <c r="T389" s="91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15" t="s">
        <v>164</v>
      </c>
      <c r="AU389" s="15" t="s">
        <v>95</v>
      </c>
    </row>
    <row r="390" spans="1:51" s="13" customFormat="1" ht="12">
      <c r="A390" s="13"/>
      <c r="B390" s="239"/>
      <c r="C390" s="240"/>
      <c r="D390" s="234" t="s">
        <v>224</v>
      </c>
      <c r="E390" s="241" t="s">
        <v>1</v>
      </c>
      <c r="F390" s="242" t="s">
        <v>93</v>
      </c>
      <c r="G390" s="240"/>
      <c r="H390" s="243">
        <v>1</v>
      </c>
      <c r="I390" s="244"/>
      <c r="J390" s="240"/>
      <c r="K390" s="240"/>
      <c r="L390" s="245"/>
      <c r="M390" s="246"/>
      <c r="N390" s="247"/>
      <c r="O390" s="247"/>
      <c r="P390" s="247"/>
      <c r="Q390" s="247"/>
      <c r="R390" s="247"/>
      <c r="S390" s="247"/>
      <c r="T390" s="248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9" t="s">
        <v>224</v>
      </c>
      <c r="AU390" s="249" t="s">
        <v>95</v>
      </c>
      <c r="AV390" s="13" t="s">
        <v>95</v>
      </c>
      <c r="AW390" s="13" t="s">
        <v>40</v>
      </c>
      <c r="AX390" s="13" t="s">
        <v>93</v>
      </c>
      <c r="AY390" s="249" t="s">
        <v>157</v>
      </c>
    </row>
    <row r="391" spans="1:65" s="2" customFormat="1" ht="24.15" customHeight="1">
      <c r="A391" s="37"/>
      <c r="B391" s="38"/>
      <c r="C391" s="254" t="s">
        <v>693</v>
      </c>
      <c r="D391" s="254" t="s">
        <v>299</v>
      </c>
      <c r="E391" s="255" t="s">
        <v>1009</v>
      </c>
      <c r="F391" s="256" t="s">
        <v>1010</v>
      </c>
      <c r="G391" s="257" t="s">
        <v>494</v>
      </c>
      <c r="H391" s="258">
        <v>2</v>
      </c>
      <c r="I391" s="259"/>
      <c r="J391" s="260">
        <f>ROUND(I391*H391,2)</f>
        <v>0</v>
      </c>
      <c r="K391" s="261"/>
      <c r="L391" s="262"/>
      <c r="M391" s="263" t="s">
        <v>1</v>
      </c>
      <c r="N391" s="264" t="s">
        <v>50</v>
      </c>
      <c r="O391" s="90"/>
      <c r="P391" s="230">
        <f>O391*H391</f>
        <v>0</v>
      </c>
      <c r="Q391" s="230">
        <v>0.00105</v>
      </c>
      <c r="R391" s="230">
        <f>Q391*H391</f>
        <v>0.0021</v>
      </c>
      <c r="S391" s="230">
        <v>0</v>
      </c>
      <c r="T391" s="231">
        <f>S391*H391</f>
        <v>0</v>
      </c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R391" s="232" t="s">
        <v>191</v>
      </c>
      <c r="AT391" s="232" t="s">
        <v>299</v>
      </c>
      <c r="AU391" s="232" t="s">
        <v>95</v>
      </c>
      <c r="AY391" s="15" t="s">
        <v>157</v>
      </c>
      <c r="BE391" s="233">
        <f>IF(N391="základní",J391,0)</f>
        <v>0</v>
      </c>
      <c r="BF391" s="233">
        <f>IF(N391="snížená",J391,0)</f>
        <v>0</v>
      </c>
      <c r="BG391" s="233">
        <f>IF(N391="zákl. přenesená",J391,0)</f>
        <v>0</v>
      </c>
      <c r="BH391" s="233">
        <f>IF(N391="sníž. přenesená",J391,0)</f>
        <v>0</v>
      </c>
      <c r="BI391" s="233">
        <f>IF(N391="nulová",J391,0)</f>
        <v>0</v>
      </c>
      <c r="BJ391" s="15" t="s">
        <v>93</v>
      </c>
      <c r="BK391" s="233">
        <f>ROUND(I391*H391,2)</f>
        <v>0</v>
      </c>
      <c r="BL391" s="15" t="s">
        <v>174</v>
      </c>
      <c r="BM391" s="232" t="s">
        <v>1011</v>
      </c>
    </row>
    <row r="392" spans="1:47" s="2" customFormat="1" ht="12">
      <c r="A392" s="37"/>
      <c r="B392" s="38"/>
      <c r="C392" s="39"/>
      <c r="D392" s="234" t="s">
        <v>164</v>
      </c>
      <c r="E392" s="39"/>
      <c r="F392" s="235" t="s">
        <v>1012</v>
      </c>
      <c r="G392" s="39"/>
      <c r="H392" s="39"/>
      <c r="I392" s="236"/>
      <c r="J392" s="39"/>
      <c r="K392" s="39"/>
      <c r="L392" s="43"/>
      <c r="M392" s="237"/>
      <c r="N392" s="238"/>
      <c r="O392" s="90"/>
      <c r="P392" s="90"/>
      <c r="Q392" s="90"/>
      <c r="R392" s="90"/>
      <c r="S392" s="90"/>
      <c r="T392" s="91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T392" s="15" t="s">
        <v>164</v>
      </c>
      <c r="AU392" s="15" t="s">
        <v>95</v>
      </c>
    </row>
    <row r="393" spans="1:51" s="13" customFormat="1" ht="12">
      <c r="A393" s="13"/>
      <c r="B393" s="239"/>
      <c r="C393" s="240"/>
      <c r="D393" s="234" t="s">
        <v>224</v>
      </c>
      <c r="E393" s="241" t="s">
        <v>1</v>
      </c>
      <c r="F393" s="242" t="s">
        <v>95</v>
      </c>
      <c r="G393" s="240"/>
      <c r="H393" s="243">
        <v>2</v>
      </c>
      <c r="I393" s="244"/>
      <c r="J393" s="240"/>
      <c r="K393" s="240"/>
      <c r="L393" s="245"/>
      <c r="M393" s="246"/>
      <c r="N393" s="247"/>
      <c r="O393" s="247"/>
      <c r="P393" s="247"/>
      <c r="Q393" s="247"/>
      <c r="R393" s="247"/>
      <c r="S393" s="247"/>
      <c r="T393" s="248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9" t="s">
        <v>224</v>
      </c>
      <c r="AU393" s="249" t="s">
        <v>95</v>
      </c>
      <c r="AV393" s="13" t="s">
        <v>95</v>
      </c>
      <c r="AW393" s="13" t="s">
        <v>40</v>
      </c>
      <c r="AX393" s="13" t="s">
        <v>93</v>
      </c>
      <c r="AY393" s="249" t="s">
        <v>157</v>
      </c>
    </row>
    <row r="394" spans="1:65" s="2" customFormat="1" ht="24.15" customHeight="1">
      <c r="A394" s="37"/>
      <c r="B394" s="38"/>
      <c r="C394" s="254" t="s">
        <v>704</v>
      </c>
      <c r="D394" s="254" t="s">
        <v>299</v>
      </c>
      <c r="E394" s="255" t="s">
        <v>1013</v>
      </c>
      <c r="F394" s="256" t="s">
        <v>1014</v>
      </c>
      <c r="G394" s="257" t="s">
        <v>494</v>
      </c>
      <c r="H394" s="258">
        <v>6</v>
      </c>
      <c r="I394" s="259"/>
      <c r="J394" s="260">
        <f>ROUND(I394*H394,2)</f>
        <v>0</v>
      </c>
      <c r="K394" s="261"/>
      <c r="L394" s="262"/>
      <c r="M394" s="263" t="s">
        <v>1</v>
      </c>
      <c r="N394" s="264" t="s">
        <v>50</v>
      </c>
      <c r="O394" s="90"/>
      <c r="P394" s="230">
        <f>O394*H394</f>
        <v>0</v>
      </c>
      <c r="Q394" s="230">
        <v>0.01801</v>
      </c>
      <c r="R394" s="230">
        <f>Q394*H394</f>
        <v>0.10806000000000002</v>
      </c>
      <c r="S394" s="230">
        <v>0</v>
      </c>
      <c r="T394" s="231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232" t="s">
        <v>191</v>
      </c>
      <c r="AT394" s="232" t="s">
        <v>299</v>
      </c>
      <c r="AU394" s="232" t="s">
        <v>95</v>
      </c>
      <c r="AY394" s="15" t="s">
        <v>157</v>
      </c>
      <c r="BE394" s="233">
        <f>IF(N394="základní",J394,0)</f>
        <v>0</v>
      </c>
      <c r="BF394" s="233">
        <f>IF(N394="snížená",J394,0)</f>
        <v>0</v>
      </c>
      <c r="BG394" s="233">
        <f>IF(N394="zákl. přenesená",J394,0)</f>
        <v>0</v>
      </c>
      <c r="BH394" s="233">
        <f>IF(N394="sníž. přenesená",J394,0)</f>
        <v>0</v>
      </c>
      <c r="BI394" s="233">
        <f>IF(N394="nulová",J394,0)</f>
        <v>0</v>
      </c>
      <c r="BJ394" s="15" t="s">
        <v>93</v>
      </c>
      <c r="BK394" s="233">
        <f>ROUND(I394*H394,2)</f>
        <v>0</v>
      </c>
      <c r="BL394" s="15" t="s">
        <v>174</v>
      </c>
      <c r="BM394" s="232" t="s">
        <v>1015</v>
      </c>
    </row>
    <row r="395" spans="1:47" s="2" customFormat="1" ht="12">
      <c r="A395" s="37"/>
      <c r="B395" s="38"/>
      <c r="C395" s="39"/>
      <c r="D395" s="234" t="s">
        <v>164</v>
      </c>
      <c r="E395" s="39"/>
      <c r="F395" s="235" t="s">
        <v>1014</v>
      </c>
      <c r="G395" s="39"/>
      <c r="H395" s="39"/>
      <c r="I395" s="236"/>
      <c r="J395" s="39"/>
      <c r="K395" s="39"/>
      <c r="L395" s="43"/>
      <c r="M395" s="237"/>
      <c r="N395" s="238"/>
      <c r="O395" s="90"/>
      <c r="P395" s="90"/>
      <c r="Q395" s="90"/>
      <c r="R395" s="90"/>
      <c r="S395" s="90"/>
      <c r="T395" s="91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15" t="s">
        <v>164</v>
      </c>
      <c r="AU395" s="15" t="s">
        <v>95</v>
      </c>
    </row>
    <row r="396" spans="1:51" s="13" customFormat="1" ht="12">
      <c r="A396" s="13"/>
      <c r="B396" s="239"/>
      <c r="C396" s="240"/>
      <c r="D396" s="234" t="s">
        <v>224</v>
      </c>
      <c r="E396" s="241" t="s">
        <v>1</v>
      </c>
      <c r="F396" s="242" t="s">
        <v>182</v>
      </c>
      <c r="G396" s="240"/>
      <c r="H396" s="243">
        <v>6</v>
      </c>
      <c r="I396" s="244"/>
      <c r="J396" s="240"/>
      <c r="K396" s="240"/>
      <c r="L396" s="245"/>
      <c r="M396" s="246"/>
      <c r="N396" s="247"/>
      <c r="O396" s="247"/>
      <c r="P396" s="247"/>
      <c r="Q396" s="247"/>
      <c r="R396" s="247"/>
      <c r="S396" s="247"/>
      <c r="T396" s="248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9" t="s">
        <v>224</v>
      </c>
      <c r="AU396" s="249" t="s">
        <v>95</v>
      </c>
      <c r="AV396" s="13" t="s">
        <v>95</v>
      </c>
      <c r="AW396" s="13" t="s">
        <v>40</v>
      </c>
      <c r="AX396" s="13" t="s">
        <v>93</v>
      </c>
      <c r="AY396" s="249" t="s">
        <v>157</v>
      </c>
    </row>
    <row r="397" spans="1:65" s="2" customFormat="1" ht="24.15" customHeight="1">
      <c r="A397" s="37"/>
      <c r="B397" s="38"/>
      <c r="C397" s="220" t="s">
        <v>709</v>
      </c>
      <c r="D397" s="220" t="s">
        <v>158</v>
      </c>
      <c r="E397" s="221" t="s">
        <v>1016</v>
      </c>
      <c r="F397" s="222" t="s">
        <v>1017</v>
      </c>
      <c r="G397" s="223" t="s">
        <v>494</v>
      </c>
      <c r="H397" s="224">
        <v>3</v>
      </c>
      <c r="I397" s="225"/>
      <c r="J397" s="226">
        <f>ROUND(I397*H397,2)</f>
        <v>0</v>
      </c>
      <c r="K397" s="227"/>
      <c r="L397" s="43"/>
      <c r="M397" s="228" t="s">
        <v>1</v>
      </c>
      <c r="N397" s="229" t="s">
        <v>50</v>
      </c>
      <c r="O397" s="90"/>
      <c r="P397" s="230">
        <f>O397*H397</f>
        <v>0</v>
      </c>
      <c r="Q397" s="230">
        <v>0.00429</v>
      </c>
      <c r="R397" s="230">
        <f>Q397*H397</f>
        <v>0.012870000000000001</v>
      </c>
      <c r="S397" s="230">
        <v>0</v>
      </c>
      <c r="T397" s="231">
        <f>S397*H397</f>
        <v>0</v>
      </c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R397" s="232" t="s">
        <v>174</v>
      </c>
      <c r="AT397" s="232" t="s">
        <v>158</v>
      </c>
      <c r="AU397" s="232" t="s">
        <v>95</v>
      </c>
      <c r="AY397" s="15" t="s">
        <v>157</v>
      </c>
      <c r="BE397" s="233">
        <f>IF(N397="základní",J397,0)</f>
        <v>0</v>
      </c>
      <c r="BF397" s="233">
        <f>IF(N397="snížená",J397,0)</f>
        <v>0</v>
      </c>
      <c r="BG397" s="233">
        <f>IF(N397="zákl. přenesená",J397,0)</f>
        <v>0</v>
      </c>
      <c r="BH397" s="233">
        <f>IF(N397="sníž. přenesená",J397,0)</f>
        <v>0</v>
      </c>
      <c r="BI397" s="233">
        <f>IF(N397="nulová",J397,0)</f>
        <v>0</v>
      </c>
      <c r="BJ397" s="15" t="s">
        <v>93</v>
      </c>
      <c r="BK397" s="233">
        <f>ROUND(I397*H397,2)</f>
        <v>0</v>
      </c>
      <c r="BL397" s="15" t="s">
        <v>174</v>
      </c>
      <c r="BM397" s="232" t="s">
        <v>1018</v>
      </c>
    </row>
    <row r="398" spans="1:47" s="2" customFormat="1" ht="12">
      <c r="A398" s="37"/>
      <c r="B398" s="38"/>
      <c r="C398" s="39"/>
      <c r="D398" s="234" t="s">
        <v>164</v>
      </c>
      <c r="E398" s="39"/>
      <c r="F398" s="235" t="s">
        <v>1019</v>
      </c>
      <c r="G398" s="39"/>
      <c r="H398" s="39"/>
      <c r="I398" s="236"/>
      <c r="J398" s="39"/>
      <c r="K398" s="39"/>
      <c r="L398" s="43"/>
      <c r="M398" s="237"/>
      <c r="N398" s="238"/>
      <c r="O398" s="90"/>
      <c r="P398" s="90"/>
      <c r="Q398" s="90"/>
      <c r="R398" s="90"/>
      <c r="S398" s="90"/>
      <c r="T398" s="91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T398" s="15" t="s">
        <v>164</v>
      </c>
      <c r="AU398" s="15" t="s">
        <v>95</v>
      </c>
    </row>
    <row r="399" spans="1:65" s="2" customFormat="1" ht="24.15" customHeight="1">
      <c r="A399" s="37"/>
      <c r="B399" s="38"/>
      <c r="C399" s="254" t="s">
        <v>714</v>
      </c>
      <c r="D399" s="254" t="s">
        <v>299</v>
      </c>
      <c r="E399" s="255" t="s">
        <v>1020</v>
      </c>
      <c r="F399" s="256" t="s">
        <v>1021</v>
      </c>
      <c r="G399" s="257" t="s">
        <v>494</v>
      </c>
      <c r="H399" s="258">
        <v>1</v>
      </c>
      <c r="I399" s="259"/>
      <c r="J399" s="260">
        <f>ROUND(I399*H399,2)</f>
        <v>0</v>
      </c>
      <c r="K399" s="261"/>
      <c r="L399" s="262"/>
      <c r="M399" s="263" t="s">
        <v>1</v>
      </c>
      <c r="N399" s="264" t="s">
        <v>50</v>
      </c>
      <c r="O399" s="90"/>
      <c r="P399" s="230">
        <f>O399*H399</f>
        <v>0</v>
      </c>
      <c r="Q399" s="230">
        <v>0.05</v>
      </c>
      <c r="R399" s="230">
        <f>Q399*H399</f>
        <v>0.05</v>
      </c>
      <c r="S399" s="230">
        <v>0</v>
      </c>
      <c r="T399" s="231">
        <f>S399*H399</f>
        <v>0</v>
      </c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R399" s="232" t="s">
        <v>191</v>
      </c>
      <c r="AT399" s="232" t="s">
        <v>299</v>
      </c>
      <c r="AU399" s="232" t="s">
        <v>95</v>
      </c>
      <c r="AY399" s="15" t="s">
        <v>157</v>
      </c>
      <c r="BE399" s="233">
        <f>IF(N399="základní",J399,0)</f>
        <v>0</v>
      </c>
      <c r="BF399" s="233">
        <f>IF(N399="snížená",J399,0)</f>
        <v>0</v>
      </c>
      <c r="BG399" s="233">
        <f>IF(N399="zákl. přenesená",J399,0)</f>
        <v>0</v>
      </c>
      <c r="BH399" s="233">
        <f>IF(N399="sníž. přenesená",J399,0)</f>
        <v>0</v>
      </c>
      <c r="BI399" s="233">
        <f>IF(N399="nulová",J399,0)</f>
        <v>0</v>
      </c>
      <c r="BJ399" s="15" t="s">
        <v>93</v>
      </c>
      <c r="BK399" s="233">
        <f>ROUND(I399*H399,2)</f>
        <v>0</v>
      </c>
      <c r="BL399" s="15" t="s">
        <v>174</v>
      </c>
      <c r="BM399" s="232" t="s">
        <v>1022</v>
      </c>
    </row>
    <row r="400" spans="1:47" s="2" customFormat="1" ht="12">
      <c r="A400" s="37"/>
      <c r="B400" s="38"/>
      <c r="C400" s="39"/>
      <c r="D400" s="234" t="s">
        <v>164</v>
      </c>
      <c r="E400" s="39"/>
      <c r="F400" s="235" t="s">
        <v>1021</v>
      </c>
      <c r="G400" s="39"/>
      <c r="H400" s="39"/>
      <c r="I400" s="236"/>
      <c r="J400" s="39"/>
      <c r="K400" s="39"/>
      <c r="L400" s="43"/>
      <c r="M400" s="237"/>
      <c r="N400" s="238"/>
      <c r="O400" s="90"/>
      <c r="P400" s="90"/>
      <c r="Q400" s="90"/>
      <c r="R400" s="90"/>
      <c r="S400" s="90"/>
      <c r="T400" s="91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T400" s="15" t="s">
        <v>164</v>
      </c>
      <c r="AU400" s="15" t="s">
        <v>95</v>
      </c>
    </row>
    <row r="401" spans="1:51" s="13" customFormat="1" ht="12">
      <c r="A401" s="13"/>
      <c r="B401" s="239"/>
      <c r="C401" s="240"/>
      <c r="D401" s="234" t="s">
        <v>224</v>
      </c>
      <c r="E401" s="241" t="s">
        <v>1</v>
      </c>
      <c r="F401" s="242" t="s">
        <v>93</v>
      </c>
      <c r="G401" s="240"/>
      <c r="H401" s="243">
        <v>1</v>
      </c>
      <c r="I401" s="244"/>
      <c r="J401" s="240"/>
      <c r="K401" s="240"/>
      <c r="L401" s="245"/>
      <c r="M401" s="246"/>
      <c r="N401" s="247"/>
      <c r="O401" s="247"/>
      <c r="P401" s="247"/>
      <c r="Q401" s="247"/>
      <c r="R401" s="247"/>
      <c r="S401" s="247"/>
      <c r="T401" s="248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9" t="s">
        <v>224</v>
      </c>
      <c r="AU401" s="249" t="s">
        <v>95</v>
      </c>
      <c r="AV401" s="13" t="s">
        <v>95</v>
      </c>
      <c r="AW401" s="13" t="s">
        <v>40</v>
      </c>
      <c r="AX401" s="13" t="s">
        <v>93</v>
      </c>
      <c r="AY401" s="249" t="s">
        <v>157</v>
      </c>
    </row>
    <row r="402" spans="1:65" s="2" customFormat="1" ht="33" customHeight="1">
      <c r="A402" s="37"/>
      <c r="B402" s="38"/>
      <c r="C402" s="254" t="s">
        <v>722</v>
      </c>
      <c r="D402" s="254" t="s">
        <v>299</v>
      </c>
      <c r="E402" s="255" t="s">
        <v>1023</v>
      </c>
      <c r="F402" s="256" t="s">
        <v>1024</v>
      </c>
      <c r="G402" s="257" t="s">
        <v>494</v>
      </c>
      <c r="H402" s="258">
        <v>2</v>
      </c>
      <c r="I402" s="259"/>
      <c r="J402" s="260">
        <f>ROUND(I402*H402,2)</f>
        <v>0</v>
      </c>
      <c r="K402" s="261"/>
      <c r="L402" s="262"/>
      <c r="M402" s="263" t="s">
        <v>1</v>
      </c>
      <c r="N402" s="264" t="s">
        <v>50</v>
      </c>
      <c r="O402" s="90"/>
      <c r="P402" s="230">
        <f>O402*H402</f>
        <v>0</v>
      </c>
      <c r="Q402" s="230">
        <v>0.042</v>
      </c>
      <c r="R402" s="230">
        <f>Q402*H402</f>
        <v>0.084</v>
      </c>
      <c r="S402" s="230">
        <v>0</v>
      </c>
      <c r="T402" s="231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232" t="s">
        <v>191</v>
      </c>
      <c r="AT402" s="232" t="s">
        <v>299</v>
      </c>
      <c r="AU402" s="232" t="s">
        <v>95</v>
      </c>
      <c r="AY402" s="15" t="s">
        <v>157</v>
      </c>
      <c r="BE402" s="233">
        <f>IF(N402="základní",J402,0)</f>
        <v>0</v>
      </c>
      <c r="BF402" s="233">
        <f>IF(N402="snížená",J402,0)</f>
        <v>0</v>
      </c>
      <c r="BG402" s="233">
        <f>IF(N402="zákl. přenesená",J402,0)</f>
        <v>0</v>
      </c>
      <c r="BH402" s="233">
        <f>IF(N402="sníž. přenesená",J402,0)</f>
        <v>0</v>
      </c>
      <c r="BI402" s="233">
        <f>IF(N402="nulová",J402,0)</f>
        <v>0</v>
      </c>
      <c r="BJ402" s="15" t="s">
        <v>93</v>
      </c>
      <c r="BK402" s="233">
        <f>ROUND(I402*H402,2)</f>
        <v>0</v>
      </c>
      <c r="BL402" s="15" t="s">
        <v>174</v>
      </c>
      <c r="BM402" s="232" t="s">
        <v>1025</v>
      </c>
    </row>
    <row r="403" spans="1:47" s="2" customFormat="1" ht="12">
      <c r="A403" s="37"/>
      <c r="B403" s="38"/>
      <c r="C403" s="39"/>
      <c r="D403" s="234" t="s">
        <v>164</v>
      </c>
      <c r="E403" s="39"/>
      <c r="F403" s="235" t="s">
        <v>1024</v>
      </c>
      <c r="G403" s="39"/>
      <c r="H403" s="39"/>
      <c r="I403" s="236"/>
      <c r="J403" s="39"/>
      <c r="K403" s="39"/>
      <c r="L403" s="43"/>
      <c r="M403" s="237"/>
      <c r="N403" s="238"/>
      <c r="O403" s="90"/>
      <c r="P403" s="90"/>
      <c r="Q403" s="90"/>
      <c r="R403" s="90"/>
      <c r="S403" s="90"/>
      <c r="T403" s="91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15" t="s">
        <v>164</v>
      </c>
      <c r="AU403" s="15" t="s">
        <v>95</v>
      </c>
    </row>
    <row r="404" spans="1:65" s="2" customFormat="1" ht="24.15" customHeight="1">
      <c r="A404" s="37"/>
      <c r="B404" s="38"/>
      <c r="C404" s="220" t="s">
        <v>727</v>
      </c>
      <c r="D404" s="220" t="s">
        <v>158</v>
      </c>
      <c r="E404" s="221" t="s">
        <v>1026</v>
      </c>
      <c r="F404" s="222" t="s">
        <v>1027</v>
      </c>
      <c r="G404" s="223" t="s">
        <v>494</v>
      </c>
      <c r="H404" s="224">
        <v>47</v>
      </c>
      <c r="I404" s="225"/>
      <c r="J404" s="226">
        <f>ROUND(I404*H404,2)</f>
        <v>0</v>
      </c>
      <c r="K404" s="227"/>
      <c r="L404" s="43"/>
      <c r="M404" s="228" t="s">
        <v>1</v>
      </c>
      <c r="N404" s="229" t="s">
        <v>50</v>
      </c>
      <c r="O404" s="90"/>
      <c r="P404" s="230">
        <f>O404*H404</f>
        <v>0</v>
      </c>
      <c r="Q404" s="230">
        <v>0</v>
      </c>
      <c r="R404" s="230">
        <f>Q404*H404</f>
        <v>0</v>
      </c>
      <c r="S404" s="230">
        <v>0</v>
      </c>
      <c r="T404" s="231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2" t="s">
        <v>174</v>
      </c>
      <c r="AT404" s="232" t="s">
        <v>158</v>
      </c>
      <c r="AU404" s="232" t="s">
        <v>95</v>
      </c>
      <c r="AY404" s="15" t="s">
        <v>157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5" t="s">
        <v>93</v>
      </c>
      <c r="BK404" s="233">
        <f>ROUND(I404*H404,2)</f>
        <v>0</v>
      </c>
      <c r="BL404" s="15" t="s">
        <v>174</v>
      </c>
      <c r="BM404" s="232" t="s">
        <v>1028</v>
      </c>
    </row>
    <row r="405" spans="1:47" s="2" customFormat="1" ht="12">
      <c r="A405" s="37"/>
      <c r="B405" s="38"/>
      <c r="C405" s="39"/>
      <c r="D405" s="234" t="s">
        <v>164</v>
      </c>
      <c r="E405" s="39"/>
      <c r="F405" s="235" t="s">
        <v>1029</v>
      </c>
      <c r="G405" s="39"/>
      <c r="H405" s="39"/>
      <c r="I405" s="236"/>
      <c r="J405" s="39"/>
      <c r="K405" s="39"/>
      <c r="L405" s="43"/>
      <c r="M405" s="237"/>
      <c r="N405" s="238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5" t="s">
        <v>164</v>
      </c>
      <c r="AU405" s="15" t="s">
        <v>95</v>
      </c>
    </row>
    <row r="406" spans="1:51" s="13" customFormat="1" ht="12">
      <c r="A406" s="13"/>
      <c r="B406" s="239"/>
      <c r="C406" s="240"/>
      <c r="D406" s="234" t="s">
        <v>224</v>
      </c>
      <c r="E406" s="241" t="s">
        <v>1</v>
      </c>
      <c r="F406" s="242" t="s">
        <v>1030</v>
      </c>
      <c r="G406" s="240"/>
      <c r="H406" s="243">
        <v>47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224</v>
      </c>
      <c r="AU406" s="249" t="s">
        <v>95</v>
      </c>
      <c r="AV406" s="13" t="s">
        <v>95</v>
      </c>
      <c r="AW406" s="13" t="s">
        <v>40</v>
      </c>
      <c r="AX406" s="13" t="s">
        <v>93</v>
      </c>
      <c r="AY406" s="249" t="s">
        <v>157</v>
      </c>
    </row>
    <row r="407" spans="1:65" s="2" customFormat="1" ht="16.5" customHeight="1">
      <c r="A407" s="37"/>
      <c r="B407" s="38"/>
      <c r="C407" s="254" t="s">
        <v>736</v>
      </c>
      <c r="D407" s="254" t="s">
        <v>299</v>
      </c>
      <c r="E407" s="255" t="s">
        <v>1031</v>
      </c>
      <c r="F407" s="256" t="s">
        <v>1032</v>
      </c>
      <c r="G407" s="257" t="s">
        <v>494</v>
      </c>
      <c r="H407" s="258">
        <v>45</v>
      </c>
      <c r="I407" s="259"/>
      <c r="J407" s="260">
        <f>ROUND(I407*H407,2)</f>
        <v>0</v>
      </c>
      <c r="K407" s="261"/>
      <c r="L407" s="262"/>
      <c r="M407" s="263" t="s">
        <v>1</v>
      </c>
      <c r="N407" s="264" t="s">
        <v>50</v>
      </c>
      <c r="O407" s="90"/>
      <c r="P407" s="230">
        <f>O407*H407</f>
        <v>0</v>
      </c>
      <c r="Q407" s="230">
        <v>0.00359</v>
      </c>
      <c r="R407" s="230">
        <f>Q407*H407</f>
        <v>0.16155</v>
      </c>
      <c r="S407" s="230">
        <v>0</v>
      </c>
      <c r="T407" s="231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2" t="s">
        <v>191</v>
      </c>
      <c r="AT407" s="232" t="s">
        <v>299</v>
      </c>
      <c r="AU407" s="232" t="s">
        <v>95</v>
      </c>
      <c r="AY407" s="15" t="s">
        <v>157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5" t="s">
        <v>93</v>
      </c>
      <c r="BK407" s="233">
        <f>ROUND(I407*H407,2)</f>
        <v>0</v>
      </c>
      <c r="BL407" s="15" t="s">
        <v>174</v>
      </c>
      <c r="BM407" s="232" t="s">
        <v>1033</v>
      </c>
    </row>
    <row r="408" spans="1:47" s="2" customFormat="1" ht="12">
      <c r="A408" s="37"/>
      <c r="B408" s="38"/>
      <c r="C408" s="39"/>
      <c r="D408" s="234" t="s">
        <v>164</v>
      </c>
      <c r="E408" s="39"/>
      <c r="F408" s="235" t="s">
        <v>1032</v>
      </c>
      <c r="G408" s="39"/>
      <c r="H408" s="39"/>
      <c r="I408" s="236"/>
      <c r="J408" s="39"/>
      <c r="K408" s="39"/>
      <c r="L408" s="43"/>
      <c r="M408" s="237"/>
      <c r="N408" s="238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5" t="s">
        <v>164</v>
      </c>
      <c r="AU408" s="15" t="s">
        <v>95</v>
      </c>
    </row>
    <row r="409" spans="1:65" s="2" customFormat="1" ht="16.5" customHeight="1">
      <c r="A409" s="37"/>
      <c r="B409" s="38"/>
      <c r="C409" s="254" t="s">
        <v>744</v>
      </c>
      <c r="D409" s="254" t="s">
        <v>299</v>
      </c>
      <c r="E409" s="255" t="s">
        <v>1034</v>
      </c>
      <c r="F409" s="256" t="s">
        <v>1035</v>
      </c>
      <c r="G409" s="257" t="s">
        <v>494</v>
      </c>
      <c r="H409" s="258">
        <v>2</v>
      </c>
      <c r="I409" s="259"/>
      <c r="J409" s="260">
        <f>ROUND(I409*H409,2)</f>
        <v>0</v>
      </c>
      <c r="K409" s="261"/>
      <c r="L409" s="262"/>
      <c r="M409" s="263" t="s">
        <v>1</v>
      </c>
      <c r="N409" s="264" t="s">
        <v>50</v>
      </c>
      <c r="O409" s="90"/>
      <c r="P409" s="230">
        <f>O409*H409</f>
        <v>0</v>
      </c>
      <c r="Q409" s="230">
        <v>0.0057</v>
      </c>
      <c r="R409" s="230">
        <f>Q409*H409</f>
        <v>0.0114</v>
      </c>
      <c r="S409" s="230">
        <v>0</v>
      </c>
      <c r="T409" s="231">
        <f>S409*H409</f>
        <v>0</v>
      </c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R409" s="232" t="s">
        <v>191</v>
      </c>
      <c r="AT409" s="232" t="s">
        <v>299</v>
      </c>
      <c r="AU409" s="232" t="s">
        <v>95</v>
      </c>
      <c r="AY409" s="15" t="s">
        <v>157</v>
      </c>
      <c r="BE409" s="233">
        <f>IF(N409="základní",J409,0)</f>
        <v>0</v>
      </c>
      <c r="BF409" s="233">
        <f>IF(N409="snížená",J409,0)</f>
        <v>0</v>
      </c>
      <c r="BG409" s="233">
        <f>IF(N409="zákl. přenesená",J409,0)</f>
        <v>0</v>
      </c>
      <c r="BH409" s="233">
        <f>IF(N409="sníž. přenesená",J409,0)</f>
        <v>0</v>
      </c>
      <c r="BI409" s="233">
        <f>IF(N409="nulová",J409,0)</f>
        <v>0</v>
      </c>
      <c r="BJ409" s="15" t="s">
        <v>93</v>
      </c>
      <c r="BK409" s="233">
        <f>ROUND(I409*H409,2)</f>
        <v>0</v>
      </c>
      <c r="BL409" s="15" t="s">
        <v>174</v>
      </c>
      <c r="BM409" s="232" t="s">
        <v>1036</v>
      </c>
    </row>
    <row r="410" spans="1:47" s="2" customFormat="1" ht="12">
      <c r="A410" s="37"/>
      <c r="B410" s="38"/>
      <c r="C410" s="39"/>
      <c r="D410" s="234" t="s">
        <v>164</v>
      </c>
      <c r="E410" s="39"/>
      <c r="F410" s="235" t="s">
        <v>1037</v>
      </c>
      <c r="G410" s="39"/>
      <c r="H410" s="39"/>
      <c r="I410" s="236"/>
      <c r="J410" s="39"/>
      <c r="K410" s="39"/>
      <c r="L410" s="43"/>
      <c r="M410" s="237"/>
      <c r="N410" s="238"/>
      <c r="O410" s="90"/>
      <c r="P410" s="90"/>
      <c r="Q410" s="90"/>
      <c r="R410" s="90"/>
      <c r="S410" s="90"/>
      <c r="T410" s="91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T410" s="15" t="s">
        <v>164</v>
      </c>
      <c r="AU410" s="15" t="s">
        <v>95</v>
      </c>
    </row>
    <row r="411" spans="1:65" s="2" customFormat="1" ht="24.15" customHeight="1">
      <c r="A411" s="37"/>
      <c r="B411" s="38"/>
      <c r="C411" s="254" t="s">
        <v>749</v>
      </c>
      <c r="D411" s="254" t="s">
        <v>299</v>
      </c>
      <c r="E411" s="255" t="s">
        <v>1038</v>
      </c>
      <c r="F411" s="256" t="s">
        <v>1039</v>
      </c>
      <c r="G411" s="257" t="s">
        <v>494</v>
      </c>
      <c r="H411" s="258">
        <v>4</v>
      </c>
      <c r="I411" s="259"/>
      <c r="J411" s="260">
        <f>ROUND(I411*H411,2)</f>
        <v>0</v>
      </c>
      <c r="K411" s="261"/>
      <c r="L411" s="262"/>
      <c r="M411" s="263" t="s">
        <v>1</v>
      </c>
      <c r="N411" s="264" t="s">
        <v>50</v>
      </c>
      <c r="O411" s="90"/>
      <c r="P411" s="230">
        <f>O411*H411</f>
        <v>0</v>
      </c>
      <c r="Q411" s="230">
        <v>0.0103</v>
      </c>
      <c r="R411" s="230">
        <f>Q411*H411</f>
        <v>0.0412</v>
      </c>
      <c r="S411" s="230">
        <v>0</v>
      </c>
      <c r="T411" s="231">
        <f>S411*H411</f>
        <v>0</v>
      </c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R411" s="232" t="s">
        <v>191</v>
      </c>
      <c r="AT411" s="232" t="s">
        <v>299</v>
      </c>
      <c r="AU411" s="232" t="s">
        <v>95</v>
      </c>
      <c r="AY411" s="15" t="s">
        <v>157</v>
      </c>
      <c r="BE411" s="233">
        <f>IF(N411="základní",J411,0)</f>
        <v>0</v>
      </c>
      <c r="BF411" s="233">
        <f>IF(N411="snížená",J411,0)</f>
        <v>0</v>
      </c>
      <c r="BG411" s="233">
        <f>IF(N411="zákl. přenesená",J411,0)</f>
        <v>0</v>
      </c>
      <c r="BH411" s="233">
        <f>IF(N411="sníž. přenesená",J411,0)</f>
        <v>0</v>
      </c>
      <c r="BI411" s="233">
        <f>IF(N411="nulová",J411,0)</f>
        <v>0</v>
      </c>
      <c r="BJ411" s="15" t="s">
        <v>93</v>
      </c>
      <c r="BK411" s="233">
        <f>ROUND(I411*H411,2)</f>
        <v>0</v>
      </c>
      <c r="BL411" s="15" t="s">
        <v>174</v>
      </c>
      <c r="BM411" s="232" t="s">
        <v>1040</v>
      </c>
    </row>
    <row r="412" spans="1:47" s="2" customFormat="1" ht="12">
      <c r="A412" s="37"/>
      <c r="B412" s="38"/>
      <c r="C412" s="39"/>
      <c r="D412" s="234" t="s">
        <v>164</v>
      </c>
      <c r="E412" s="39"/>
      <c r="F412" s="235" t="s">
        <v>1039</v>
      </c>
      <c r="G412" s="39"/>
      <c r="H412" s="39"/>
      <c r="I412" s="236"/>
      <c r="J412" s="39"/>
      <c r="K412" s="39"/>
      <c r="L412" s="43"/>
      <c r="M412" s="237"/>
      <c r="N412" s="238"/>
      <c r="O412" s="90"/>
      <c r="P412" s="90"/>
      <c r="Q412" s="90"/>
      <c r="R412" s="90"/>
      <c r="S412" s="90"/>
      <c r="T412" s="91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T412" s="15" t="s">
        <v>164</v>
      </c>
      <c r="AU412" s="15" t="s">
        <v>95</v>
      </c>
    </row>
    <row r="413" spans="1:65" s="2" customFormat="1" ht="24.15" customHeight="1">
      <c r="A413" s="37"/>
      <c r="B413" s="38"/>
      <c r="C413" s="254" t="s">
        <v>755</v>
      </c>
      <c r="D413" s="254" t="s">
        <v>299</v>
      </c>
      <c r="E413" s="255" t="s">
        <v>1041</v>
      </c>
      <c r="F413" s="256" t="s">
        <v>1042</v>
      </c>
      <c r="G413" s="257" t="s">
        <v>494</v>
      </c>
      <c r="H413" s="258">
        <v>3</v>
      </c>
      <c r="I413" s="259"/>
      <c r="J413" s="260">
        <f>ROUND(I413*H413,2)</f>
        <v>0</v>
      </c>
      <c r="K413" s="261"/>
      <c r="L413" s="262"/>
      <c r="M413" s="263" t="s">
        <v>1</v>
      </c>
      <c r="N413" s="264" t="s">
        <v>50</v>
      </c>
      <c r="O413" s="90"/>
      <c r="P413" s="230">
        <f>O413*H413</f>
        <v>0</v>
      </c>
      <c r="Q413" s="230">
        <v>0.0103</v>
      </c>
      <c r="R413" s="230">
        <f>Q413*H413</f>
        <v>0.0309</v>
      </c>
      <c r="S413" s="230">
        <v>0</v>
      </c>
      <c r="T413" s="231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2" t="s">
        <v>191</v>
      </c>
      <c r="AT413" s="232" t="s">
        <v>299</v>
      </c>
      <c r="AU413" s="232" t="s">
        <v>95</v>
      </c>
      <c r="AY413" s="15" t="s">
        <v>157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5" t="s">
        <v>93</v>
      </c>
      <c r="BK413" s="233">
        <f>ROUND(I413*H413,2)</f>
        <v>0</v>
      </c>
      <c r="BL413" s="15" t="s">
        <v>174</v>
      </c>
      <c r="BM413" s="232" t="s">
        <v>1043</v>
      </c>
    </row>
    <row r="414" spans="1:47" s="2" customFormat="1" ht="12">
      <c r="A414" s="37"/>
      <c r="B414" s="38"/>
      <c r="C414" s="39"/>
      <c r="D414" s="234" t="s">
        <v>164</v>
      </c>
      <c r="E414" s="39"/>
      <c r="F414" s="235" t="s">
        <v>1042</v>
      </c>
      <c r="G414" s="39"/>
      <c r="H414" s="39"/>
      <c r="I414" s="236"/>
      <c r="J414" s="39"/>
      <c r="K414" s="39"/>
      <c r="L414" s="43"/>
      <c r="M414" s="237"/>
      <c r="N414" s="238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5" t="s">
        <v>164</v>
      </c>
      <c r="AU414" s="15" t="s">
        <v>95</v>
      </c>
    </row>
    <row r="415" spans="1:65" s="2" customFormat="1" ht="24.15" customHeight="1">
      <c r="A415" s="37"/>
      <c r="B415" s="38"/>
      <c r="C415" s="254" t="s">
        <v>761</v>
      </c>
      <c r="D415" s="254" t="s">
        <v>299</v>
      </c>
      <c r="E415" s="255" t="s">
        <v>1044</v>
      </c>
      <c r="F415" s="256" t="s">
        <v>1045</v>
      </c>
      <c r="G415" s="257" t="s">
        <v>494</v>
      </c>
      <c r="H415" s="258">
        <v>1</v>
      </c>
      <c r="I415" s="259"/>
      <c r="J415" s="260">
        <f>ROUND(I415*H415,2)</f>
        <v>0</v>
      </c>
      <c r="K415" s="261"/>
      <c r="L415" s="262"/>
      <c r="M415" s="263" t="s">
        <v>1</v>
      </c>
      <c r="N415" s="264" t="s">
        <v>50</v>
      </c>
      <c r="O415" s="90"/>
      <c r="P415" s="230">
        <f>O415*H415</f>
        <v>0</v>
      </c>
      <c r="Q415" s="230">
        <v>0.00846</v>
      </c>
      <c r="R415" s="230">
        <f>Q415*H415</f>
        <v>0.00846</v>
      </c>
      <c r="S415" s="230">
        <v>0</v>
      </c>
      <c r="T415" s="231">
        <f>S415*H415</f>
        <v>0</v>
      </c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R415" s="232" t="s">
        <v>191</v>
      </c>
      <c r="AT415" s="232" t="s">
        <v>299</v>
      </c>
      <c r="AU415" s="232" t="s">
        <v>95</v>
      </c>
      <c r="AY415" s="15" t="s">
        <v>157</v>
      </c>
      <c r="BE415" s="233">
        <f>IF(N415="základní",J415,0)</f>
        <v>0</v>
      </c>
      <c r="BF415" s="233">
        <f>IF(N415="snížená",J415,0)</f>
        <v>0</v>
      </c>
      <c r="BG415" s="233">
        <f>IF(N415="zákl. přenesená",J415,0)</f>
        <v>0</v>
      </c>
      <c r="BH415" s="233">
        <f>IF(N415="sníž. přenesená",J415,0)</f>
        <v>0</v>
      </c>
      <c r="BI415" s="233">
        <f>IF(N415="nulová",J415,0)</f>
        <v>0</v>
      </c>
      <c r="BJ415" s="15" t="s">
        <v>93</v>
      </c>
      <c r="BK415" s="233">
        <f>ROUND(I415*H415,2)</f>
        <v>0</v>
      </c>
      <c r="BL415" s="15" t="s">
        <v>174</v>
      </c>
      <c r="BM415" s="232" t="s">
        <v>1046</v>
      </c>
    </row>
    <row r="416" spans="1:47" s="2" customFormat="1" ht="12">
      <c r="A416" s="37"/>
      <c r="B416" s="38"/>
      <c r="C416" s="39"/>
      <c r="D416" s="234" t="s">
        <v>164</v>
      </c>
      <c r="E416" s="39"/>
      <c r="F416" s="235" t="s">
        <v>1045</v>
      </c>
      <c r="G416" s="39"/>
      <c r="H416" s="39"/>
      <c r="I416" s="236"/>
      <c r="J416" s="39"/>
      <c r="K416" s="39"/>
      <c r="L416" s="43"/>
      <c r="M416" s="237"/>
      <c r="N416" s="238"/>
      <c r="O416" s="90"/>
      <c r="P416" s="90"/>
      <c r="Q416" s="90"/>
      <c r="R416" s="90"/>
      <c r="S416" s="90"/>
      <c r="T416" s="91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T416" s="15" t="s">
        <v>164</v>
      </c>
      <c r="AU416" s="15" t="s">
        <v>95</v>
      </c>
    </row>
    <row r="417" spans="1:51" s="13" customFormat="1" ht="12">
      <c r="A417" s="13"/>
      <c r="B417" s="239"/>
      <c r="C417" s="240"/>
      <c r="D417" s="234" t="s">
        <v>224</v>
      </c>
      <c r="E417" s="241" t="s">
        <v>1</v>
      </c>
      <c r="F417" s="242" t="s">
        <v>93</v>
      </c>
      <c r="G417" s="240"/>
      <c r="H417" s="243">
        <v>1</v>
      </c>
      <c r="I417" s="244"/>
      <c r="J417" s="240"/>
      <c r="K417" s="240"/>
      <c r="L417" s="245"/>
      <c r="M417" s="246"/>
      <c r="N417" s="247"/>
      <c r="O417" s="247"/>
      <c r="P417" s="247"/>
      <c r="Q417" s="247"/>
      <c r="R417" s="247"/>
      <c r="S417" s="247"/>
      <c r="T417" s="248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9" t="s">
        <v>224</v>
      </c>
      <c r="AU417" s="249" t="s">
        <v>95</v>
      </c>
      <c r="AV417" s="13" t="s">
        <v>95</v>
      </c>
      <c r="AW417" s="13" t="s">
        <v>40</v>
      </c>
      <c r="AX417" s="13" t="s">
        <v>93</v>
      </c>
      <c r="AY417" s="249" t="s">
        <v>157</v>
      </c>
    </row>
    <row r="418" spans="1:65" s="2" customFormat="1" ht="24.15" customHeight="1">
      <c r="A418" s="37"/>
      <c r="B418" s="38"/>
      <c r="C418" s="254" t="s">
        <v>768</v>
      </c>
      <c r="D418" s="254" t="s">
        <v>299</v>
      </c>
      <c r="E418" s="255" t="s">
        <v>1047</v>
      </c>
      <c r="F418" s="256" t="s">
        <v>1048</v>
      </c>
      <c r="G418" s="257" t="s">
        <v>494</v>
      </c>
      <c r="H418" s="258">
        <v>2</v>
      </c>
      <c r="I418" s="259"/>
      <c r="J418" s="260">
        <f>ROUND(I418*H418,2)</f>
        <v>0</v>
      </c>
      <c r="K418" s="261"/>
      <c r="L418" s="262"/>
      <c r="M418" s="263" t="s">
        <v>1</v>
      </c>
      <c r="N418" s="264" t="s">
        <v>50</v>
      </c>
      <c r="O418" s="90"/>
      <c r="P418" s="230">
        <f>O418*H418</f>
        <v>0</v>
      </c>
      <c r="Q418" s="230">
        <v>0.00846</v>
      </c>
      <c r="R418" s="230">
        <f>Q418*H418</f>
        <v>0.01692</v>
      </c>
      <c r="S418" s="230">
        <v>0</v>
      </c>
      <c r="T418" s="231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232" t="s">
        <v>191</v>
      </c>
      <c r="AT418" s="232" t="s">
        <v>299</v>
      </c>
      <c r="AU418" s="232" t="s">
        <v>95</v>
      </c>
      <c r="AY418" s="15" t="s">
        <v>157</v>
      </c>
      <c r="BE418" s="233">
        <f>IF(N418="základní",J418,0)</f>
        <v>0</v>
      </c>
      <c r="BF418" s="233">
        <f>IF(N418="snížená",J418,0)</f>
        <v>0</v>
      </c>
      <c r="BG418" s="233">
        <f>IF(N418="zákl. přenesená",J418,0)</f>
        <v>0</v>
      </c>
      <c r="BH418" s="233">
        <f>IF(N418="sníž. přenesená",J418,0)</f>
        <v>0</v>
      </c>
      <c r="BI418" s="233">
        <f>IF(N418="nulová",J418,0)</f>
        <v>0</v>
      </c>
      <c r="BJ418" s="15" t="s">
        <v>93</v>
      </c>
      <c r="BK418" s="233">
        <f>ROUND(I418*H418,2)</f>
        <v>0</v>
      </c>
      <c r="BL418" s="15" t="s">
        <v>174</v>
      </c>
      <c r="BM418" s="232" t="s">
        <v>1049</v>
      </c>
    </row>
    <row r="419" spans="1:47" s="2" customFormat="1" ht="12">
      <c r="A419" s="37"/>
      <c r="B419" s="38"/>
      <c r="C419" s="39"/>
      <c r="D419" s="234" t="s">
        <v>164</v>
      </c>
      <c r="E419" s="39"/>
      <c r="F419" s="235" t="s">
        <v>1048</v>
      </c>
      <c r="G419" s="39"/>
      <c r="H419" s="39"/>
      <c r="I419" s="236"/>
      <c r="J419" s="39"/>
      <c r="K419" s="39"/>
      <c r="L419" s="43"/>
      <c r="M419" s="237"/>
      <c r="N419" s="238"/>
      <c r="O419" s="90"/>
      <c r="P419" s="90"/>
      <c r="Q419" s="90"/>
      <c r="R419" s="90"/>
      <c r="S419" s="90"/>
      <c r="T419" s="91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15" t="s">
        <v>164</v>
      </c>
      <c r="AU419" s="15" t="s">
        <v>95</v>
      </c>
    </row>
    <row r="420" spans="1:51" s="13" customFormat="1" ht="12">
      <c r="A420" s="13"/>
      <c r="B420" s="239"/>
      <c r="C420" s="240"/>
      <c r="D420" s="234" t="s">
        <v>224</v>
      </c>
      <c r="E420" s="241" t="s">
        <v>1</v>
      </c>
      <c r="F420" s="242" t="s">
        <v>95</v>
      </c>
      <c r="G420" s="240"/>
      <c r="H420" s="243">
        <v>2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224</v>
      </c>
      <c r="AU420" s="249" t="s">
        <v>95</v>
      </c>
      <c r="AV420" s="13" t="s">
        <v>95</v>
      </c>
      <c r="AW420" s="13" t="s">
        <v>40</v>
      </c>
      <c r="AX420" s="13" t="s">
        <v>93</v>
      </c>
      <c r="AY420" s="249" t="s">
        <v>157</v>
      </c>
    </row>
    <row r="421" spans="1:65" s="2" customFormat="1" ht="24.15" customHeight="1">
      <c r="A421" s="37"/>
      <c r="B421" s="38"/>
      <c r="C421" s="220" t="s">
        <v>720</v>
      </c>
      <c r="D421" s="220" t="s">
        <v>158</v>
      </c>
      <c r="E421" s="221" t="s">
        <v>1050</v>
      </c>
      <c r="F421" s="222" t="s">
        <v>1051</v>
      </c>
      <c r="G421" s="223" t="s">
        <v>494</v>
      </c>
      <c r="H421" s="224">
        <v>4</v>
      </c>
      <c r="I421" s="225"/>
      <c r="J421" s="226">
        <f>ROUND(I421*H421,2)</f>
        <v>0</v>
      </c>
      <c r="K421" s="227"/>
      <c r="L421" s="43"/>
      <c r="M421" s="228" t="s">
        <v>1</v>
      </c>
      <c r="N421" s="229" t="s">
        <v>50</v>
      </c>
      <c r="O421" s="90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2" t="s">
        <v>174</v>
      </c>
      <c r="AT421" s="232" t="s">
        <v>158</v>
      </c>
      <c r="AU421" s="232" t="s">
        <v>95</v>
      </c>
      <c r="AY421" s="15" t="s">
        <v>157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5" t="s">
        <v>93</v>
      </c>
      <c r="BK421" s="233">
        <f>ROUND(I421*H421,2)</f>
        <v>0</v>
      </c>
      <c r="BL421" s="15" t="s">
        <v>174</v>
      </c>
      <c r="BM421" s="232" t="s">
        <v>1052</v>
      </c>
    </row>
    <row r="422" spans="1:47" s="2" customFormat="1" ht="12">
      <c r="A422" s="37"/>
      <c r="B422" s="38"/>
      <c r="C422" s="39"/>
      <c r="D422" s="234" t="s">
        <v>164</v>
      </c>
      <c r="E422" s="39"/>
      <c r="F422" s="235" t="s">
        <v>1053</v>
      </c>
      <c r="G422" s="39"/>
      <c r="H422" s="39"/>
      <c r="I422" s="236"/>
      <c r="J422" s="39"/>
      <c r="K422" s="39"/>
      <c r="L422" s="43"/>
      <c r="M422" s="237"/>
      <c r="N422" s="238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5" t="s">
        <v>164</v>
      </c>
      <c r="AU422" s="15" t="s">
        <v>95</v>
      </c>
    </row>
    <row r="423" spans="1:65" s="2" customFormat="1" ht="16.5" customHeight="1">
      <c r="A423" s="37"/>
      <c r="B423" s="38"/>
      <c r="C423" s="254" t="s">
        <v>777</v>
      </c>
      <c r="D423" s="254" t="s">
        <v>299</v>
      </c>
      <c r="E423" s="255" t="s">
        <v>1054</v>
      </c>
      <c r="F423" s="256" t="s">
        <v>1055</v>
      </c>
      <c r="G423" s="257" t="s">
        <v>494</v>
      </c>
      <c r="H423" s="258">
        <v>4</v>
      </c>
      <c r="I423" s="259"/>
      <c r="J423" s="260">
        <f>ROUND(I423*H423,2)</f>
        <v>0</v>
      </c>
      <c r="K423" s="261"/>
      <c r="L423" s="262"/>
      <c r="M423" s="263" t="s">
        <v>1</v>
      </c>
      <c r="N423" s="264" t="s">
        <v>50</v>
      </c>
      <c r="O423" s="90"/>
      <c r="P423" s="230">
        <f>O423*H423</f>
        <v>0</v>
      </c>
      <c r="Q423" s="230">
        <v>0.00817</v>
      </c>
      <c r="R423" s="230">
        <f>Q423*H423</f>
        <v>0.03268</v>
      </c>
      <c r="S423" s="230">
        <v>0</v>
      </c>
      <c r="T423" s="231">
        <f>S423*H423</f>
        <v>0</v>
      </c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R423" s="232" t="s">
        <v>191</v>
      </c>
      <c r="AT423" s="232" t="s">
        <v>299</v>
      </c>
      <c r="AU423" s="232" t="s">
        <v>95</v>
      </c>
      <c r="AY423" s="15" t="s">
        <v>157</v>
      </c>
      <c r="BE423" s="233">
        <f>IF(N423="základní",J423,0)</f>
        <v>0</v>
      </c>
      <c r="BF423" s="233">
        <f>IF(N423="snížená",J423,0)</f>
        <v>0</v>
      </c>
      <c r="BG423" s="233">
        <f>IF(N423="zákl. přenesená",J423,0)</f>
        <v>0</v>
      </c>
      <c r="BH423" s="233">
        <f>IF(N423="sníž. přenesená",J423,0)</f>
        <v>0</v>
      </c>
      <c r="BI423" s="233">
        <f>IF(N423="nulová",J423,0)</f>
        <v>0</v>
      </c>
      <c r="BJ423" s="15" t="s">
        <v>93</v>
      </c>
      <c r="BK423" s="233">
        <f>ROUND(I423*H423,2)</f>
        <v>0</v>
      </c>
      <c r="BL423" s="15" t="s">
        <v>174</v>
      </c>
      <c r="BM423" s="232" t="s">
        <v>1056</v>
      </c>
    </row>
    <row r="424" spans="1:47" s="2" customFormat="1" ht="12">
      <c r="A424" s="37"/>
      <c r="B424" s="38"/>
      <c r="C424" s="39"/>
      <c r="D424" s="234" t="s">
        <v>164</v>
      </c>
      <c r="E424" s="39"/>
      <c r="F424" s="235" t="s">
        <v>1055</v>
      </c>
      <c r="G424" s="39"/>
      <c r="H424" s="39"/>
      <c r="I424" s="236"/>
      <c r="J424" s="39"/>
      <c r="K424" s="39"/>
      <c r="L424" s="43"/>
      <c r="M424" s="237"/>
      <c r="N424" s="238"/>
      <c r="O424" s="90"/>
      <c r="P424" s="90"/>
      <c r="Q424" s="90"/>
      <c r="R424" s="90"/>
      <c r="S424" s="90"/>
      <c r="T424" s="91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T424" s="15" t="s">
        <v>164</v>
      </c>
      <c r="AU424" s="15" t="s">
        <v>95</v>
      </c>
    </row>
    <row r="425" spans="1:65" s="2" customFormat="1" ht="16.5" customHeight="1">
      <c r="A425" s="37"/>
      <c r="B425" s="38"/>
      <c r="C425" s="254" t="s">
        <v>780</v>
      </c>
      <c r="D425" s="254" t="s">
        <v>299</v>
      </c>
      <c r="E425" s="255" t="s">
        <v>1057</v>
      </c>
      <c r="F425" s="256" t="s">
        <v>1058</v>
      </c>
      <c r="G425" s="257" t="s">
        <v>494</v>
      </c>
      <c r="H425" s="258">
        <v>4</v>
      </c>
      <c r="I425" s="259"/>
      <c r="J425" s="260">
        <f>ROUND(I425*H425,2)</f>
        <v>0</v>
      </c>
      <c r="K425" s="261"/>
      <c r="L425" s="262"/>
      <c r="M425" s="263" t="s">
        <v>1</v>
      </c>
      <c r="N425" s="264" t="s">
        <v>50</v>
      </c>
      <c r="O425" s="90"/>
      <c r="P425" s="230">
        <f>O425*H425</f>
        <v>0</v>
      </c>
      <c r="Q425" s="230">
        <v>0.01122</v>
      </c>
      <c r="R425" s="230">
        <f>Q425*H425</f>
        <v>0.04488</v>
      </c>
      <c r="S425" s="230">
        <v>0</v>
      </c>
      <c r="T425" s="231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2" t="s">
        <v>191</v>
      </c>
      <c r="AT425" s="232" t="s">
        <v>299</v>
      </c>
      <c r="AU425" s="232" t="s">
        <v>95</v>
      </c>
      <c r="AY425" s="15" t="s">
        <v>157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5" t="s">
        <v>93</v>
      </c>
      <c r="BK425" s="233">
        <f>ROUND(I425*H425,2)</f>
        <v>0</v>
      </c>
      <c r="BL425" s="15" t="s">
        <v>174</v>
      </c>
      <c r="BM425" s="232" t="s">
        <v>1059</v>
      </c>
    </row>
    <row r="426" spans="1:47" s="2" customFormat="1" ht="12">
      <c r="A426" s="37"/>
      <c r="B426" s="38"/>
      <c r="C426" s="39"/>
      <c r="D426" s="234" t="s">
        <v>164</v>
      </c>
      <c r="E426" s="39"/>
      <c r="F426" s="235" t="s">
        <v>1058</v>
      </c>
      <c r="G426" s="39"/>
      <c r="H426" s="39"/>
      <c r="I426" s="236"/>
      <c r="J426" s="39"/>
      <c r="K426" s="39"/>
      <c r="L426" s="43"/>
      <c r="M426" s="237"/>
      <c r="N426" s="238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5" t="s">
        <v>164</v>
      </c>
      <c r="AU426" s="15" t="s">
        <v>95</v>
      </c>
    </row>
    <row r="427" spans="1:65" s="2" customFormat="1" ht="24.15" customHeight="1">
      <c r="A427" s="37"/>
      <c r="B427" s="38"/>
      <c r="C427" s="220" t="s">
        <v>789</v>
      </c>
      <c r="D427" s="220" t="s">
        <v>158</v>
      </c>
      <c r="E427" s="221" t="s">
        <v>1060</v>
      </c>
      <c r="F427" s="222" t="s">
        <v>1061</v>
      </c>
      <c r="G427" s="223" t="s">
        <v>494</v>
      </c>
      <c r="H427" s="224">
        <v>1</v>
      </c>
      <c r="I427" s="225"/>
      <c r="J427" s="226">
        <f>ROUND(I427*H427,2)</f>
        <v>0</v>
      </c>
      <c r="K427" s="227"/>
      <c r="L427" s="43"/>
      <c r="M427" s="228" t="s">
        <v>1</v>
      </c>
      <c r="N427" s="229" t="s">
        <v>50</v>
      </c>
      <c r="O427" s="90"/>
      <c r="P427" s="230">
        <f>O427*H427</f>
        <v>0</v>
      </c>
      <c r="Q427" s="230">
        <v>0</v>
      </c>
      <c r="R427" s="230">
        <f>Q427*H427</f>
        <v>0</v>
      </c>
      <c r="S427" s="230">
        <v>0</v>
      </c>
      <c r="T427" s="231">
        <f>S427*H427</f>
        <v>0</v>
      </c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R427" s="232" t="s">
        <v>174</v>
      </c>
      <c r="AT427" s="232" t="s">
        <v>158</v>
      </c>
      <c r="AU427" s="232" t="s">
        <v>95</v>
      </c>
      <c r="AY427" s="15" t="s">
        <v>157</v>
      </c>
      <c r="BE427" s="233">
        <f>IF(N427="základní",J427,0)</f>
        <v>0</v>
      </c>
      <c r="BF427" s="233">
        <f>IF(N427="snížená",J427,0)</f>
        <v>0</v>
      </c>
      <c r="BG427" s="233">
        <f>IF(N427="zákl. přenesená",J427,0)</f>
        <v>0</v>
      </c>
      <c r="BH427" s="233">
        <f>IF(N427="sníž. přenesená",J427,0)</f>
        <v>0</v>
      </c>
      <c r="BI427" s="233">
        <f>IF(N427="nulová",J427,0)</f>
        <v>0</v>
      </c>
      <c r="BJ427" s="15" t="s">
        <v>93</v>
      </c>
      <c r="BK427" s="233">
        <f>ROUND(I427*H427,2)</f>
        <v>0</v>
      </c>
      <c r="BL427" s="15" t="s">
        <v>174</v>
      </c>
      <c r="BM427" s="232" t="s">
        <v>1062</v>
      </c>
    </row>
    <row r="428" spans="1:47" s="2" customFormat="1" ht="12">
      <c r="A428" s="37"/>
      <c r="B428" s="38"/>
      <c r="C428" s="39"/>
      <c r="D428" s="234" t="s">
        <v>164</v>
      </c>
      <c r="E428" s="39"/>
      <c r="F428" s="235" t="s">
        <v>1063</v>
      </c>
      <c r="G428" s="39"/>
      <c r="H428" s="39"/>
      <c r="I428" s="236"/>
      <c r="J428" s="39"/>
      <c r="K428" s="39"/>
      <c r="L428" s="43"/>
      <c r="M428" s="237"/>
      <c r="N428" s="238"/>
      <c r="O428" s="90"/>
      <c r="P428" s="90"/>
      <c r="Q428" s="90"/>
      <c r="R428" s="90"/>
      <c r="S428" s="90"/>
      <c r="T428" s="91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T428" s="15" t="s">
        <v>164</v>
      </c>
      <c r="AU428" s="15" t="s">
        <v>95</v>
      </c>
    </row>
    <row r="429" spans="1:65" s="2" customFormat="1" ht="16.5" customHeight="1">
      <c r="A429" s="37"/>
      <c r="B429" s="38"/>
      <c r="C429" s="254" t="s">
        <v>797</v>
      </c>
      <c r="D429" s="254" t="s">
        <v>299</v>
      </c>
      <c r="E429" s="255" t="s">
        <v>1064</v>
      </c>
      <c r="F429" s="256" t="s">
        <v>1065</v>
      </c>
      <c r="G429" s="257" t="s">
        <v>494</v>
      </c>
      <c r="H429" s="258">
        <v>1</v>
      </c>
      <c r="I429" s="259"/>
      <c r="J429" s="260">
        <f>ROUND(I429*H429,2)</f>
        <v>0</v>
      </c>
      <c r="K429" s="261"/>
      <c r="L429" s="262"/>
      <c r="M429" s="263" t="s">
        <v>1</v>
      </c>
      <c r="N429" s="264" t="s">
        <v>50</v>
      </c>
      <c r="O429" s="90"/>
      <c r="P429" s="230">
        <f>O429*H429</f>
        <v>0</v>
      </c>
      <c r="Q429" s="230">
        <v>0.00954</v>
      </c>
      <c r="R429" s="230">
        <f>Q429*H429</f>
        <v>0.00954</v>
      </c>
      <c r="S429" s="230">
        <v>0</v>
      </c>
      <c r="T429" s="231">
        <f>S429*H429</f>
        <v>0</v>
      </c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R429" s="232" t="s">
        <v>191</v>
      </c>
      <c r="AT429" s="232" t="s">
        <v>299</v>
      </c>
      <c r="AU429" s="232" t="s">
        <v>95</v>
      </c>
      <c r="AY429" s="15" t="s">
        <v>157</v>
      </c>
      <c r="BE429" s="233">
        <f>IF(N429="základní",J429,0)</f>
        <v>0</v>
      </c>
      <c r="BF429" s="233">
        <f>IF(N429="snížená",J429,0)</f>
        <v>0</v>
      </c>
      <c r="BG429" s="233">
        <f>IF(N429="zákl. přenesená",J429,0)</f>
        <v>0</v>
      </c>
      <c r="BH429" s="233">
        <f>IF(N429="sníž. přenesená",J429,0)</f>
        <v>0</v>
      </c>
      <c r="BI429" s="233">
        <f>IF(N429="nulová",J429,0)</f>
        <v>0</v>
      </c>
      <c r="BJ429" s="15" t="s">
        <v>93</v>
      </c>
      <c r="BK429" s="233">
        <f>ROUND(I429*H429,2)</f>
        <v>0</v>
      </c>
      <c r="BL429" s="15" t="s">
        <v>174</v>
      </c>
      <c r="BM429" s="232" t="s">
        <v>1066</v>
      </c>
    </row>
    <row r="430" spans="1:47" s="2" customFormat="1" ht="12">
      <c r="A430" s="37"/>
      <c r="B430" s="38"/>
      <c r="C430" s="39"/>
      <c r="D430" s="234" t="s">
        <v>164</v>
      </c>
      <c r="E430" s="39"/>
      <c r="F430" s="235" t="s">
        <v>1065</v>
      </c>
      <c r="G430" s="39"/>
      <c r="H430" s="39"/>
      <c r="I430" s="236"/>
      <c r="J430" s="39"/>
      <c r="K430" s="39"/>
      <c r="L430" s="43"/>
      <c r="M430" s="237"/>
      <c r="N430" s="238"/>
      <c r="O430" s="90"/>
      <c r="P430" s="90"/>
      <c r="Q430" s="90"/>
      <c r="R430" s="90"/>
      <c r="S430" s="90"/>
      <c r="T430" s="91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T430" s="15" t="s">
        <v>164</v>
      </c>
      <c r="AU430" s="15" t="s">
        <v>95</v>
      </c>
    </row>
    <row r="431" spans="1:65" s="2" customFormat="1" ht="21.75" customHeight="1">
      <c r="A431" s="37"/>
      <c r="B431" s="38"/>
      <c r="C431" s="220" t="s">
        <v>803</v>
      </c>
      <c r="D431" s="220" t="s">
        <v>158</v>
      </c>
      <c r="E431" s="221" t="s">
        <v>1067</v>
      </c>
      <c r="F431" s="222" t="s">
        <v>1068</v>
      </c>
      <c r="G431" s="223" t="s">
        <v>494</v>
      </c>
      <c r="H431" s="224">
        <v>3</v>
      </c>
      <c r="I431" s="225"/>
      <c r="J431" s="226">
        <f>ROUND(I431*H431,2)</f>
        <v>0</v>
      </c>
      <c r="K431" s="227"/>
      <c r="L431" s="43"/>
      <c r="M431" s="228" t="s">
        <v>1</v>
      </c>
      <c r="N431" s="229" t="s">
        <v>50</v>
      </c>
      <c r="O431" s="90"/>
      <c r="P431" s="230">
        <f>O431*H431</f>
        <v>0</v>
      </c>
      <c r="Q431" s="230">
        <v>0.00086</v>
      </c>
      <c r="R431" s="230">
        <f>Q431*H431</f>
        <v>0.00258</v>
      </c>
      <c r="S431" s="230">
        <v>0</v>
      </c>
      <c r="T431" s="231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32" t="s">
        <v>174</v>
      </c>
      <c r="AT431" s="232" t="s">
        <v>158</v>
      </c>
      <c r="AU431" s="232" t="s">
        <v>95</v>
      </c>
      <c r="AY431" s="15" t="s">
        <v>157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5" t="s">
        <v>93</v>
      </c>
      <c r="BK431" s="233">
        <f>ROUND(I431*H431,2)</f>
        <v>0</v>
      </c>
      <c r="BL431" s="15" t="s">
        <v>174</v>
      </c>
      <c r="BM431" s="232" t="s">
        <v>1069</v>
      </c>
    </row>
    <row r="432" spans="1:47" s="2" customFormat="1" ht="12">
      <c r="A432" s="37"/>
      <c r="B432" s="38"/>
      <c r="C432" s="39"/>
      <c r="D432" s="234" t="s">
        <v>164</v>
      </c>
      <c r="E432" s="39"/>
      <c r="F432" s="235" t="s">
        <v>1070</v>
      </c>
      <c r="G432" s="39"/>
      <c r="H432" s="39"/>
      <c r="I432" s="236"/>
      <c r="J432" s="39"/>
      <c r="K432" s="39"/>
      <c r="L432" s="43"/>
      <c r="M432" s="237"/>
      <c r="N432" s="238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5" t="s">
        <v>164</v>
      </c>
      <c r="AU432" s="15" t="s">
        <v>95</v>
      </c>
    </row>
    <row r="433" spans="1:51" s="13" customFormat="1" ht="12">
      <c r="A433" s="13"/>
      <c r="B433" s="239"/>
      <c r="C433" s="240"/>
      <c r="D433" s="234" t="s">
        <v>224</v>
      </c>
      <c r="E433" s="241" t="s">
        <v>1</v>
      </c>
      <c r="F433" s="242" t="s">
        <v>169</v>
      </c>
      <c r="G433" s="240"/>
      <c r="H433" s="243">
        <v>3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224</v>
      </c>
      <c r="AU433" s="249" t="s">
        <v>95</v>
      </c>
      <c r="AV433" s="13" t="s">
        <v>95</v>
      </c>
      <c r="AW433" s="13" t="s">
        <v>40</v>
      </c>
      <c r="AX433" s="13" t="s">
        <v>93</v>
      </c>
      <c r="AY433" s="249" t="s">
        <v>157</v>
      </c>
    </row>
    <row r="434" spans="1:65" s="2" customFormat="1" ht="24.15" customHeight="1">
      <c r="A434" s="37"/>
      <c r="B434" s="38"/>
      <c r="C434" s="254" t="s">
        <v>810</v>
      </c>
      <c r="D434" s="254" t="s">
        <v>299</v>
      </c>
      <c r="E434" s="255" t="s">
        <v>1071</v>
      </c>
      <c r="F434" s="256" t="s">
        <v>1072</v>
      </c>
      <c r="G434" s="257" t="s">
        <v>494</v>
      </c>
      <c r="H434" s="258">
        <v>3</v>
      </c>
      <c r="I434" s="259"/>
      <c r="J434" s="260">
        <f>ROUND(I434*H434,2)</f>
        <v>0</v>
      </c>
      <c r="K434" s="261"/>
      <c r="L434" s="262"/>
      <c r="M434" s="263" t="s">
        <v>1</v>
      </c>
      <c r="N434" s="264" t="s">
        <v>50</v>
      </c>
      <c r="O434" s="90"/>
      <c r="P434" s="230">
        <f>O434*H434</f>
        <v>0</v>
      </c>
      <c r="Q434" s="230">
        <v>0.018</v>
      </c>
      <c r="R434" s="230">
        <f>Q434*H434</f>
        <v>0.05399999999999999</v>
      </c>
      <c r="S434" s="230">
        <v>0</v>
      </c>
      <c r="T434" s="231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2" t="s">
        <v>191</v>
      </c>
      <c r="AT434" s="232" t="s">
        <v>299</v>
      </c>
      <c r="AU434" s="232" t="s">
        <v>95</v>
      </c>
      <c r="AY434" s="15" t="s">
        <v>157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5" t="s">
        <v>93</v>
      </c>
      <c r="BK434" s="233">
        <f>ROUND(I434*H434,2)</f>
        <v>0</v>
      </c>
      <c r="BL434" s="15" t="s">
        <v>174</v>
      </c>
      <c r="BM434" s="232" t="s">
        <v>1073</v>
      </c>
    </row>
    <row r="435" spans="1:47" s="2" customFormat="1" ht="12">
      <c r="A435" s="37"/>
      <c r="B435" s="38"/>
      <c r="C435" s="39"/>
      <c r="D435" s="234" t="s">
        <v>164</v>
      </c>
      <c r="E435" s="39"/>
      <c r="F435" s="235" t="s">
        <v>1072</v>
      </c>
      <c r="G435" s="39"/>
      <c r="H435" s="39"/>
      <c r="I435" s="236"/>
      <c r="J435" s="39"/>
      <c r="K435" s="39"/>
      <c r="L435" s="43"/>
      <c r="M435" s="237"/>
      <c r="N435" s="238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5" t="s">
        <v>164</v>
      </c>
      <c r="AU435" s="15" t="s">
        <v>95</v>
      </c>
    </row>
    <row r="436" spans="1:51" s="13" customFormat="1" ht="12">
      <c r="A436" s="13"/>
      <c r="B436" s="239"/>
      <c r="C436" s="240"/>
      <c r="D436" s="234" t="s">
        <v>224</v>
      </c>
      <c r="E436" s="241" t="s">
        <v>1</v>
      </c>
      <c r="F436" s="242" t="s">
        <v>169</v>
      </c>
      <c r="G436" s="240"/>
      <c r="H436" s="243">
        <v>3</v>
      </c>
      <c r="I436" s="244"/>
      <c r="J436" s="240"/>
      <c r="K436" s="240"/>
      <c r="L436" s="245"/>
      <c r="M436" s="246"/>
      <c r="N436" s="247"/>
      <c r="O436" s="247"/>
      <c r="P436" s="247"/>
      <c r="Q436" s="247"/>
      <c r="R436" s="247"/>
      <c r="S436" s="247"/>
      <c r="T436" s="248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9" t="s">
        <v>224</v>
      </c>
      <c r="AU436" s="249" t="s">
        <v>95</v>
      </c>
      <c r="AV436" s="13" t="s">
        <v>95</v>
      </c>
      <c r="AW436" s="13" t="s">
        <v>40</v>
      </c>
      <c r="AX436" s="13" t="s">
        <v>93</v>
      </c>
      <c r="AY436" s="249" t="s">
        <v>157</v>
      </c>
    </row>
    <row r="437" spans="1:65" s="2" customFormat="1" ht="21.75" customHeight="1">
      <c r="A437" s="37"/>
      <c r="B437" s="38"/>
      <c r="C437" s="220" t="s">
        <v>817</v>
      </c>
      <c r="D437" s="220" t="s">
        <v>158</v>
      </c>
      <c r="E437" s="221" t="s">
        <v>1074</v>
      </c>
      <c r="F437" s="222" t="s">
        <v>1075</v>
      </c>
      <c r="G437" s="223" t="s">
        <v>494</v>
      </c>
      <c r="H437" s="224">
        <v>2</v>
      </c>
      <c r="I437" s="225"/>
      <c r="J437" s="226">
        <f>ROUND(I437*H437,2)</f>
        <v>0</v>
      </c>
      <c r="K437" s="227"/>
      <c r="L437" s="43"/>
      <c r="M437" s="228" t="s">
        <v>1</v>
      </c>
      <c r="N437" s="229" t="s">
        <v>50</v>
      </c>
      <c r="O437" s="90"/>
      <c r="P437" s="230">
        <f>O437*H437</f>
        <v>0</v>
      </c>
      <c r="Q437" s="230">
        <v>0.00286</v>
      </c>
      <c r="R437" s="230">
        <f>Q437*H437</f>
        <v>0.00572</v>
      </c>
      <c r="S437" s="230">
        <v>0</v>
      </c>
      <c r="T437" s="231">
        <f>S437*H437</f>
        <v>0</v>
      </c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R437" s="232" t="s">
        <v>174</v>
      </c>
      <c r="AT437" s="232" t="s">
        <v>158</v>
      </c>
      <c r="AU437" s="232" t="s">
        <v>95</v>
      </c>
      <c r="AY437" s="15" t="s">
        <v>157</v>
      </c>
      <c r="BE437" s="233">
        <f>IF(N437="základní",J437,0)</f>
        <v>0</v>
      </c>
      <c r="BF437" s="233">
        <f>IF(N437="snížená",J437,0)</f>
        <v>0</v>
      </c>
      <c r="BG437" s="233">
        <f>IF(N437="zákl. přenesená",J437,0)</f>
        <v>0</v>
      </c>
      <c r="BH437" s="233">
        <f>IF(N437="sníž. přenesená",J437,0)</f>
        <v>0</v>
      </c>
      <c r="BI437" s="233">
        <f>IF(N437="nulová",J437,0)</f>
        <v>0</v>
      </c>
      <c r="BJ437" s="15" t="s">
        <v>93</v>
      </c>
      <c r="BK437" s="233">
        <f>ROUND(I437*H437,2)</f>
        <v>0</v>
      </c>
      <c r="BL437" s="15" t="s">
        <v>174</v>
      </c>
      <c r="BM437" s="232" t="s">
        <v>1076</v>
      </c>
    </row>
    <row r="438" spans="1:47" s="2" customFormat="1" ht="12">
      <c r="A438" s="37"/>
      <c r="B438" s="38"/>
      <c r="C438" s="39"/>
      <c r="D438" s="234" t="s">
        <v>164</v>
      </c>
      <c r="E438" s="39"/>
      <c r="F438" s="235" t="s">
        <v>1077</v>
      </c>
      <c r="G438" s="39"/>
      <c r="H438" s="39"/>
      <c r="I438" s="236"/>
      <c r="J438" s="39"/>
      <c r="K438" s="39"/>
      <c r="L438" s="43"/>
      <c r="M438" s="237"/>
      <c r="N438" s="238"/>
      <c r="O438" s="90"/>
      <c r="P438" s="90"/>
      <c r="Q438" s="90"/>
      <c r="R438" s="90"/>
      <c r="S438" s="90"/>
      <c r="T438" s="91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T438" s="15" t="s">
        <v>164</v>
      </c>
      <c r="AU438" s="15" t="s">
        <v>95</v>
      </c>
    </row>
    <row r="439" spans="1:65" s="2" customFormat="1" ht="24.15" customHeight="1">
      <c r="A439" s="37"/>
      <c r="B439" s="38"/>
      <c r="C439" s="254" t="s">
        <v>822</v>
      </c>
      <c r="D439" s="254" t="s">
        <v>299</v>
      </c>
      <c r="E439" s="255" t="s">
        <v>1078</v>
      </c>
      <c r="F439" s="256" t="s">
        <v>1079</v>
      </c>
      <c r="G439" s="257" t="s">
        <v>494</v>
      </c>
      <c r="H439" s="258">
        <v>2</v>
      </c>
      <c r="I439" s="259"/>
      <c r="J439" s="260">
        <f>ROUND(I439*H439,2)</f>
        <v>0</v>
      </c>
      <c r="K439" s="261"/>
      <c r="L439" s="262"/>
      <c r="M439" s="263" t="s">
        <v>1</v>
      </c>
      <c r="N439" s="264" t="s">
        <v>50</v>
      </c>
      <c r="O439" s="90"/>
      <c r="P439" s="230">
        <f>O439*H439</f>
        <v>0</v>
      </c>
      <c r="Q439" s="230">
        <v>0.065</v>
      </c>
      <c r="R439" s="230">
        <f>Q439*H439</f>
        <v>0.13</v>
      </c>
      <c r="S439" s="230">
        <v>0</v>
      </c>
      <c r="T439" s="231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32" t="s">
        <v>191</v>
      </c>
      <c r="AT439" s="232" t="s">
        <v>299</v>
      </c>
      <c r="AU439" s="232" t="s">
        <v>95</v>
      </c>
      <c r="AY439" s="15" t="s">
        <v>157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5" t="s">
        <v>93</v>
      </c>
      <c r="BK439" s="233">
        <f>ROUND(I439*H439,2)</f>
        <v>0</v>
      </c>
      <c r="BL439" s="15" t="s">
        <v>174</v>
      </c>
      <c r="BM439" s="232" t="s">
        <v>1080</v>
      </c>
    </row>
    <row r="440" spans="1:47" s="2" customFormat="1" ht="12">
      <c r="A440" s="37"/>
      <c r="B440" s="38"/>
      <c r="C440" s="39"/>
      <c r="D440" s="234" t="s">
        <v>164</v>
      </c>
      <c r="E440" s="39"/>
      <c r="F440" s="235" t="s">
        <v>1079</v>
      </c>
      <c r="G440" s="39"/>
      <c r="H440" s="39"/>
      <c r="I440" s="236"/>
      <c r="J440" s="39"/>
      <c r="K440" s="39"/>
      <c r="L440" s="43"/>
      <c r="M440" s="237"/>
      <c r="N440" s="238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5" t="s">
        <v>164</v>
      </c>
      <c r="AU440" s="15" t="s">
        <v>95</v>
      </c>
    </row>
    <row r="441" spans="1:65" s="2" customFormat="1" ht="21.75" customHeight="1">
      <c r="A441" s="37"/>
      <c r="B441" s="38"/>
      <c r="C441" s="220" t="s">
        <v>1081</v>
      </c>
      <c r="D441" s="220" t="s">
        <v>158</v>
      </c>
      <c r="E441" s="221" t="s">
        <v>1082</v>
      </c>
      <c r="F441" s="222" t="s">
        <v>1083</v>
      </c>
      <c r="G441" s="223" t="s">
        <v>494</v>
      </c>
      <c r="H441" s="224">
        <v>2</v>
      </c>
      <c r="I441" s="225"/>
      <c r="J441" s="226">
        <f>ROUND(I441*H441,2)</f>
        <v>0</v>
      </c>
      <c r="K441" s="227"/>
      <c r="L441" s="43"/>
      <c r="M441" s="228" t="s">
        <v>1</v>
      </c>
      <c r="N441" s="229" t="s">
        <v>50</v>
      </c>
      <c r="O441" s="90"/>
      <c r="P441" s="230">
        <f>O441*H441</f>
        <v>0</v>
      </c>
      <c r="Q441" s="230">
        <v>0.00163</v>
      </c>
      <c r="R441" s="230">
        <f>Q441*H441</f>
        <v>0.00326</v>
      </c>
      <c r="S441" s="230">
        <v>0</v>
      </c>
      <c r="T441" s="231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2" t="s">
        <v>174</v>
      </c>
      <c r="AT441" s="232" t="s">
        <v>158</v>
      </c>
      <c r="AU441" s="232" t="s">
        <v>95</v>
      </c>
      <c r="AY441" s="15" t="s">
        <v>157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5" t="s">
        <v>93</v>
      </c>
      <c r="BK441" s="233">
        <f>ROUND(I441*H441,2)</f>
        <v>0</v>
      </c>
      <c r="BL441" s="15" t="s">
        <v>174</v>
      </c>
      <c r="BM441" s="232" t="s">
        <v>1084</v>
      </c>
    </row>
    <row r="442" spans="1:47" s="2" customFormat="1" ht="12">
      <c r="A442" s="37"/>
      <c r="B442" s="38"/>
      <c r="C442" s="39"/>
      <c r="D442" s="234" t="s">
        <v>164</v>
      </c>
      <c r="E442" s="39"/>
      <c r="F442" s="235" t="s">
        <v>1085</v>
      </c>
      <c r="G442" s="39"/>
      <c r="H442" s="39"/>
      <c r="I442" s="236"/>
      <c r="J442" s="39"/>
      <c r="K442" s="39"/>
      <c r="L442" s="43"/>
      <c r="M442" s="237"/>
      <c r="N442" s="238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5" t="s">
        <v>164</v>
      </c>
      <c r="AU442" s="15" t="s">
        <v>95</v>
      </c>
    </row>
    <row r="443" spans="1:51" s="13" customFormat="1" ht="12">
      <c r="A443" s="13"/>
      <c r="B443" s="239"/>
      <c r="C443" s="240"/>
      <c r="D443" s="234" t="s">
        <v>224</v>
      </c>
      <c r="E443" s="241" t="s">
        <v>1</v>
      </c>
      <c r="F443" s="242" t="s">
        <v>95</v>
      </c>
      <c r="G443" s="240"/>
      <c r="H443" s="243">
        <v>2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9" t="s">
        <v>224</v>
      </c>
      <c r="AU443" s="249" t="s">
        <v>95</v>
      </c>
      <c r="AV443" s="13" t="s">
        <v>95</v>
      </c>
      <c r="AW443" s="13" t="s">
        <v>40</v>
      </c>
      <c r="AX443" s="13" t="s">
        <v>93</v>
      </c>
      <c r="AY443" s="249" t="s">
        <v>157</v>
      </c>
    </row>
    <row r="444" spans="1:65" s="2" customFormat="1" ht="24.15" customHeight="1">
      <c r="A444" s="37"/>
      <c r="B444" s="38"/>
      <c r="C444" s="254" t="s">
        <v>1086</v>
      </c>
      <c r="D444" s="254" t="s">
        <v>299</v>
      </c>
      <c r="E444" s="255" t="s">
        <v>1087</v>
      </c>
      <c r="F444" s="256" t="s">
        <v>1088</v>
      </c>
      <c r="G444" s="257" t="s">
        <v>494</v>
      </c>
      <c r="H444" s="258">
        <v>2</v>
      </c>
      <c r="I444" s="259"/>
      <c r="J444" s="260">
        <f>ROUND(I444*H444,2)</f>
        <v>0</v>
      </c>
      <c r="K444" s="261"/>
      <c r="L444" s="262"/>
      <c r="M444" s="263" t="s">
        <v>1</v>
      </c>
      <c r="N444" s="264" t="s">
        <v>50</v>
      </c>
      <c r="O444" s="90"/>
      <c r="P444" s="230">
        <f>O444*H444</f>
        <v>0</v>
      </c>
      <c r="Q444" s="230">
        <v>0.0245</v>
      </c>
      <c r="R444" s="230">
        <f>Q444*H444</f>
        <v>0.049</v>
      </c>
      <c r="S444" s="230">
        <v>0</v>
      </c>
      <c r="T444" s="231">
        <f>S444*H444</f>
        <v>0</v>
      </c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R444" s="232" t="s">
        <v>191</v>
      </c>
      <c r="AT444" s="232" t="s">
        <v>299</v>
      </c>
      <c r="AU444" s="232" t="s">
        <v>95</v>
      </c>
      <c r="AY444" s="15" t="s">
        <v>157</v>
      </c>
      <c r="BE444" s="233">
        <f>IF(N444="základní",J444,0)</f>
        <v>0</v>
      </c>
      <c r="BF444" s="233">
        <f>IF(N444="snížená",J444,0)</f>
        <v>0</v>
      </c>
      <c r="BG444" s="233">
        <f>IF(N444="zákl. přenesená",J444,0)</f>
        <v>0</v>
      </c>
      <c r="BH444" s="233">
        <f>IF(N444="sníž. přenesená",J444,0)</f>
        <v>0</v>
      </c>
      <c r="BI444" s="233">
        <f>IF(N444="nulová",J444,0)</f>
        <v>0</v>
      </c>
      <c r="BJ444" s="15" t="s">
        <v>93</v>
      </c>
      <c r="BK444" s="233">
        <f>ROUND(I444*H444,2)</f>
        <v>0</v>
      </c>
      <c r="BL444" s="15" t="s">
        <v>174</v>
      </c>
      <c r="BM444" s="232" t="s">
        <v>1089</v>
      </c>
    </row>
    <row r="445" spans="1:47" s="2" customFormat="1" ht="12">
      <c r="A445" s="37"/>
      <c r="B445" s="38"/>
      <c r="C445" s="39"/>
      <c r="D445" s="234" t="s">
        <v>164</v>
      </c>
      <c r="E445" s="39"/>
      <c r="F445" s="235" t="s">
        <v>1088</v>
      </c>
      <c r="G445" s="39"/>
      <c r="H445" s="39"/>
      <c r="I445" s="236"/>
      <c r="J445" s="39"/>
      <c r="K445" s="39"/>
      <c r="L445" s="43"/>
      <c r="M445" s="237"/>
      <c r="N445" s="238"/>
      <c r="O445" s="90"/>
      <c r="P445" s="90"/>
      <c r="Q445" s="90"/>
      <c r="R445" s="90"/>
      <c r="S445" s="90"/>
      <c r="T445" s="91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T445" s="15" t="s">
        <v>164</v>
      </c>
      <c r="AU445" s="15" t="s">
        <v>95</v>
      </c>
    </row>
    <row r="446" spans="1:51" s="13" customFormat="1" ht="12">
      <c r="A446" s="13"/>
      <c r="B446" s="239"/>
      <c r="C446" s="240"/>
      <c r="D446" s="234" t="s">
        <v>224</v>
      </c>
      <c r="E446" s="241" t="s">
        <v>1</v>
      </c>
      <c r="F446" s="242" t="s">
        <v>95</v>
      </c>
      <c r="G446" s="240"/>
      <c r="H446" s="243">
        <v>2</v>
      </c>
      <c r="I446" s="244"/>
      <c r="J446" s="240"/>
      <c r="K446" s="240"/>
      <c r="L446" s="245"/>
      <c r="M446" s="246"/>
      <c r="N446" s="247"/>
      <c r="O446" s="247"/>
      <c r="P446" s="247"/>
      <c r="Q446" s="247"/>
      <c r="R446" s="247"/>
      <c r="S446" s="247"/>
      <c r="T446" s="248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9" t="s">
        <v>224</v>
      </c>
      <c r="AU446" s="249" t="s">
        <v>95</v>
      </c>
      <c r="AV446" s="13" t="s">
        <v>95</v>
      </c>
      <c r="AW446" s="13" t="s">
        <v>40</v>
      </c>
      <c r="AX446" s="13" t="s">
        <v>93</v>
      </c>
      <c r="AY446" s="249" t="s">
        <v>157</v>
      </c>
    </row>
    <row r="447" spans="1:65" s="2" customFormat="1" ht="16.5" customHeight="1">
      <c r="A447" s="37"/>
      <c r="B447" s="38"/>
      <c r="C447" s="220" t="s">
        <v>1090</v>
      </c>
      <c r="D447" s="220" t="s">
        <v>158</v>
      </c>
      <c r="E447" s="221" t="s">
        <v>1091</v>
      </c>
      <c r="F447" s="222" t="s">
        <v>1092</v>
      </c>
      <c r="G447" s="223" t="s">
        <v>494</v>
      </c>
      <c r="H447" s="224">
        <v>1</v>
      </c>
      <c r="I447" s="225"/>
      <c r="J447" s="226">
        <f>ROUND(I447*H447,2)</f>
        <v>0</v>
      </c>
      <c r="K447" s="227"/>
      <c r="L447" s="43"/>
      <c r="M447" s="228" t="s">
        <v>1</v>
      </c>
      <c r="N447" s="229" t="s">
        <v>50</v>
      </c>
      <c r="O447" s="90"/>
      <c r="P447" s="230">
        <f>O447*H447</f>
        <v>0</v>
      </c>
      <c r="Q447" s="230">
        <v>0.00136</v>
      </c>
      <c r="R447" s="230">
        <f>Q447*H447</f>
        <v>0.00136</v>
      </c>
      <c r="S447" s="230">
        <v>0</v>
      </c>
      <c r="T447" s="231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232" t="s">
        <v>174</v>
      </c>
      <c r="AT447" s="232" t="s">
        <v>158</v>
      </c>
      <c r="AU447" s="232" t="s">
        <v>95</v>
      </c>
      <c r="AY447" s="15" t="s">
        <v>157</v>
      </c>
      <c r="BE447" s="233">
        <f>IF(N447="základní",J447,0)</f>
        <v>0</v>
      </c>
      <c r="BF447" s="233">
        <f>IF(N447="snížená",J447,0)</f>
        <v>0</v>
      </c>
      <c r="BG447" s="233">
        <f>IF(N447="zákl. přenesená",J447,0)</f>
        <v>0</v>
      </c>
      <c r="BH447" s="233">
        <f>IF(N447="sníž. přenesená",J447,0)</f>
        <v>0</v>
      </c>
      <c r="BI447" s="233">
        <f>IF(N447="nulová",J447,0)</f>
        <v>0</v>
      </c>
      <c r="BJ447" s="15" t="s">
        <v>93</v>
      </c>
      <c r="BK447" s="233">
        <f>ROUND(I447*H447,2)</f>
        <v>0</v>
      </c>
      <c r="BL447" s="15" t="s">
        <v>174</v>
      </c>
      <c r="BM447" s="232" t="s">
        <v>1093</v>
      </c>
    </row>
    <row r="448" spans="1:47" s="2" customFormat="1" ht="12">
      <c r="A448" s="37"/>
      <c r="B448" s="38"/>
      <c r="C448" s="39"/>
      <c r="D448" s="234" t="s">
        <v>164</v>
      </c>
      <c r="E448" s="39"/>
      <c r="F448" s="235" t="s">
        <v>1094</v>
      </c>
      <c r="G448" s="39"/>
      <c r="H448" s="39"/>
      <c r="I448" s="236"/>
      <c r="J448" s="39"/>
      <c r="K448" s="39"/>
      <c r="L448" s="43"/>
      <c r="M448" s="237"/>
      <c r="N448" s="238"/>
      <c r="O448" s="90"/>
      <c r="P448" s="90"/>
      <c r="Q448" s="90"/>
      <c r="R448" s="90"/>
      <c r="S448" s="90"/>
      <c r="T448" s="91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15" t="s">
        <v>164</v>
      </c>
      <c r="AU448" s="15" t="s">
        <v>95</v>
      </c>
    </row>
    <row r="449" spans="1:51" s="13" customFormat="1" ht="12">
      <c r="A449" s="13"/>
      <c r="B449" s="239"/>
      <c r="C449" s="240"/>
      <c r="D449" s="234" t="s">
        <v>224</v>
      </c>
      <c r="E449" s="241" t="s">
        <v>1</v>
      </c>
      <c r="F449" s="242" t="s">
        <v>93</v>
      </c>
      <c r="G449" s="240"/>
      <c r="H449" s="243">
        <v>1</v>
      </c>
      <c r="I449" s="244"/>
      <c r="J449" s="240"/>
      <c r="K449" s="240"/>
      <c r="L449" s="245"/>
      <c r="M449" s="246"/>
      <c r="N449" s="247"/>
      <c r="O449" s="247"/>
      <c r="P449" s="247"/>
      <c r="Q449" s="247"/>
      <c r="R449" s="247"/>
      <c r="S449" s="247"/>
      <c r="T449" s="248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9" t="s">
        <v>224</v>
      </c>
      <c r="AU449" s="249" t="s">
        <v>95</v>
      </c>
      <c r="AV449" s="13" t="s">
        <v>95</v>
      </c>
      <c r="AW449" s="13" t="s">
        <v>40</v>
      </c>
      <c r="AX449" s="13" t="s">
        <v>93</v>
      </c>
      <c r="AY449" s="249" t="s">
        <v>157</v>
      </c>
    </row>
    <row r="450" spans="1:65" s="2" customFormat="1" ht="24.15" customHeight="1">
      <c r="A450" s="37"/>
      <c r="B450" s="38"/>
      <c r="C450" s="254" t="s">
        <v>1095</v>
      </c>
      <c r="D450" s="254" t="s">
        <v>299</v>
      </c>
      <c r="E450" s="255" t="s">
        <v>1096</v>
      </c>
      <c r="F450" s="256" t="s">
        <v>1097</v>
      </c>
      <c r="G450" s="257" t="s">
        <v>494</v>
      </c>
      <c r="H450" s="258">
        <v>1</v>
      </c>
      <c r="I450" s="259"/>
      <c r="J450" s="260">
        <f>ROUND(I450*H450,2)</f>
        <v>0</v>
      </c>
      <c r="K450" s="261"/>
      <c r="L450" s="262"/>
      <c r="M450" s="263" t="s">
        <v>1</v>
      </c>
      <c r="N450" s="264" t="s">
        <v>50</v>
      </c>
      <c r="O450" s="90"/>
      <c r="P450" s="230">
        <f>O450*H450</f>
        <v>0</v>
      </c>
      <c r="Q450" s="230">
        <v>0.0179</v>
      </c>
      <c r="R450" s="230">
        <f>Q450*H450</f>
        <v>0.0179</v>
      </c>
      <c r="S450" s="230">
        <v>0</v>
      </c>
      <c r="T450" s="231">
        <f>S450*H450</f>
        <v>0</v>
      </c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R450" s="232" t="s">
        <v>191</v>
      </c>
      <c r="AT450" s="232" t="s">
        <v>299</v>
      </c>
      <c r="AU450" s="232" t="s">
        <v>95</v>
      </c>
      <c r="AY450" s="15" t="s">
        <v>157</v>
      </c>
      <c r="BE450" s="233">
        <f>IF(N450="základní",J450,0)</f>
        <v>0</v>
      </c>
      <c r="BF450" s="233">
        <f>IF(N450="snížená",J450,0)</f>
        <v>0</v>
      </c>
      <c r="BG450" s="233">
        <f>IF(N450="zákl. přenesená",J450,0)</f>
        <v>0</v>
      </c>
      <c r="BH450" s="233">
        <f>IF(N450="sníž. přenesená",J450,0)</f>
        <v>0</v>
      </c>
      <c r="BI450" s="233">
        <f>IF(N450="nulová",J450,0)</f>
        <v>0</v>
      </c>
      <c r="BJ450" s="15" t="s">
        <v>93</v>
      </c>
      <c r="BK450" s="233">
        <f>ROUND(I450*H450,2)</f>
        <v>0</v>
      </c>
      <c r="BL450" s="15" t="s">
        <v>174</v>
      </c>
      <c r="BM450" s="232" t="s">
        <v>1098</v>
      </c>
    </row>
    <row r="451" spans="1:47" s="2" customFormat="1" ht="12">
      <c r="A451" s="37"/>
      <c r="B451" s="38"/>
      <c r="C451" s="39"/>
      <c r="D451" s="234" t="s">
        <v>164</v>
      </c>
      <c r="E451" s="39"/>
      <c r="F451" s="235" t="s">
        <v>1097</v>
      </c>
      <c r="G451" s="39"/>
      <c r="H451" s="39"/>
      <c r="I451" s="236"/>
      <c r="J451" s="39"/>
      <c r="K451" s="39"/>
      <c r="L451" s="43"/>
      <c r="M451" s="237"/>
      <c r="N451" s="238"/>
      <c r="O451" s="90"/>
      <c r="P451" s="90"/>
      <c r="Q451" s="90"/>
      <c r="R451" s="90"/>
      <c r="S451" s="90"/>
      <c r="T451" s="91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T451" s="15" t="s">
        <v>164</v>
      </c>
      <c r="AU451" s="15" t="s">
        <v>95</v>
      </c>
    </row>
    <row r="452" spans="1:51" s="13" customFormat="1" ht="12">
      <c r="A452" s="13"/>
      <c r="B452" s="239"/>
      <c r="C452" s="240"/>
      <c r="D452" s="234" t="s">
        <v>224</v>
      </c>
      <c r="E452" s="241" t="s">
        <v>1</v>
      </c>
      <c r="F452" s="242" t="s">
        <v>93</v>
      </c>
      <c r="G452" s="240"/>
      <c r="H452" s="243">
        <v>1</v>
      </c>
      <c r="I452" s="244"/>
      <c r="J452" s="240"/>
      <c r="K452" s="240"/>
      <c r="L452" s="245"/>
      <c r="M452" s="246"/>
      <c r="N452" s="247"/>
      <c r="O452" s="247"/>
      <c r="P452" s="247"/>
      <c r="Q452" s="247"/>
      <c r="R452" s="247"/>
      <c r="S452" s="247"/>
      <c r="T452" s="248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9" t="s">
        <v>224</v>
      </c>
      <c r="AU452" s="249" t="s">
        <v>95</v>
      </c>
      <c r="AV452" s="13" t="s">
        <v>95</v>
      </c>
      <c r="AW452" s="13" t="s">
        <v>40</v>
      </c>
      <c r="AX452" s="13" t="s">
        <v>93</v>
      </c>
      <c r="AY452" s="249" t="s">
        <v>157</v>
      </c>
    </row>
    <row r="453" spans="1:65" s="2" customFormat="1" ht="24.15" customHeight="1">
      <c r="A453" s="37"/>
      <c r="B453" s="38"/>
      <c r="C453" s="254" t="s">
        <v>1099</v>
      </c>
      <c r="D453" s="254" t="s">
        <v>299</v>
      </c>
      <c r="E453" s="255" t="s">
        <v>1100</v>
      </c>
      <c r="F453" s="256" t="s">
        <v>1101</v>
      </c>
      <c r="G453" s="257" t="s">
        <v>494</v>
      </c>
      <c r="H453" s="258">
        <v>4</v>
      </c>
      <c r="I453" s="259"/>
      <c r="J453" s="260">
        <f>ROUND(I453*H453,2)</f>
        <v>0</v>
      </c>
      <c r="K453" s="261"/>
      <c r="L453" s="262"/>
      <c r="M453" s="263" t="s">
        <v>1</v>
      </c>
      <c r="N453" s="264" t="s">
        <v>50</v>
      </c>
      <c r="O453" s="90"/>
      <c r="P453" s="230">
        <f>O453*H453</f>
        <v>0</v>
      </c>
      <c r="Q453" s="230">
        <v>0.00065</v>
      </c>
      <c r="R453" s="230">
        <f>Q453*H453</f>
        <v>0.0026</v>
      </c>
      <c r="S453" s="230">
        <v>0</v>
      </c>
      <c r="T453" s="231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232" t="s">
        <v>191</v>
      </c>
      <c r="AT453" s="232" t="s">
        <v>299</v>
      </c>
      <c r="AU453" s="232" t="s">
        <v>95</v>
      </c>
      <c r="AY453" s="15" t="s">
        <v>157</v>
      </c>
      <c r="BE453" s="233">
        <f>IF(N453="základní",J453,0)</f>
        <v>0</v>
      </c>
      <c r="BF453" s="233">
        <f>IF(N453="snížená",J453,0)</f>
        <v>0</v>
      </c>
      <c r="BG453" s="233">
        <f>IF(N453="zákl. přenesená",J453,0)</f>
        <v>0</v>
      </c>
      <c r="BH453" s="233">
        <f>IF(N453="sníž. přenesená",J453,0)</f>
        <v>0</v>
      </c>
      <c r="BI453" s="233">
        <f>IF(N453="nulová",J453,0)</f>
        <v>0</v>
      </c>
      <c r="BJ453" s="15" t="s">
        <v>93</v>
      </c>
      <c r="BK453" s="233">
        <f>ROUND(I453*H453,2)</f>
        <v>0</v>
      </c>
      <c r="BL453" s="15" t="s">
        <v>174</v>
      </c>
      <c r="BM453" s="232" t="s">
        <v>1102</v>
      </c>
    </row>
    <row r="454" spans="1:47" s="2" customFormat="1" ht="12">
      <c r="A454" s="37"/>
      <c r="B454" s="38"/>
      <c r="C454" s="39"/>
      <c r="D454" s="234" t="s">
        <v>164</v>
      </c>
      <c r="E454" s="39"/>
      <c r="F454" s="235" t="s">
        <v>1101</v>
      </c>
      <c r="G454" s="39"/>
      <c r="H454" s="39"/>
      <c r="I454" s="236"/>
      <c r="J454" s="39"/>
      <c r="K454" s="39"/>
      <c r="L454" s="43"/>
      <c r="M454" s="237"/>
      <c r="N454" s="238"/>
      <c r="O454" s="90"/>
      <c r="P454" s="90"/>
      <c r="Q454" s="90"/>
      <c r="R454" s="90"/>
      <c r="S454" s="90"/>
      <c r="T454" s="91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15" t="s">
        <v>164</v>
      </c>
      <c r="AU454" s="15" t="s">
        <v>95</v>
      </c>
    </row>
    <row r="455" spans="1:51" s="13" customFormat="1" ht="12">
      <c r="A455" s="13"/>
      <c r="B455" s="239"/>
      <c r="C455" s="240"/>
      <c r="D455" s="234" t="s">
        <v>224</v>
      </c>
      <c r="E455" s="241" t="s">
        <v>1</v>
      </c>
      <c r="F455" s="242" t="s">
        <v>174</v>
      </c>
      <c r="G455" s="240"/>
      <c r="H455" s="243">
        <v>4</v>
      </c>
      <c r="I455" s="244"/>
      <c r="J455" s="240"/>
      <c r="K455" s="240"/>
      <c r="L455" s="245"/>
      <c r="M455" s="246"/>
      <c r="N455" s="247"/>
      <c r="O455" s="247"/>
      <c r="P455" s="247"/>
      <c r="Q455" s="247"/>
      <c r="R455" s="247"/>
      <c r="S455" s="247"/>
      <c r="T455" s="248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9" t="s">
        <v>224</v>
      </c>
      <c r="AU455" s="249" t="s">
        <v>95</v>
      </c>
      <c r="AV455" s="13" t="s">
        <v>95</v>
      </c>
      <c r="AW455" s="13" t="s">
        <v>40</v>
      </c>
      <c r="AX455" s="13" t="s">
        <v>93</v>
      </c>
      <c r="AY455" s="249" t="s">
        <v>157</v>
      </c>
    </row>
    <row r="456" spans="1:65" s="2" customFormat="1" ht="24.15" customHeight="1">
      <c r="A456" s="37"/>
      <c r="B456" s="38"/>
      <c r="C456" s="254" t="s">
        <v>1103</v>
      </c>
      <c r="D456" s="254" t="s">
        <v>299</v>
      </c>
      <c r="E456" s="255" t="s">
        <v>1104</v>
      </c>
      <c r="F456" s="256" t="s">
        <v>1105</v>
      </c>
      <c r="G456" s="257" t="s">
        <v>800</v>
      </c>
      <c r="H456" s="258">
        <v>1</v>
      </c>
      <c r="I456" s="259"/>
      <c r="J456" s="260">
        <f>ROUND(I456*H456,2)</f>
        <v>0</v>
      </c>
      <c r="K456" s="261"/>
      <c r="L456" s="262"/>
      <c r="M456" s="263" t="s">
        <v>1</v>
      </c>
      <c r="N456" s="264" t="s">
        <v>50</v>
      </c>
      <c r="O456" s="90"/>
      <c r="P456" s="230">
        <f>O456*H456</f>
        <v>0</v>
      </c>
      <c r="Q456" s="230">
        <v>0.0105</v>
      </c>
      <c r="R456" s="230">
        <f>Q456*H456</f>
        <v>0.0105</v>
      </c>
      <c r="S456" s="230">
        <v>0</v>
      </c>
      <c r="T456" s="231">
        <f>S456*H456</f>
        <v>0</v>
      </c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R456" s="232" t="s">
        <v>191</v>
      </c>
      <c r="AT456" s="232" t="s">
        <v>299</v>
      </c>
      <c r="AU456" s="232" t="s">
        <v>95</v>
      </c>
      <c r="AY456" s="15" t="s">
        <v>157</v>
      </c>
      <c r="BE456" s="233">
        <f>IF(N456="základní",J456,0)</f>
        <v>0</v>
      </c>
      <c r="BF456" s="233">
        <f>IF(N456="snížená",J456,0)</f>
        <v>0</v>
      </c>
      <c r="BG456" s="233">
        <f>IF(N456="zákl. přenesená",J456,0)</f>
        <v>0</v>
      </c>
      <c r="BH456" s="233">
        <f>IF(N456="sníž. přenesená",J456,0)</f>
        <v>0</v>
      </c>
      <c r="BI456" s="233">
        <f>IF(N456="nulová",J456,0)</f>
        <v>0</v>
      </c>
      <c r="BJ456" s="15" t="s">
        <v>93</v>
      </c>
      <c r="BK456" s="233">
        <f>ROUND(I456*H456,2)</f>
        <v>0</v>
      </c>
      <c r="BL456" s="15" t="s">
        <v>174</v>
      </c>
      <c r="BM456" s="232" t="s">
        <v>1106</v>
      </c>
    </row>
    <row r="457" spans="1:47" s="2" customFormat="1" ht="12">
      <c r="A457" s="37"/>
      <c r="B457" s="38"/>
      <c r="C457" s="39"/>
      <c r="D457" s="234" t="s">
        <v>164</v>
      </c>
      <c r="E457" s="39"/>
      <c r="F457" s="235" t="s">
        <v>1105</v>
      </c>
      <c r="G457" s="39"/>
      <c r="H457" s="39"/>
      <c r="I457" s="236"/>
      <c r="J457" s="39"/>
      <c r="K457" s="39"/>
      <c r="L457" s="43"/>
      <c r="M457" s="237"/>
      <c r="N457" s="238"/>
      <c r="O457" s="90"/>
      <c r="P457" s="90"/>
      <c r="Q457" s="90"/>
      <c r="R457" s="90"/>
      <c r="S457" s="90"/>
      <c r="T457" s="91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T457" s="15" t="s">
        <v>164</v>
      </c>
      <c r="AU457" s="15" t="s">
        <v>95</v>
      </c>
    </row>
    <row r="458" spans="1:51" s="13" customFormat="1" ht="12">
      <c r="A458" s="13"/>
      <c r="B458" s="239"/>
      <c r="C458" s="240"/>
      <c r="D458" s="234" t="s">
        <v>224</v>
      </c>
      <c r="E458" s="241" t="s">
        <v>1</v>
      </c>
      <c r="F458" s="242" t="s">
        <v>93</v>
      </c>
      <c r="G458" s="240"/>
      <c r="H458" s="243">
        <v>1</v>
      </c>
      <c r="I458" s="244"/>
      <c r="J458" s="240"/>
      <c r="K458" s="240"/>
      <c r="L458" s="245"/>
      <c r="M458" s="246"/>
      <c r="N458" s="247"/>
      <c r="O458" s="247"/>
      <c r="P458" s="247"/>
      <c r="Q458" s="247"/>
      <c r="R458" s="247"/>
      <c r="S458" s="247"/>
      <c r="T458" s="248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9" t="s">
        <v>224</v>
      </c>
      <c r="AU458" s="249" t="s">
        <v>95</v>
      </c>
      <c r="AV458" s="13" t="s">
        <v>95</v>
      </c>
      <c r="AW458" s="13" t="s">
        <v>40</v>
      </c>
      <c r="AX458" s="13" t="s">
        <v>93</v>
      </c>
      <c r="AY458" s="249" t="s">
        <v>157</v>
      </c>
    </row>
    <row r="459" spans="1:65" s="2" customFormat="1" ht="24.15" customHeight="1">
      <c r="A459" s="37"/>
      <c r="B459" s="38"/>
      <c r="C459" s="254" t="s">
        <v>1107</v>
      </c>
      <c r="D459" s="254" t="s">
        <v>299</v>
      </c>
      <c r="E459" s="255" t="s">
        <v>1108</v>
      </c>
      <c r="F459" s="256" t="s">
        <v>1109</v>
      </c>
      <c r="G459" s="257" t="s">
        <v>494</v>
      </c>
      <c r="H459" s="258">
        <v>2</v>
      </c>
      <c r="I459" s="259"/>
      <c r="J459" s="260">
        <f>ROUND(I459*H459,2)</f>
        <v>0</v>
      </c>
      <c r="K459" s="261"/>
      <c r="L459" s="262"/>
      <c r="M459" s="263" t="s">
        <v>1</v>
      </c>
      <c r="N459" s="264" t="s">
        <v>50</v>
      </c>
      <c r="O459" s="90"/>
      <c r="P459" s="230">
        <f>O459*H459</f>
        <v>0</v>
      </c>
      <c r="Q459" s="230">
        <v>0.00608</v>
      </c>
      <c r="R459" s="230">
        <f>Q459*H459</f>
        <v>0.01216</v>
      </c>
      <c r="S459" s="230">
        <v>0</v>
      </c>
      <c r="T459" s="231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232" t="s">
        <v>191</v>
      </c>
      <c r="AT459" s="232" t="s">
        <v>299</v>
      </c>
      <c r="AU459" s="232" t="s">
        <v>95</v>
      </c>
      <c r="AY459" s="15" t="s">
        <v>157</v>
      </c>
      <c r="BE459" s="233">
        <f>IF(N459="základní",J459,0)</f>
        <v>0</v>
      </c>
      <c r="BF459" s="233">
        <f>IF(N459="snížená",J459,0)</f>
        <v>0</v>
      </c>
      <c r="BG459" s="233">
        <f>IF(N459="zákl. přenesená",J459,0)</f>
        <v>0</v>
      </c>
      <c r="BH459" s="233">
        <f>IF(N459="sníž. přenesená",J459,0)</f>
        <v>0</v>
      </c>
      <c r="BI459" s="233">
        <f>IF(N459="nulová",J459,0)</f>
        <v>0</v>
      </c>
      <c r="BJ459" s="15" t="s">
        <v>93</v>
      </c>
      <c r="BK459" s="233">
        <f>ROUND(I459*H459,2)</f>
        <v>0</v>
      </c>
      <c r="BL459" s="15" t="s">
        <v>174</v>
      </c>
      <c r="BM459" s="232" t="s">
        <v>1110</v>
      </c>
    </row>
    <row r="460" spans="1:47" s="2" customFormat="1" ht="12">
      <c r="A460" s="37"/>
      <c r="B460" s="38"/>
      <c r="C460" s="39"/>
      <c r="D460" s="234" t="s">
        <v>164</v>
      </c>
      <c r="E460" s="39"/>
      <c r="F460" s="235" t="s">
        <v>1109</v>
      </c>
      <c r="G460" s="39"/>
      <c r="H460" s="39"/>
      <c r="I460" s="236"/>
      <c r="J460" s="39"/>
      <c r="K460" s="39"/>
      <c r="L460" s="43"/>
      <c r="M460" s="237"/>
      <c r="N460" s="238"/>
      <c r="O460" s="90"/>
      <c r="P460" s="90"/>
      <c r="Q460" s="90"/>
      <c r="R460" s="90"/>
      <c r="S460" s="90"/>
      <c r="T460" s="91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15" t="s">
        <v>164</v>
      </c>
      <c r="AU460" s="15" t="s">
        <v>95</v>
      </c>
    </row>
    <row r="461" spans="1:65" s="2" customFormat="1" ht="24.15" customHeight="1">
      <c r="A461" s="37"/>
      <c r="B461" s="38"/>
      <c r="C461" s="254" t="s">
        <v>1111</v>
      </c>
      <c r="D461" s="254" t="s">
        <v>299</v>
      </c>
      <c r="E461" s="255" t="s">
        <v>1112</v>
      </c>
      <c r="F461" s="256" t="s">
        <v>1113</v>
      </c>
      <c r="G461" s="257" t="s">
        <v>494</v>
      </c>
      <c r="H461" s="258">
        <v>1</v>
      </c>
      <c r="I461" s="259"/>
      <c r="J461" s="260">
        <f>ROUND(I461*H461,2)</f>
        <v>0</v>
      </c>
      <c r="K461" s="261"/>
      <c r="L461" s="262"/>
      <c r="M461" s="263" t="s">
        <v>1</v>
      </c>
      <c r="N461" s="264" t="s">
        <v>50</v>
      </c>
      <c r="O461" s="90"/>
      <c r="P461" s="230">
        <f>O461*H461</f>
        <v>0</v>
      </c>
      <c r="Q461" s="230">
        <v>0.082</v>
      </c>
      <c r="R461" s="230">
        <f>Q461*H461</f>
        <v>0.082</v>
      </c>
      <c r="S461" s="230">
        <v>0</v>
      </c>
      <c r="T461" s="231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32" t="s">
        <v>191</v>
      </c>
      <c r="AT461" s="232" t="s">
        <v>299</v>
      </c>
      <c r="AU461" s="232" t="s">
        <v>95</v>
      </c>
      <c r="AY461" s="15" t="s">
        <v>157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5" t="s">
        <v>93</v>
      </c>
      <c r="BK461" s="233">
        <f>ROUND(I461*H461,2)</f>
        <v>0</v>
      </c>
      <c r="BL461" s="15" t="s">
        <v>174</v>
      </c>
      <c r="BM461" s="232" t="s">
        <v>1114</v>
      </c>
    </row>
    <row r="462" spans="1:47" s="2" customFormat="1" ht="12">
      <c r="A462" s="37"/>
      <c r="B462" s="38"/>
      <c r="C462" s="39"/>
      <c r="D462" s="234" t="s">
        <v>164</v>
      </c>
      <c r="E462" s="39"/>
      <c r="F462" s="235" t="s">
        <v>1113</v>
      </c>
      <c r="G462" s="39"/>
      <c r="H462" s="39"/>
      <c r="I462" s="236"/>
      <c r="J462" s="39"/>
      <c r="K462" s="39"/>
      <c r="L462" s="43"/>
      <c r="M462" s="237"/>
      <c r="N462" s="238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5" t="s">
        <v>164</v>
      </c>
      <c r="AU462" s="15" t="s">
        <v>95</v>
      </c>
    </row>
    <row r="463" spans="1:65" s="2" customFormat="1" ht="24.15" customHeight="1">
      <c r="A463" s="37"/>
      <c r="B463" s="38"/>
      <c r="C463" s="220" t="s">
        <v>1115</v>
      </c>
      <c r="D463" s="220" t="s">
        <v>158</v>
      </c>
      <c r="E463" s="221" t="s">
        <v>1116</v>
      </c>
      <c r="F463" s="222" t="s">
        <v>1117</v>
      </c>
      <c r="G463" s="223" t="s">
        <v>494</v>
      </c>
      <c r="H463" s="224">
        <v>2</v>
      </c>
      <c r="I463" s="225"/>
      <c r="J463" s="226">
        <f>ROUND(I463*H463,2)</f>
        <v>0</v>
      </c>
      <c r="K463" s="227"/>
      <c r="L463" s="43"/>
      <c r="M463" s="228" t="s">
        <v>1</v>
      </c>
      <c r="N463" s="229" t="s">
        <v>50</v>
      </c>
      <c r="O463" s="90"/>
      <c r="P463" s="230">
        <f>O463*H463</f>
        <v>0</v>
      </c>
      <c r="Q463" s="230">
        <v>0.45937</v>
      </c>
      <c r="R463" s="230">
        <f>Q463*H463</f>
        <v>0.91874</v>
      </c>
      <c r="S463" s="230">
        <v>0</v>
      </c>
      <c r="T463" s="231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232" t="s">
        <v>174</v>
      </c>
      <c r="AT463" s="232" t="s">
        <v>158</v>
      </c>
      <c r="AU463" s="232" t="s">
        <v>95</v>
      </c>
      <c r="AY463" s="15" t="s">
        <v>157</v>
      </c>
      <c r="BE463" s="233">
        <f>IF(N463="základní",J463,0)</f>
        <v>0</v>
      </c>
      <c r="BF463" s="233">
        <f>IF(N463="snížená",J463,0)</f>
        <v>0</v>
      </c>
      <c r="BG463" s="233">
        <f>IF(N463="zákl. přenesená",J463,0)</f>
        <v>0</v>
      </c>
      <c r="BH463" s="233">
        <f>IF(N463="sníž. přenesená",J463,0)</f>
        <v>0</v>
      </c>
      <c r="BI463" s="233">
        <f>IF(N463="nulová",J463,0)</f>
        <v>0</v>
      </c>
      <c r="BJ463" s="15" t="s">
        <v>93</v>
      </c>
      <c r="BK463" s="233">
        <f>ROUND(I463*H463,2)</f>
        <v>0</v>
      </c>
      <c r="BL463" s="15" t="s">
        <v>174</v>
      </c>
      <c r="BM463" s="232" t="s">
        <v>1118</v>
      </c>
    </row>
    <row r="464" spans="1:47" s="2" customFormat="1" ht="12">
      <c r="A464" s="37"/>
      <c r="B464" s="38"/>
      <c r="C464" s="39"/>
      <c r="D464" s="234" t="s">
        <v>164</v>
      </c>
      <c r="E464" s="39"/>
      <c r="F464" s="235" t="s">
        <v>1119</v>
      </c>
      <c r="G464" s="39"/>
      <c r="H464" s="39"/>
      <c r="I464" s="236"/>
      <c r="J464" s="39"/>
      <c r="K464" s="39"/>
      <c r="L464" s="43"/>
      <c r="M464" s="237"/>
      <c r="N464" s="238"/>
      <c r="O464" s="90"/>
      <c r="P464" s="90"/>
      <c r="Q464" s="90"/>
      <c r="R464" s="90"/>
      <c r="S464" s="90"/>
      <c r="T464" s="91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15" t="s">
        <v>164</v>
      </c>
      <c r="AU464" s="15" t="s">
        <v>95</v>
      </c>
    </row>
    <row r="465" spans="1:51" s="13" customFormat="1" ht="12">
      <c r="A465" s="13"/>
      <c r="B465" s="239"/>
      <c r="C465" s="240"/>
      <c r="D465" s="234" t="s">
        <v>224</v>
      </c>
      <c r="E465" s="241" t="s">
        <v>1</v>
      </c>
      <c r="F465" s="242" t="s">
        <v>95</v>
      </c>
      <c r="G465" s="240"/>
      <c r="H465" s="243">
        <v>2</v>
      </c>
      <c r="I465" s="244"/>
      <c r="J465" s="240"/>
      <c r="K465" s="240"/>
      <c r="L465" s="245"/>
      <c r="M465" s="246"/>
      <c r="N465" s="247"/>
      <c r="O465" s="247"/>
      <c r="P465" s="247"/>
      <c r="Q465" s="247"/>
      <c r="R465" s="247"/>
      <c r="S465" s="247"/>
      <c r="T465" s="248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9" t="s">
        <v>224</v>
      </c>
      <c r="AU465" s="249" t="s">
        <v>95</v>
      </c>
      <c r="AV465" s="13" t="s">
        <v>95</v>
      </c>
      <c r="AW465" s="13" t="s">
        <v>40</v>
      </c>
      <c r="AX465" s="13" t="s">
        <v>93</v>
      </c>
      <c r="AY465" s="249" t="s">
        <v>157</v>
      </c>
    </row>
    <row r="466" spans="1:65" s="2" customFormat="1" ht="16.5" customHeight="1">
      <c r="A466" s="37"/>
      <c r="B466" s="38"/>
      <c r="C466" s="220" t="s">
        <v>1120</v>
      </c>
      <c r="D466" s="220" t="s">
        <v>158</v>
      </c>
      <c r="E466" s="221" t="s">
        <v>1121</v>
      </c>
      <c r="F466" s="222" t="s">
        <v>1122</v>
      </c>
      <c r="G466" s="223" t="s">
        <v>494</v>
      </c>
      <c r="H466" s="224">
        <v>3</v>
      </c>
      <c r="I466" s="225"/>
      <c r="J466" s="226">
        <f>ROUND(I466*H466,2)</f>
        <v>0</v>
      </c>
      <c r="K466" s="227"/>
      <c r="L466" s="43"/>
      <c r="M466" s="228" t="s">
        <v>1</v>
      </c>
      <c r="N466" s="229" t="s">
        <v>50</v>
      </c>
      <c r="O466" s="90"/>
      <c r="P466" s="230">
        <f>O466*H466</f>
        <v>0</v>
      </c>
      <c r="Q466" s="230">
        <v>0.04</v>
      </c>
      <c r="R466" s="230">
        <f>Q466*H466</f>
        <v>0.12</v>
      </c>
      <c r="S466" s="230">
        <v>0</v>
      </c>
      <c r="T466" s="231">
        <f>S466*H466</f>
        <v>0</v>
      </c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R466" s="232" t="s">
        <v>174</v>
      </c>
      <c r="AT466" s="232" t="s">
        <v>158</v>
      </c>
      <c r="AU466" s="232" t="s">
        <v>95</v>
      </c>
      <c r="AY466" s="15" t="s">
        <v>157</v>
      </c>
      <c r="BE466" s="233">
        <f>IF(N466="základní",J466,0)</f>
        <v>0</v>
      </c>
      <c r="BF466" s="233">
        <f>IF(N466="snížená",J466,0)</f>
        <v>0</v>
      </c>
      <c r="BG466" s="233">
        <f>IF(N466="zákl. přenesená",J466,0)</f>
        <v>0</v>
      </c>
      <c r="BH466" s="233">
        <f>IF(N466="sníž. přenesená",J466,0)</f>
        <v>0</v>
      </c>
      <c r="BI466" s="233">
        <f>IF(N466="nulová",J466,0)</f>
        <v>0</v>
      </c>
      <c r="BJ466" s="15" t="s">
        <v>93</v>
      </c>
      <c r="BK466" s="233">
        <f>ROUND(I466*H466,2)</f>
        <v>0</v>
      </c>
      <c r="BL466" s="15" t="s">
        <v>174</v>
      </c>
      <c r="BM466" s="232" t="s">
        <v>1123</v>
      </c>
    </row>
    <row r="467" spans="1:47" s="2" customFormat="1" ht="12">
      <c r="A467" s="37"/>
      <c r="B467" s="38"/>
      <c r="C467" s="39"/>
      <c r="D467" s="234" t="s">
        <v>164</v>
      </c>
      <c r="E467" s="39"/>
      <c r="F467" s="235" t="s">
        <v>1122</v>
      </c>
      <c r="G467" s="39"/>
      <c r="H467" s="39"/>
      <c r="I467" s="236"/>
      <c r="J467" s="39"/>
      <c r="K467" s="39"/>
      <c r="L467" s="43"/>
      <c r="M467" s="237"/>
      <c r="N467" s="238"/>
      <c r="O467" s="90"/>
      <c r="P467" s="90"/>
      <c r="Q467" s="90"/>
      <c r="R467" s="90"/>
      <c r="S467" s="90"/>
      <c r="T467" s="91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T467" s="15" t="s">
        <v>164</v>
      </c>
      <c r="AU467" s="15" t="s">
        <v>95</v>
      </c>
    </row>
    <row r="468" spans="1:51" s="13" customFormat="1" ht="12">
      <c r="A468" s="13"/>
      <c r="B468" s="239"/>
      <c r="C468" s="240"/>
      <c r="D468" s="234" t="s">
        <v>224</v>
      </c>
      <c r="E468" s="241" t="s">
        <v>1</v>
      </c>
      <c r="F468" s="242" t="s">
        <v>169</v>
      </c>
      <c r="G468" s="240"/>
      <c r="H468" s="243">
        <v>3</v>
      </c>
      <c r="I468" s="244"/>
      <c r="J468" s="240"/>
      <c r="K468" s="240"/>
      <c r="L468" s="245"/>
      <c r="M468" s="246"/>
      <c r="N468" s="247"/>
      <c r="O468" s="247"/>
      <c r="P468" s="247"/>
      <c r="Q468" s="247"/>
      <c r="R468" s="247"/>
      <c r="S468" s="247"/>
      <c r="T468" s="248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9" t="s">
        <v>224</v>
      </c>
      <c r="AU468" s="249" t="s">
        <v>95</v>
      </c>
      <c r="AV468" s="13" t="s">
        <v>95</v>
      </c>
      <c r="AW468" s="13" t="s">
        <v>40</v>
      </c>
      <c r="AX468" s="13" t="s">
        <v>93</v>
      </c>
      <c r="AY468" s="249" t="s">
        <v>157</v>
      </c>
    </row>
    <row r="469" spans="1:65" s="2" customFormat="1" ht="16.5" customHeight="1">
      <c r="A469" s="37"/>
      <c r="B469" s="38"/>
      <c r="C469" s="254" t="s">
        <v>1124</v>
      </c>
      <c r="D469" s="254" t="s">
        <v>299</v>
      </c>
      <c r="E469" s="255" t="s">
        <v>1125</v>
      </c>
      <c r="F469" s="256" t="s">
        <v>1126</v>
      </c>
      <c r="G469" s="257" t="s">
        <v>494</v>
      </c>
      <c r="H469" s="258">
        <v>3</v>
      </c>
      <c r="I469" s="259"/>
      <c r="J469" s="260">
        <f>ROUND(I469*H469,2)</f>
        <v>0</v>
      </c>
      <c r="K469" s="261"/>
      <c r="L469" s="262"/>
      <c r="M469" s="263" t="s">
        <v>1</v>
      </c>
      <c r="N469" s="264" t="s">
        <v>50</v>
      </c>
      <c r="O469" s="90"/>
      <c r="P469" s="230">
        <f>O469*H469</f>
        <v>0</v>
      </c>
      <c r="Q469" s="230">
        <v>0.0133</v>
      </c>
      <c r="R469" s="230">
        <f>Q469*H469</f>
        <v>0.0399</v>
      </c>
      <c r="S469" s="230">
        <v>0</v>
      </c>
      <c r="T469" s="231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232" t="s">
        <v>191</v>
      </c>
      <c r="AT469" s="232" t="s">
        <v>299</v>
      </c>
      <c r="AU469" s="232" t="s">
        <v>95</v>
      </c>
      <c r="AY469" s="15" t="s">
        <v>157</v>
      </c>
      <c r="BE469" s="233">
        <f>IF(N469="základní",J469,0)</f>
        <v>0</v>
      </c>
      <c r="BF469" s="233">
        <f>IF(N469="snížená",J469,0)</f>
        <v>0</v>
      </c>
      <c r="BG469" s="233">
        <f>IF(N469="zákl. přenesená",J469,0)</f>
        <v>0</v>
      </c>
      <c r="BH469" s="233">
        <f>IF(N469="sníž. přenesená",J469,0)</f>
        <v>0</v>
      </c>
      <c r="BI469" s="233">
        <f>IF(N469="nulová",J469,0)</f>
        <v>0</v>
      </c>
      <c r="BJ469" s="15" t="s">
        <v>93</v>
      </c>
      <c r="BK469" s="233">
        <f>ROUND(I469*H469,2)</f>
        <v>0</v>
      </c>
      <c r="BL469" s="15" t="s">
        <v>174</v>
      </c>
      <c r="BM469" s="232" t="s">
        <v>1127</v>
      </c>
    </row>
    <row r="470" spans="1:47" s="2" customFormat="1" ht="12">
      <c r="A470" s="37"/>
      <c r="B470" s="38"/>
      <c r="C470" s="39"/>
      <c r="D470" s="234" t="s">
        <v>164</v>
      </c>
      <c r="E470" s="39"/>
      <c r="F470" s="235" t="s">
        <v>1126</v>
      </c>
      <c r="G470" s="39"/>
      <c r="H470" s="39"/>
      <c r="I470" s="236"/>
      <c r="J470" s="39"/>
      <c r="K470" s="39"/>
      <c r="L470" s="43"/>
      <c r="M470" s="237"/>
      <c r="N470" s="238"/>
      <c r="O470" s="90"/>
      <c r="P470" s="90"/>
      <c r="Q470" s="90"/>
      <c r="R470" s="90"/>
      <c r="S470" s="90"/>
      <c r="T470" s="91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15" t="s">
        <v>164</v>
      </c>
      <c r="AU470" s="15" t="s">
        <v>95</v>
      </c>
    </row>
    <row r="471" spans="1:51" s="13" customFormat="1" ht="12">
      <c r="A471" s="13"/>
      <c r="B471" s="239"/>
      <c r="C471" s="240"/>
      <c r="D471" s="234" t="s">
        <v>224</v>
      </c>
      <c r="E471" s="241" t="s">
        <v>1</v>
      </c>
      <c r="F471" s="242" t="s">
        <v>169</v>
      </c>
      <c r="G471" s="240"/>
      <c r="H471" s="243">
        <v>3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224</v>
      </c>
      <c r="AU471" s="249" t="s">
        <v>95</v>
      </c>
      <c r="AV471" s="13" t="s">
        <v>95</v>
      </c>
      <c r="AW471" s="13" t="s">
        <v>40</v>
      </c>
      <c r="AX471" s="13" t="s">
        <v>93</v>
      </c>
      <c r="AY471" s="249" t="s">
        <v>157</v>
      </c>
    </row>
    <row r="472" spans="1:65" s="2" customFormat="1" ht="16.5" customHeight="1">
      <c r="A472" s="37"/>
      <c r="B472" s="38"/>
      <c r="C472" s="220" t="s">
        <v>1128</v>
      </c>
      <c r="D472" s="220" t="s">
        <v>158</v>
      </c>
      <c r="E472" s="221" t="s">
        <v>1129</v>
      </c>
      <c r="F472" s="222" t="s">
        <v>1130</v>
      </c>
      <c r="G472" s="223" t="s">
        <v>494</v>
      </c>
      <c r="H472" s="224">
        <v>1</v>
      </c>
      <c r="I472" s="225"/>
      <c r="J472" s="226">
        <f>ROUND(I472*H472,2)</f>
        <v>0</v>
      </c>
      <c r="K472" s="227"/>
      <c r="L472" s="43"/>
      <c r="M472" s="228" t="s">
        <v>1</v>
      </c>
      <c r="N472" s="229" t="s">
        <v>50</v>
      </c>
      <c r="O472" s="90"/>
      <c r="P472" s="230">
        <f>O472*H472</f>
        <v>0</v>
      </c>
      <c r="Q472" s="230">
        <v>0.05</v>
      </c>
      <c r="R472" s="230">
        <f>Q472*H472</f>
        <v>0.05</v>
      </c>
      <c r="S472" s="230">
        <v>0</v>
      </c>
      <c r="T472" s="231">
        <f>S472*H472</f>
        <v>0</v>
      </c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R472" s="232" t="s">
        <v>174</v>
      </c>
      <c r="AT472" s="232" t="s">
        <v>158</v>
      </c>
      <c r="AU472" s="232" t="s">
        <v>95</v>
      </c>
      <c r="AY472" s="15" t="s">
        <v>157</v>
      </c>
      <c r="BE472" s="233">
        <f>IF(N472="základní",J472,0)</f>
        <v>0</v>
      </c>
      <c r="BF472" s="233">
        <f>IF(N472="snížená",J472,0)</f>
        <v>0</v>
      </c>
      <c r="BG472" s="233">
        <f>IF(N472="zákl. přenesená",J472,0)</f>
        <v>0</v>
      </c>
      <c r="BH472" s="233">
        <f>IF(N472="sníž. přenesená",J472,0)</f>
        <v>0</v>
      </c>
      <c r="BI472" s="233">
        <f>IF(N472="nulová",J472,0)</f>
        <v>0</v>
      </c>
      <c r="BJ472" s="15" t="s">
        <v>93</v>
      </c>
      <c r="BK472" s="233">
        <f>ROUND(I472*H472,2)</f>
        <v>0</v>
      </c>
      <c r="BL472" s="15" t="s">
        <v>174</v>
      </c>
      <c r="BM472" s="232" t="s">
        <v>1131</v>
      </c>
    </row>
    <row r="473" spans="1:47" s="2" customFormat="1" ht="12">
      <c r="A473" s="37"/>
      <c r="B473" s="38"/>
      <c r="C473" s="39"/>
      <c r="D473" s="234" t="s">
        <v>164</v>
      </c>
      <c r="E473" s="39"/>
      <c r="F473" s="235" t="s">
        <v>1130</v>
      </c>
      <c r="G473" s="39"/>
      <c r="H473" s="39"/>
      <c r="I473" s="236"/>
      <c r="J473" s="39"/>
      <c r="K473" s="39"/>
      <c r="L473" s="43"/>
      <c r="M473" s="237"/>
      <c r="N473" s="238"/>
      <c r="O473" s="90"/>
      <c r="P473" s="90"/>
      <c r="Q473" s="90"/>
      <c r="R473" s="90"/>
      <c r="S473" s="90"/>
      <c r="T473" s="91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T473" s="15" t="s">
        <v>164</v>
      </c>
      <c r="AU473" s="15" t="s">
        <v>95</v>
      </c>
    </row>
    <row r="474" spans="1:65" s="2" customFormat="1" ht="16.5" customHeight="1">
      <c r="A474" s="37"/>
      <c r="B474" s="38"/>
      <c r="C474" s="254" t="s">
        <v>1132</v>
      </c>
      <c r="D474" s="254" t="s">
        <v>299</v>
      </c>
      <c r="E474" s="255" t="s">
        <v>1133</v>
      </c>
      <c r="F474" s="256" t="s">
        <v>1134</v>
      </c>
      <c r="G474" s="257" t="s">
        <v>494</v>
      </c>
      <c r="H474" s="258">
        <v>1</v>
      </c>
      <c r="I474" s="259"/>
      <c r="J474" s="260">
        <f>ROUND(I474*H474,2)</f>
        <v>0</v>
      </c>
      <c r="K474" s="261"/>
      <c r="L474" s="262"/>
      <c r="M474" s="263" t="s">
        <v>1</v>
      </c>
      <c r="N474" s="264" t="s">
        <v>50</v>
      </c>
      <c r="O474" s="90"/>
      <c r="P474" s="230">
        <f>O474*H474</f>
        <v>0</v>
      </c>
      <c r="Q474" s="230">
        <v>0.0295</v>
      </c>
      <c r="R474" s="230">
        <f>Q474*H474</f>
        <v>0.0295</v>
      </c>
      <c r="S474" s="230">
        <v>0</v>
      </c>
      <c r="T474" s="231">
        <f>S474*H474</f>
        <v>0</v>
      </c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R474" s="232" t="s">
        <v>191</v>
      </c>
      <c r="AT474" s="232" t="s">
        <v>299</v>
      </c>
      <c r="AU474" s="232" t="s">
        <v>95</v>
      </c>
      <c r="AY474" s="15" t="s">
        <v>157</v>
      </c>
      <c r="BE474" s="233">
        <f>IF(N474="základní",J474,0)</f>
        <v>0</v>
      </c>
      <c r="BF474" s="233">
        <f>IF(N474="snížená",J474,0)</f>
        <v>0</v>
      </c>
      <c r="BG474" s="233">
        <f>IF(N474="zákl. přenesená",J474,0)</f>
        <v>0</v>
      </c>
      <c r="BH474" s="233">
        <f>IF(N474="sníž. přenesená",J474,0)</f>
        <v>0</v>
      </c>
      <c r="BI474" s="233">
        <f>IF(N474="nulová",J474,0)</f>
        <v>0</v>
      </c>
      <c r="BJ474" s="15" t="s">
        <v>93</v>
      </c>
      <c r="BK474" s="233">
        <f>ROUND(I474*H474,2)</f>
        <v>0</v>
      </c>
      <c r="BL474" s="15" t="s">
        <v>174</v>
      </c>
      <c r="BM474" s="232" t="s">
        <v>1135</v>
      </c>
    </row>
    <row r="475" spans="1:47" s="2" customFormat="1" ht="12">
      <c r="A475" s="37"/>
      <c r="B475" s="38"/>
      <c r="C475" s="39"/>
      <c r="D475" s="234" t="s">
        <v>164</v>
      </c>
      <c r="E475" s="39"/>
      <c r="F475" s="235" t="s">
        <v>1134</v>
      </c>
      <c r="G475" s="39"/>
      <c r="H475" s="39"/>
      <c r="I475" s="236"/>
      <c r="J475" s="39"/>
      <c r="K475" s="39"/>
      <c r="L475" s="43"/>
      <c r="M475" s="237"/>
      <c r="N475" s="238"/>
      <c r="O475" s="90"/>
      <c r="P475" s="90"/>
      <c r="Q475" s="90"/>
      <c r="R475" s="90"/>
      <c r="S475" s="90"/>
      <c r="T475" s="91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T475" s="15" t="s">
        <v>164</v>
      </c>
      <c r="AU475" s="15" t="s">
        <v>95</v>
      </c>
    </row>
    <row r="476" spans="1:51" s="13" customFormat="1" ht="12">
      <c r="A476" s="13"/>
      <c r="B476" s="239"/>
      <c r="C476" s="240"/>
      <c r="D476" s="234" t="s">
        <v>224</v>
      </c>
      <c r="E476" s="241" t="s">
        <v>1</v>
      </c>
      <c r="F476" s="242" t="s">
        <v>93</v>
      </c>
      <c r="G476" s="240"/>
      <c r="H476" s="243">
        <v>1</v>
      </c>
      <c r="I476" s="244"/>
      <c r="J476" s="240"/>
      <c r="K476" s="240"/>
      <c r="L476" s="245"/>
      <c r="M476" s="246"/>
      <c r="N476" s="247"/>
      <c r="O476" s="247"/>
      <c r="P476" s="247"/>
      <c r="Q476" s="247"/>
      <c r="R476" s="247"/>
      <c r="S476" s="247"/>
      <c r="T476" s="248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9" t="s">
        <v>224</v>
      </c>
      <c r="AU476" s="249" t="s">
        <v>95</v>
      </c>
      <c r="AV476" s="13" t="s">
        <v>95</v>
      </c>
      <c r="AW476" s="13" t="s">
        <v>40</v>
      </c>
      <c r="AX476" s="13" t="s">
        <v>93</v>
      </c>
      <c r="AY476" s="249" t="s">
        <v>157</v>
      </c>
    </row>
    <row r="477" spans="1:65" s="2" customFormat="1" ht="33" customHeight="1">
      <c r="A477" s="37"/>
      <c r="B477" s="38"/>
      <c r="C477" s="220" t="s">
        <v>964</v>
      </c>
      <c r="D477" s="220" t="s">
        <v>158</v>
      </c>
      <c r="E477" s="221" t="s">
        <v>1136</v>
      </c>
      <c r="F477" s="222" t="s">
        <v>1137</v>
      </c>
      <c r="G477" s="223" t="s">
        <v>494</v>
      </c>
      <c r="H477" s="224">
        <v>6</v>
      </c>
      <c r="I477" s="225"/>
      <c r="J477" s="226">
        <f>ROUND(I477*H477,2)</f>
        <v>0</v>
      </c>
      <c r="K477" s="227"/>
      <c r="L477" s="43"/>
      <c r="M477" s="228" t="s">
        <v>1</v>
      </c>
      <c r="N477" s="229" t="s">
        <v>50</v>
      </c>
      <c r="O477" s="90"/>
      <c r="P477" s="230">
        <f>O477*H477</f>
        <v>0</v>
      </c>
      <c r="Q477" s="230">
        <v>0.31108</v>
      </c>
      <c r="R477" s="230">
        <f>Q477*H477</f>
        <v>1.8664800000000001</v>
      </c>
      <c r="S477" s="230">
        <v>0</v>
      </c>
      <c r="T477" s="231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232" t="s">
        <v>174</v>
      </c>
      <c r="AT477" s="232" t="s">
        <v>158</v>
      </c>
      <c r="AU477" s="232" t="s">
        <v>95</v>
      </c>
      <c r="AY477" s="15" t="s">
        <v>157</v>
      </c>
      <c r="BE477" s="233">
        <f>IF(N477="základní",J477,0)</f>
        <v>0</v>
      </c>
      <c r="BF477" s="233">
        <f>IF(N477="snížená",J477,0)</f>
        <v>0</v>
      </c>
      <c r="BG477" s="233">
        <f>IF(N477="zákl. přenesená",J477,0)</f>
        <v>0</v>
      </c>
      <c r="BH477" s="233">
        <f>IF(N477="sníž. přenesená",J477,0)</f>
        <v>0</v>
      </c>
      <c r="BI477" s="233">
        <f>IF(N477="nulová",J477,0)</f>
        <v>0</v>
      </c>
      <c r="BJ477" s="15" t="s">
        <v>93</v>
      </c>
      <c r="BK477" s="233">
        <f>ROUND(I477*H477,2)</f>
        <v>0</v>
      </c>
      <c r="BL477" s="15" t="s">
        <v>174</v>
      </c>
      <c r="BM477" s="232" t="s">
        <v>1138</v>
      </c>
    </row>
    <row r="478" spans="1:47" s="2" customFormat="1" ht="12">
      <c r="A478" s="37"/>
      <c r="B478" s="38"/>
      <c r="C478" s="39"/>
      <c r="D478" s="234" t="s">
        <v>164</v>
      </c>
      <c r="E478" s="39"/>
      <c r="F478" s="235" t="s">
        <v>1139</v>
      </c>
      <c r="G478" s="39"/>
      <c r="H478" s="39"/>
      <c r="I478" s="236"/>
      <c r="J478" s="39"/>
      <c r="K478" s="39"/>
      <c r="L478" s="43"/>
      <c r="M478" s="237"/>
      <c r="N478" s="238"/>
      <c r="O478" s="90"/>
      <c r="P478" s="90"/>
      <c r="Q478" s="90"/>
      <c r="R478" s="90"/>
      <c r="S478" s="90"/>
      <c r="T478" s="91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15" t="s">
        <v>164</v>
      </c>
      <c r="AU478" s="15" t="s">
        <v>95</v>
      </c>
    </row>
    <row r="479" spans="1:51" s="13" customFormat="1" ht="12">
      <c r="A479" s="13"/>
      <c r="B479" s="239"/>
      <c r="C479" s="240"/>
      <c r="D479" s="234" t="s">
        <v>224</v>
      </c>
      <c r="E479" s="241" t="s">
        <v>1</v>
      </c>
      <c r="F479" s="242" t="s">
        <v>1140</v>
      </c>
      <c r="G479" s="240"/>
      <c r="H479" s="243">
        <v>6</v>
      </c>
      <c r="I479" s="244"/>
      <c r="J479" s="240"/>
      <c r="K479" s="240"/>
      <c r="L479" s="245"/>
      <c r="M479" s="246"/>
      <c r="N479" s="247"/>
      <c r="O479" s="247"/>
      <c r="P479" s="247"/>
      <c r="Q479" s="247"/>
      <c r="R479" s="247"/>
      <c r="S479" s="247"/>
      <c r="T479" s="248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9" t="s">
        <v>224</v>
      </c>
      <c r="AU479" s="249" t="s">
        <v>95</v>
      </c>
      <c r="AV479" s="13" t="s">
        <v>95</v>
      </c>
      <c r="AW479" s="13" t="s">
        <v>40</v>
      </c>
      <c r="AX479" s="13" t="s">
        <v>93</v>
      </c>
      <c r="AY479" s="249" t="s">
        <v>157</v>
      </c>
    </row>
    <row r="480" spans="1:65" s="2" customFormat="1" ht="24.15" customHeight="1">
      <c r="A480" s="37"/>
      <c r="B480" s="38"/>
      <c r="C480" s="220" t="s">
        <v>1141</v>
      </c>
      <c r="D480" s="220" t="s">
        <v>158</v>
      </c>
      <c r="E480" s="221" t="s">
        <v>1142</v>
      </c>
      <c r="F480" s="222" t="s">
        <v>1143</v>
      </c>
      <c r="G480" s="223" t="s">
        <v>494</v>
      </c>
      <c r="H480" s="224">
        <v>4</v>
      </c>
      <c r="I480" s="225"/>
      <c r="J480" s="226">
        <f>ROUND(I480*H480,2)</f>
        <v>0</v>
      </c>
      <c r="K480" s="227"/>
      <c r="L480" s="43"/>
      <c r="M480" s="228" t="s">
        <v>1</v>
      </c>
      <c r="N480" s="229" t="s">
        <v>50</v>
      </c>
      <c r="O480" s="90"/>
      <c r="P480" s="230">
        <f>O480*H480</f>
        <v>0</v>
      </c>
      <c r="Q480" s="230">
        <v>0.00016</v>
      </c>
      <c r="R480" s="230">
        <f>Q480*H480</f>
        <v>0.00064</v>
      </c>
      <c r="S480" s="230">
        <v>0</v>
      </c>
      <c r="T480" s="231">
        <f>S480*H480</f>
        <v>0</v>
      </c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R480" s="232" t="s">
        <v>174</v>
      </c>
      <c r="AT480" s="232" t="s">
        <v>158</v>
      </c>
      <c r="AU480" s="232" t="s">
        <v>95</v>
      </c>
      <c r="AY480" s="15" t="s">
        <v>157</v>
      </c>
      <c r="BE480" s="233">
        <f>IF(N480="základní",J480,0)</f>
        <v>0</v>
      </c>
      <c r="BF480" s="233">
        <f>IF(N480="snížená",J480,0)</f>
        <v>0</v>
      </c>
      <c r="BG480" s="233">
        <f>IF(N480="zákl. přenesená",J480,0)</f>
        <v>0</v>
      </c>
      <c r="BH480" s="233">
        <f>IF(N480="sníž. přenesená",J480,0)</f>
        <v>0</v>
      </c>
      <c r="BI480" s="233">
        <f>IF(N480="nulová",J480,0)</f>
        <v>0</v>
      </c>
      <c r="BJ480" s="15" t="s">
        <v>93</v>
      </c>
      <c r="BK480" s="233">
        <f>ROUND(I480*H480,2)</f>
        <v>0</v>
      </c>
      <c r="BL480" s="15" t="s">
        <v>174</v>
      </c>
      <c r="BM480" s="232" t="s">
        <v>1144</v>
      </c>
    </row>
    <row r="481" spans="1:47" s="2" customFormat="1" ht="12">
      <c r="A481" s="37"/>
      <c r="B481" s="38"/>
      <c r="C481" s="39"/>
      <c r="D481" s="234" t="s">
        <v>164</v>
      </c>
      <c r="E481" s="39"/>
      <c r="F481" s="235" t="s">
        <v>1145</v>
      </c>
      <c r="G481" s="39"/>
      <c r="H481" s="39"/>
      <c r="I481" s="236"/>
      <c r="J481" s="39"/>
      <c r="K481" s="39"/>
      <c r="L481" s="43"/>
      <c r="M481" s="237"/>
      <c r="N481" s="238"/>
      <c r="O481" s="90"/>
      <c r="P481" s="90"/>
      <c r="Q481" s="90"/>
      <c r="R481" s="90"/>
      <c r="S481" s="90"/>
      <c r="T481" s="91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T481" s="15" t="s">
        <v>164</v>
      </c>
      <c r="AU481" s="15" t="s">
        <v>95</v>
      </c>
    </row>
    <row r="482" spans="1:51" s="13" customFormat="1" ht="12">
      <c r="A482" s="13"/>
      <c r="B482" s="239"/>
      <c r="C482" s="240"/>
      <c r="D482" s="234" t="s">
        <v>224</v>
      </c>
      <c r="E482" s="241" t="s">
        <v>1</v>
      </c>
      <c r="F482" s="242" t="s">
        <v>174</v>
      </c>
      <c r="G482" s="240"/>
      <c r="H482" s="243">
        <v>4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9" t="s">
        <v>224</v>
      </c>
      <c r="AU482" s="249" t="s">
        <v>95</v>
      </c>
      <c r="AV482" s="13" t="s">
        <v>95</v>
      </c>
      <c r="AW482" s="13" t="s">
        <v>40</v>
      </c>
      <c r="AX482" s="13" t="s">
        <v>93</v>
      </c>
      <c r="AY482" s="249" t="s">
        <v>157</v>
      </c>
    </row>
    <row r="483" spans="1:65" s="2" customFormat="1" ht="16.5" customHeight="1">
      <c r="A483" s="37"/>
      <c r="B483" s="38"/>
      <c r="C483" s="220" t="s">
        <v>1146</v>
      </c>
      <c r="D483" s="220" t="s">
        <v>158</v>
      </c>
      <c r="E483" s="221" t="s">
        <v>1147</v>
      </c>
      <c r="F483" s="222" t="s">
        <v>1148</v>
      </c>
      <c r="G483" s="223" t="s">
        <v>494</v>
      </c>
      <c r="H483" s="224">
        <v>4</v>
      </c>
      <c r="I483" s="225"/>
      <c r="J483" s="226">
        <f>ROUND(I483*H483,2)</f>
        <v>0</v>
      </c>
      <c r="K483" s="227"/>
      <c r="L483" s="43"/>
      <c r="M483" s="228" t="s">
        <v>1</v>
      </c>
      <c r="N483" s="229" t="s">
        <v>50</v>
      </c>
      <c r="O483" s="90"/>
      <c r="P483" s="230">
        <f>O483*H483</f>
        <v>0</v>
      </c>
      <c r="Q483" s="230">
        <v>0.00031</v>
      </c>
      <c r="R483" s="230">
        <f>Q483*H483</f>
        <v>0.00124</v>
      </c>
      <c r="S483" s="230">
        <v>0</v>
      </c>
      <c r="T483" s="231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232" t="s">
        <v>174</v>
      </c>
      <c r="AT483" s="232" t="s">
        <v>158</v>
      </c>
      <c r="AU483" s="232" t="s">
        <v>95</v>
      </c>
      <c r="AY483" s="15" t="s">
        <v>157</v>
      </c>
      <c r="BE483" s="233">
        <f>IF(N483="základní",J483,0)</f>
        <v>0</v>
      </c>
      <c r="BF483" s="233">
        <f>IF(N483="snížená",J483,0)</f>
        <v>0</v>
      </c>
      <c r="BG483" s="233">
        <f>IF(N483="zákl. přenesená",J483,0)</f>
        <v>0</v>
      </c>
      <c r="BH483" s="233">
        <f>IF(N483="sníž. přenesená",J483,0)</f>
        <v>0</v>
      </c>
      <c r="BI483" s="233">
        <f>IF(N483="nulová",J483,0)</f>
        <v>0</v>
      </c>
      <c r="BJ483" s="15" t="s">
        <v>93</v>
      </c>
      <c r="BK483" s="233">
        <f>ROUND(I483*H483,2)</f>
        <v>0</v>
      </c>
      <c r="BL483" s="15" t="s">
        <v>174</v>
      </c>
      <c r="BM483" s="232" t="s">
        <v>1149</v>
      </c>
    </row>
    <row r="484" spans="1:47" s="2" customFormat="1" ht="12">
      <c r="A484" s="37"/>
      <c r="B484" s="38"/>
      <c r="C484" s="39"/>
      <c r="D484" s="234" t="s">
        <v>164</v>
      </c>
      <c r="E484" s="39"/>
      <c r="F484" s="235" t="s">
        <v>1150</v>
      </c>
      <c r="G484" s="39"/>
      <c r="H484" s="39"/>
      <c r="I484" s="236"/>
      <c r="J484" s="39"/>
      <c r="K484" s="39"/>
      <c r="L484" s="43"/>
      <c r="M484" s="237"/>
      <c r="N484" s="238"/>
      <c r="O484" s="90"/>
      <c r="P484" s="90"/>
      <c r="Q484" s="90"/>
      <c r="R484" s="90"/>
      <c r="S484" s="90"/>
      <c r="T484" s="91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15" t="s">
        <v>164</v>
      </c>
      <c r="AU484" s="15" t="s">
        <v>95</v>
      </c>
    </row>
    <row r="485" spans="1:63" s="12" customFormat="1" ht="22.8" customHeight="1">
      <c r="A485" s="12"/>
      <c r="B485" s="204"/>
      <c r="C485" s="205"/>
      <c r="D485" s="206" t="s">
        <v>84</v>
      </c>
      <c r="E485" s="218" t="s">
        <v>196</v>
      </c>
      <c r="F485" s="218" t="s">
        <v>698</v>
      </c>
      <c r="G485" s="205"/>
      <c r="H485" s="205"/>
      <c r="I485" s="208"/>
      <c r="J485" s="219">
        <f>BK485</f>
        <v>0</v>
      </c>
      <c r="K485" s="205"/>
      <c r="L485" s="210"/>
      <c r="M485" s="211"/>
      <c r="N485" s="212"/>
      <c r="O485" s="212"/>
      <c r="P485" s="213">
        <f>P486+SUM(P487:P500)</f>
        <v>0</v>
      </c>
      <c r="Q485" s="212"/>
      <c r="R485" s="213">
        <f>R486+SUM(R487:R500)</f>
        <v>0.076285</v>
      </c>
      <c r="S485" s="212"/>
      <c r="T485" s="214">
        <f>T486+SUM(T487:T500)</f>
        <v>4.055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15" t="s">
        <v>93</v>
      </c>
      <c r="AT485" s="216" t="s">
        <v>84</v>
      </c>
      <c r="AU485" s="216" t="s">
        <v>93</v>
      </c>
      <c r="AY485" s="215" t="s">
        <v>157</v>
      </c>
      <c r="BK485" s="217">
        <f>BK486+SUM(BK487:BK500)</f>
        <v>0</v>
      </c>
    </row>
    <row r="486" spans="1:65" s="2" customFormat="1" ht="24.15" customHeight="1">
      <c r="A486" s="37"/>
      <c r="B486" s="38"/>
      <c r="C486" s="220" t="s">
        <v>1151</v>
      </c>
      <c r="D486" s="220" t="s">
        <v>158</v>
      </c>
      <c r="E486" s="221" t="s">
        <v>700</v>
      </c>
      <c r="F486" s="222" t="s">
        <v>701</v>
      </c>
      <c r="G486" s="223" t="s">
        <v>278</v>
      </c>
      <c r="H486" s="224">
        <v>744.6</v>
      </c>
      <c r="I486" s="225"/>
      <c r="J486" s="226">
        <f>ROUND(I486*H486,2)</f>
        <v>0</v>
      </c>
      <c r="K486" s="227"/>
      <c r="L486" s="43"/>
      <c r="M486" s="228" t="s">
        <v>1</v>
      </c>
      <c r="N486" s="229" t="s">
        <v>50</v>
      </c>
      <c r="O486" s="90"/>
      <c r="P486" s="230">
        <f>O486*H486</f>
        <v>0</v>
      </c>
      <c r="Q486" s="230">
        <v>0.0001</v>
      </c>
      <c r="R486" s="230">
        <f>Q486*H486</f>
        <v>0.07446000000000001</v>
      </c>
      <c r="S486" s="230">
        <v>0</v>
      </c>
      <c r="T486" s="231">
        <f>S486*H486</f>
        <v>0</v>
      </c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R486" s="232" t="s">
        <v>174</v>
      </c>
      <c r="AT486" s="232" t="s">
        <v>158</v>
      </c>
      <c r="AU486" s="232" t="s">
        <v>95</v>
      </c>
      <c r="AY486" s="15" t="s">
        <v>157</v>
      </c>
      <c r="BE486" s="233">
        <f>IF(N486="základní",J486,0)</f>
        <v>0</v>
      </c>
      <c r="BF486" s="233">
        <f>IF(N486="snížená",J486,0)</f>
        <v>0</v>
      </c>
      <c r="BG486" s="233">
        <f>IF(N486="zákl. přenesená",J486,0)</f>
        <v>0</v>
      </c>
      <c r="BH486" s="233">
        <f>IF(N486="sníž. přenesená",J486,0)</f>
        <v>0</v>
      </c>
      <c r="BI486" s="233">
        <f>IF(N486="nulová",J486,0)</f>
        <v>0</v>
      </c>
      <c r="BJ486" s="15" t="s">
        <v>93</v>
      </c>
      <c r="BK486" s="233">
        <f>ROUND(I486*H486,2)</f>
        <v>0</v>
      </c>
      <c r="BL486" s="15" t="s">
        <v>174</v>
      </c>
      <c r="BM486" s="232" t="s">
        <v>702</v>
      </c>
    </row>
    <row r="487" spans="1:47" s="2" customFormat="1" ht="12">
      <c r="A487" s="37"/>
      <c r="B487" s="38"/>
      <c r="C487" s="39"/>
      <c r="D487" s="234" t="s">
        <v>164</v>
      </c>
      <c r="E487" s="39"/>
      <c r="F487" s="235" t="s">
        <v>703</v>
      </c>
      <c r="G487" s="39"/>
      <c r="H487" s="39"/>
      <c r="I487" s="236"/>
      <c r="J487" s="39"/>
      <c r="K487" s="39"/>
      <c r="L487" s="43"/>
      <c r="M487" s="237"/>
      <c r="N487" s="238"/>
      <c r="O487" s="90"/>
      <c r="P487" s="90"/>
      <c r="Q487" s="90"/>
      <c r="R487" s="90"/>
      <c r="S487" s="90"/>
      <c r="T487" s="91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T487" s="15" t="s">
        <v>164</v>
      </c>
      <c r="AU487" s="15" t="s">
        <v>95</v>
      </c>
    </row>
    <row r="488" spans="1:51" s="13" customFormat="1" ht="12">
      <c r="A488" s="13"/>
      <c r="B488" s="239"/>
      <c r="C488" s="240"/>
      <c r="D488" s="234" t="s">
        <v>224</v>
      </c>
      <c r="E488" s="241" t="s">
        <v>1</v>
      </c>
      <c r="F488" s="242" t="s">
        <v>1152</v>
      </c>
      <c r="G488" s="240"/>
      <c r="H488" s="243">
        <v>744.6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9" t="s">
        <v>224</v>
      </c>
      <c r="AU488" s="249" t="s">
        <v>95</v>
      </c>
      <c r="AV488" s="13" t="s">
        <v>95</v>
      </c>
      <c r="AW488" s="13" t="s">
        <v>40</v>
      </c>
      <c r="AX488" s="13" t="s">
        <v>93</v>
      </c>
      <c r="AY488" s="249" t="s">
        <v>157</v>
      </c>
    </row>
    <row r="489" spans="1:65" s="2" customFormat="1" ht="24.15" customHeight="1">
      <c r="A489" s="37"/>
      <c r="B489" s="38"/>
      <c r="C489" s="220" t="s">
        <v>1153</v>
      </c>
      <c r="D489" s="220" t="s">
        <v>158</v>
      </c>
      <c r="E489" s="221" t="s">
        <v>705</v>
      </c>
      <c r="F489" s="222" t="s">
        <v>706</v>
      </c>
      <c r="G489" s="223" t="s">
        <v>278</v>
      </c>
      <c r="H489" s="224">
        <v>744.6</v>
      </c>
      <c r="I489" s="225"/>
      <c r="J489" s="226">
        <f>ROUND(I489*H489,2)</f>
        <v>0</v>
      </c>
      <c r="K489" s="227"/>
      <c r="L489" s="43"/>
      <c r="M489" s="228" t="s">
        <v>1</v>
      </c>
      <c r="N489" s="229" t="s">
        <v>50</v>
      </c>
      <c r="O489" s="90"/>
      <c r="P489" s="230">
        <f>O489*H489</f>
        <v>0</v>
      </c>
      <c r="Q489" s="230">
        <v>0</v>
      </c>
      <c r="R489" s="230">
        <f>Q489*H489</f>
        <v>0</v>
      </c>
      <c r="S489" s="230">
        <v>0</v>
      </c>
      <c r="T489" s="231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32" t="s">
        <v>174</v>
      </c>
      <c r="AT489" s="232" t="s">
        <v>158</v>
      </c>
      <c r="AU489" s="232" t="s">
        <v>95</v>
      </c>
      <c r="AY489" s="15" t="s">
        <v>157</v>
      </c>
      <c r="BE489" s="233">
        <f>IF(N489="základní",J489,0)</f>
        <v>0</v>
      </c>
      <c r="BF489" s="233">
        <f>IF(N489="snížená",J489,0)</f>
        <v>0</v>
      </c>
      <c r="BG489" s="233">
        <f>IF(N489="zákl. přenesená",J489,0)</f>
        <v>0</v>
      </c>
      <c r="BH489" s="233">
        <f>IF(N489="sníž. přenesená",J489,0)</f>
        <v>0</v>
      </c>
      <c r="BI489" s="233">
        <f>IF(N489="nulová",J489,0)</f>
        <v>0</v>
      </c>
      <c r="BJ489" s="15" t="s">
        <v>93</v>
      </c>
      <c r="BK489" s="233">
        <f>ROUND(I489*H489,2)</f>
        <v>0</v>
      </c>
      <c r="BL489" s="15" t="s">
        <v>174</v>
      </c>
      <c r="BM489" s="232" t="s">
        <v>707</v>
      </c>
    </row>
    <row r="490" spans="1:47" s="2" customFormat="1" ht="12">
      <c r="A490" s="37"/>
      <c r="B490" s="38"/>
      <c r="C490" s="39"/>
      <c r="D490" s="234" t="s">
        <v>164</v>
      </c>
      <c r="E490" s="39"/>
      <c r="F490" s="235" t="s">
        <v>708</v>
      </c>
      <c r="G490" s="39"/>
      <c r="H490" s="39"/>
      <c r="I490" s="236"/>
      <c r="J490" s="39"/>
      <c r="K490" s="39"/>
      <c r="L490" s="43"/>
      <c r="M490" s="237"/>
      <c r="N490" s="238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5" t="s">
        <v>164</v>
      </c>
      <c r="AU490" s="15" t="s">
        <v>95</v>
      </c>
    </row>
    <row r="491" spans="1:51" s="13" customFormat="1" ht="12">
      <c r="A491" s="13"/>
      <c r="B491" s="239"/>
      <c r="C491" s="240"/>
      <c r="D491" s="234" t="s">
        <v>224</v>
      </c>
      <c r="E491" s="241" t="s">
        <v>1</v>
      </c>
      <c r="F491" s="242" t="s">
        <v>1152</v>
      </c>
      <c r="G491" s="240"/>
      <c r="H491" s="243">
        <v>744.6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9" t="s">
        <v>224</v>
      </c>
      <c r="AU491" s="249" t="s">
        <v>95</v>
      </c>
      <c r="AV491" s="13" t="s">
        <v>95</v>
      </c>
      <c r="AW491" s="13" t="s">
        <v>40</v>
      </c>
      <c r="AX491" s="13" t="s">
        <v>93</v>
      </c>
      <c r="AY491" s="249" t="s">
        <v>157</v>
      </c>
    </row>
    <row r="492" spans="1:65" s="2" customFormat="1" ht="16.5" customHeight="1">
      <c r="A492" s="37"/>
      <c r="B492" s="38"/>
      <c r="C492" s="220" t="s">
        <v>1154</v>
      </c>
      <c r="D492" s="220" t="s">
        <v>158</v>
      </c>
      <c r="E492" s="221" t="s">
        <v>710</v>
      </c>
      <c r="F492" s="222" t="s">
        <v>711</v>
      </c>
      <c r="G492" s="223" t="s">
        <v>278</v>
      </c>
      <c r="H492" s="224">
        <v>200</v>
      </c>
      <c r="I492" s="225"/>
      <c r="J492" s="226">
        <f>ROUND(I492*H492,2)</f>
        <v>0</v>
      </c>
      <c r="K492" s="227"/>
      <c r="L492" s="43"/>
      <c r="M492" s="228" t="s">
        <v>1</v>
      </c>
      <c r="N492" s="229" t="s">
        <v>50</v>
      </c>
      <c r="O492" s="90"/>
      <c r="P492" s="230">
        <f>O492*H492</f>
        <v>0</v>
      </c>
      <c r="Q492" s="230">
        <v>0</v>
      </c>
      <c r="R492" s="230">
        <f>Q492*H492</f>
        <v>0</v>
      </c>
      <c r="S492" s="230">
        <v>0</v>
      </c>
      <c r="T492" s="231">
        <f>S492*H492</f>
        <v>0</v>
      </c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R492" s="232" t="s">
        <v>174</v>
      </c>
      <c r="AT492" s="232" t="s">
        <v>158</v>
      </c>
      <c r="AU492" s="232" t="s">
        <v>95</v>
      </c>
      <c r="AY492" s="15" t="s">
        <v>157</v>
      </c>
      <c r="BE492" s="233">
        <f>IF(N492="základní",J492,0)</f>
        <v>0</v>
      </c>
      <c r="BF492" s="233">
        <f>IF(N492="snížená",J492,0)</f>
        <v>0</v>
      </c>
      <c r="BG492" s="233">
        <f>IF(N492="zákl. přenesená",J492,0)</f>
        <v>0</v>
      </c>
      <c r="BH492" s="233">
        <f>IF(N492="sníž. přenesená",J492,0)</f>
        <v>0</v>
      </c>
      <c r="BI492" s="233">
        <f>IF(N492="nulová",J492,0)</f>
        <v>0</v>
      </c>
      <c r="BJ492" s="15" t="s">
        <v>93</v>
      </c>
      <c r="BK492" s="233">
        <f>ROUND(I492*H492,2)</f>
        <v>0</v>
      </c>
      <c r="BL492" s="15" t="s">
        <v>174</v>
      </c>
      <c r="BM492" s="232" t="s">
        <v>712</v>
      </c>
    </row>
    <row r="493" spans="1:47" s="2" customFormat="1" ht="12">
      <c r="A493" s="37"/>
      <c r="B493" s="38"/>
      <c r="C493" s="39"/>
      <c r="D493" s="234" t="s">
        <v>164</v>
      </c>
      <c r="E493" s="39"/>
      <c r="F493" s="235" t="s">
        <v>713</v>
      </c>
      <c r="G493" s="39"/>
      <c r="H493" s="39"/>
      <c r="I493" s="236"/>
      <c r="J493" s="39"/>
      <c r="K493" s="39"/>
      <c r="L493" s="43"/>
      <c r="M493" s="237"/>
      <c r="N493" s="238"/>
      <c r="O493" s="90"/>
      <c r="P493" s="90"/>
      <c r="Q493" s="90"/>
      <c r="R493" s="90"/>
      <c r="S493" s="90"/>
      <c r="T493" s="91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T493" s="15" t="s">
        <v>164</v>
      </c>
      <c r="AU493" s="15" t="s">
        <v>95</v>
      </c>
    </row>
    <row r="494" spans="1:51" s="13" customFormat="1" ht="12">
      <c r="A494" s="13"/>
      <c r="B494" s="239"/>
      <c r="C494" s="240"/>
      <c r="D494" s="234" t="s">
        <v>224</v>
      </c>
      <c r="E494" s="241" t="s">
        <v>1</v>
      </c>
      <c r="F494" s="242" t="s">
        <v>938</v>
      </c>
      <c r="G494" s="240"/>
      <c r="H494" s="243">
        <v>200</v>
      </c>
      <c r="I494" s="244"/>
      <c r="J494" s="240"/>
      <c r="K494" s="240"/>
      <c r="L494" s="245"/>
      <c r="M494" s="246"/>
      <c r="N494" s="247"/>
      <c r="O494" s="247"/>
      <c r="P494" s="247"/>
      <c r="Q494" s="247"/>
      <c r="R494" s="247"/>
      <c r="S494" s="247"/>
      <c r="T494" s="248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9" t="s">
        <v>224</v>
      </c>
      <c r="AU494" s="249" t="s">
        <v>95</v>
      </c>
      <c r="AV494" s="13" t="s">
        <v>95</v>
      </c>
      <c r="AW494" s="13" t="s">
        <v>40</v>
      </c>
      <c r="AX494" s="13" t="s">
        <v>93</v>
      </c>
      <c r="AY494" s="249" t="s">
        <v>157</v>
      </c>
    </row>
    <row r="495" spans="1:65" s="2" customFormat="1" ht="16.5" customHeight="1">
      <c r="A495" s="37"/>
      <c r="B495" s="38"/>
      <c r="C495" s="220" t="s">
        <v>1155</v>
      </c>
      <c r="D495" s="220" t="s">
        <v>158</v>
      </c>
      <c r="E495" s="221" t="s">
        <v>715</v>
      </c>
      <c r="F495" s="222" t="s">
        <v>716</v>
      </c>
      <c r="G495" s="223" t="s">
        <v>263</v>
      </c>
      <c r="H495" s="224">
        <v>400</v>
      </c>
      <c r="I495" s="225"/>
      <c r="J495" s="226">
        <f>ROUND(I495*H495,2)</f>
        <v>0</v>
      </c>
      <c r="K495" s="227"/>
      <c r="L495" s="43"/>
      <c r="M495" s="228" t="s">
        <v>1</v>
      </c>
      <c r="N495" s="229" t="s">
        <v>50</v>
      </c>
      <c r="O495" s="90"/>
      <c r="P495" s="230">
        <f>O495*H495</f>
        <v>0</v>
      </c>
      <c r="Q495" s="230">
        <v>0</v>
      </c>
      <c r="R495" s="230">
        <f>Q495*H495</f>
        <v>0</v>
      </c>
      <c r="S495" s="230">
        <v>0.01</v>
      </c>
      <c r="T495" s="231">
        <f>S495*H495</f>
        <v>4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232" t="s">
        <v>174</v>
      </c>
      <c r="AT495" s="232" t="s">
        <v>158</v>
      </c>
      <c r="AU495" s="232" t="s">
        <v>95</v>
      </c>
      <c r="AY495" s="15" t="s">
        <v>157</v>
      </c>
      <c r="BE495" s="233">
        <f>IF(N495="základní",J495,0)</f>
        <v>0</v>
      </c>
      <c r="BF495" s="233">
        <f>IF(N495="snížená",J495,0)</f>
        <v>0</v>
      </c>
      <c r="BG495" s="233">
        <f>IF(N495="zákl. přenesená",J495,0)</f>
        <v>0</v>
      </c>
      <c r="BH495" s="233">
        <f>IF(N495="sníž. přenesená",J495,0)</f>
        <v>0</v>
      </c>
      <c r="BI495" s="233">
        <f>IF(N495="nulová",J495,0)</f>
        <v>0</v>
      </c>
      <c r="BJ495" s="15" t="s">
        <v>93</v>
      </c>
      <c r="BK495" s="233">
        <f>ROUND(I495*H495,2)</f>
        <v>0</v>
      </c>
      <c r="BL495" s="15" t="s">
        <v>174</v>
      </c>
      <c r="BM495" s="232" t="s">
        <v>717</v>
      </c>
    </row>
    <row r="496" spans="1:47" s="2" customFormat="1" ht="12">
      <c r="A496" s="37"/>
      <c r="B496" s="38"/>
      <c r="C496" s="39"/>
      <c r="D496" s="234" t="s">
        <v>164</v>
      </c>
      <c r="E496" s="39"/>
      <c r="F496" s="235" t="s">
        <v>718</v>
      </c>
      <c r="G496" s="39"/>
      <c r="H496" s="39"/>
      <c r="I496" s="236"/>
      <c r="J496" s="39"/>
      <c r="K496" s="39"/>
      <c r="L496" s="43"/>
      <c r="M496" s="237"/>
      <c r="N496" s="238"/>
      <c r="O496" s="90"/>
      <c r="P496" s="90"/>
      <c r="Q496" s="90"/>
      <c r="R496" s="90"/>
      <c r="S496" s="90"/>
      <c r="T496" s="91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15" t="s">
        <v>164</v>
      </c>
      <c r="AU496" s="15" t="s">
        <v>95</v>
      </c>
    </row>
    <row r="497" spans="1:51" s="13" customFormat="1" ht="12">
      <c r="A497" s="13"/>
      <c r="B497" s="239"/>
      <c r="C497" s="240"/>
      <c r="D497" s="234" t="s">
        <v>224</v>
      </c>
      <c r="E497" s="241" t="s">
        <v>1</v>
      </c>
      <c r="F497" s="242" t="s">
        <v>1156</v>
      </c>
      <c r="G497" s="240"/>
      <c r="H497" s="243">
        <v>400</v>
      </c>
      <c r="I497" s="244"/>
      <c r="J497" s="240"/>
      <c r="K497" s="240"/>
      <c r="L497" s="245"/>
      <c r="M497" s="246"/>
      <c r="N497" s="247"/>
      <c r="O497" s="247"/>
      <c r="P497" s="247"/>
      <c r="Q497" s="247"/>
      <c r="R497" s="247"/>
      <c r="S497" s="247"/>
      <c r="T497" s="248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9" t="s">
        <v>224</v>
      </c>
      <c r="AU497" s="249" t="s">
        <v>95</v>
      </c>
      <c r="AV497" s="13" t="s">
        <v>95</v>
      </c>
      <c r="AW497" s="13" t="s">
        <v>40</v>
      </c>
      <c r="AX497" s="13" t="s">
        <v>93</v>
      </c>
      <c r="AY497" s="249" t="s">
        <v>157</v>
      </c>
    </row>
    <row r="498" spans="1:65" s="2" customFormat="1" ht="24.15" customHeight="1">
      <c r="A498" s="37"/>
      <c r="B498" s="38"/>
      <c r="C498" s="220" t="s">
        <v>1157</v>
      </c>
      <c r="D498" s="220" t="s">
        <v>158</v>
      </c>
      <c r="E498" s="221" t="s">
        <v>1158</v>
      </c>
      <c r="F498" s="222" t="s">
        <v>1159</v>
      </c>
      <c r="G498" s="223" t="s">
        <v>278</v>
      </c>
      <c r="H498" s="224">
        <v>0.5</v>
      </c>
      <c r="I498" s="225"/>
      <c r="J498" s="226">
        <f>ROUND(I498*H498,2)</f>
        <v>0</v>
      </c>
      <c r="K498" s="227"/>
      <c r="L498" s="43"/>
      <c r="M498" s="228" t="s">
        <v>1</v>
      </c>
      <c r="N498" s="229" t="s">
        <v>50</v>
      </c>
      <c r="O498" s="90"/>
      <c r="P498" s="230">
        <f>O498*H498</f>
        <v>0</v>
      </c>
      <c r="Q498" s="230">
        <v>0.00365</v>
      </c>
      <c r="R498" s="230">
        <f>Q498*H498</f>
        <v>0.001825</v>
      </c>
      <c r="S498" s="230">
        <v>0.11</v>
      </c>
      <c r="T498" s="231">
        <f>S498*H498</f>
        <v>0.055</v>
      </c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R498" s="232" t="s">
        <v>174</v>
      </c>
      <c r="AT498" s="232" t="s">
        <v>158</v>
      </c>
      <c r="AU498" s="232" t="s">
        <v>95</v>
      </c>
      <c r="AY498" s="15" t="s">
        <v>157</v>
      </c>
      <c r="BE498" s="233">
        <f>IF(N498="základní",J498,0)</f>
        <v>0</v>
      </c>
      <c r="BF498" s="233">
        <f>IF(N498="snížená",J498,0)</f>
        <v>0</v>
      </c>
      <c r="BG498" s="233">
        <f>IF(N498="zákl. přenesená",J498,0)</f>
        <v>0</v>
      </c>
      <c r="BH498" s="233">
        <f>IF(N498="sníž. přenesená",J498,0)</f>
        <v>0</v>
      </c>
      <c r="BI498" s="233">
        <f>IF(N498="nulová",J498,0)</f>
        <v>0</v>
      </c>
      <c r="BJ498" s="15" t="s">
        <v>93</v>
      </c>
      <c r="BK498" s="233">
        <f>ROUND(I498*H498,2)</f>
        <v>0</v>
      </c>
      <c r="BL498" s="15" t="s">
        <v>174</v>
      </c>
      <c r="BM498" s="232" t="s">
        <v>1160</v>
      </c>
    </row>
    <row r="499" spans="1:47" s="2" customFormat="1" ht="12">
      <c r="A499" s="37"/>
      <c r="B499" s="38"/>
      <c r="C499" s="39"/>
      <c r="D499" s="234" t="s">
        <v>164</v>
      </c>
      <c r="E499" s="39"/>
      <c r="F499" s="235" t="s">
        <v>1161</v>
      </c>
      <c r="G499" s="39"/>
      <c r="H499" s="39"/>
      <c r="I499" s="236"/>
      <c r="J499" s="39"/>
      <c r="K499" s="39"/>
      <c r="L499" s="43"/>
      <c r="M499" s="237"/>
      <c r="N499" s="238"/>
      <c r="O499" s="90"/>
      <c r="P499" s="90"/>
      <c r="Q499" s="90"/>
      <c r="R499" s="90"/>
      <c r="S499" s="90"/>
      <c r="T499" s="91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T499" s="15" t="s">
        <v>164</v>
      </c>
      <c r="AU499" s="15" t="s">
        <v>95</v>
      </c>
    </row>
    <row r="500" spans="1:63" s="12" customFormat="1" ht="20.85" customHeight="1">
      <c r="A500" s="12"/>
      <c r="B500" s="204"/>
      <c r="C500" s="205"/>
      <c r="D500" s="206" t="s">
        <v>84</v>
      </c>
      <c r="E500" s="218" t="s">
        <v>720</v>
      </c>
      <c r="F500" s="218" t="s">
        <v>721</v>
      </c>
      <c r="G500" s="205"/>
      <c r="H500" s="205"/>
      <c r="I500" s="208"/>
      <c r="J500" s="219">
        <f>BK500</f>
        <v>0</v>
      </c>
      <c r="K500" s="205"/>
      <c r="L500" s="210"/>
      <c r="M500" s="211"/>
      <c r="N500" s="212"/>
      <c r="O500" s="212"/>
      <c r="P500" s="213">
        <f>SUM(P501:P528)</f>
        <v>0</v>
      </c>
      <c r="Q500" s="212"/>
      <c r="R500" s="213">
        <f>SUM(R501:R528)</f>
        <v>0</v>
      </c>
      <c r="S500" s="212"/>
      <c r="T500" s="214">
        <f>SUM(T501:T528)</f>
        <v>0</v>
      </c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R500" s="215" t="s">
        <v>93</v>
      </c>
      <c r="AT500" s="216" t="s">
        <v>84</v>
      </c>
      <c r="AU500" s="216" t="s">
        <v>95</v>
      </c>
      <c r="AY500" s="215" t="s">
        <v>157</v>
      </c>
      <c r="BK500" s="217">
        <f>SUM(BK501:BK528)</f>
        <v>0</v>
      </c>
    </row>
    <row r="501" spans="1:65" s="2" customFormat="1" ht="21.75" customHeight="1">
      <c r="A501" s="37"/>
      <c r="B501" s="38"/>
      <c r="C501" s="220" t="s">
        <v>489</v>
      </c>
      <c r="D501" s="220" t="s">
        <v>158</v>
      </c>
      <c r="E501" s="221" t="s">
        <v>723</v>
      </c>
      <c r="F501" s="222" t="s">
        <v>724</v>
      </c>
      <c r="G501" s="223" t="s">
        <v>278</v>
      </c>
      <c r="H501" s="224">
        <v>400</v>
      </c>
      <c r="I501" s="225"/>
      <c r="J501" s="226">
        <f>ROUND(I501*H501,2)</f>
        <v>0</v>
      </c>
      <c r="K501" s="227"/>
      <c r="L501" s="43"/>
      <c r="M501" s="228" t="s">
        <v>1</v>
      </c>
      <c r="N501" s="229" t="s">
        <v>50</v>
      </c>
      <c r="O501" s="90"/>
      <c r="P501" s="230">
        <f>O501*H501</f>
        <v>0</v>
      </c>
      <c r="Q501" s="230">
        <v>0</v>
      </c>
      <c r="R501" s="230">
        <f>Q501*H501</f>
        <v>0</v>
      </c>
      <c r="S501" s="230">
        <v>0</v>
      </c>
      <c r="T501" s="231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232" t="s">
        <v>174</v>
      </c>
      <c r="AT501" s="232" t="s">
        <v>158</v>
      </c>
      <c r="AU501" s="232" t="s">
        <v>169</v>
      </c>
      <c r="AY501" s="15" t="s">
        <v>157</v>
      </c>
      <c r="BE501" s="233">
        <f>IF(N501="základní",J501,0)</f>
        <v>0</v>
      </c>
      <c r="BF501" s="233">
        <f>IF(N501="snížená",J501,0)</f>
        <v>0</v>
      </c>
      <c r="BG501" s="233">
        <f>IF(N501="zákl. přenesená",J501,0)</f>
        <v>0</v>
      </c>
      <c r="BH501" s="233">
        <f>IF(N501="sníž. přenesená",J501,0)</f>
        <v>0</v>
      </c>
      <c r="BI501" s="233">
        <f>IF(N501="nulová",J501,0)</f>
        <v>0</v>
      </c>
      <c r="BJ501" s="15" t="s">
        <v>93</v>
      </c>
      <c r="BK501" s="233">
        <f>ROUND(I501*H501,2)</f>
        <v>0</v>
      </c>
      <c r="BL501" s="15" t="s">
        <v>174</v>
      </c>
      <c r="BM501" s="232" t="s">
        <v>725</v>
      </c>
    </row>
    <row r="502" spans="1:47" s="2" customFormat="1" ht="12">
      <c r="A502" s="37"/>
      <c r="B502" s="38"/>
      <c r="C502" s="39"/>
      <c r="D502" s="234" t="s">
        <v>164</v>
      </c>
      <c r="E502" s="39"/>
      <c r="F502" s="235" t="s">
        <v>726</v>
      </c>
      <c r="G502" s="39"/>
      <c r="H502" s="39"/>
      <c r="I502" s="236"/>
      <c r="J502" s="39"/>
      <c r="K502" s="39"/>
      <c r="L502" s="43"/>
      <c r="M502" s="237"/>
      <c r="N502" s="238"/>
      <c r="O502" s="90"/>
      <c r="P502" s="90"/>
      <c r="Q502" s="90"/>
      <c r="R502" s="90"/>
      <c r="S502" s="90"/>
      <c r="T502" s="91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T502" s="15" t="s">
        <v>164</v>
      </c>
      <c r="AU502" s="15" t="s">
        <v>169</v>
      </c>
    </row>
    <row r="503" spans="1:51" s="13" customFormat="1" ht="12">
      <c r="A503" s="13"/>
      <c r="B503" s="239"/>
      <c r="C503" s="240"/>
      <c r="D503" s="234" t="s">
        <v>224</v>
      </c>
      <c r="E503" s="241" t="s">
        <v>1</v>
      </c>
      <c r="F503" s="242" t="s">
        <v>1162</v>
      </c>
      <c r="G503" s="240"/>
      <c r="H503" s="243">
        <v>400</v>
      </c>
      <c r="I503" s="244"/>
      <c r="J503" s="240"/>
      <c r="K503" s="240"/>
      <c r="L503" s="245"/>
      <c r="M503" s="246"/>
      <c r="N503" s="247"/>
      <c r="O503" s="247"/>
      <c r="P503" s="247"/>
      <c r="Q503" s="247"/>
      <c r="R503" s="247"/>
      <c r="S503" s="247"/>
      <c r="T503" s="248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9" t="s">
        <v>224</v>
      </c>
      <c r="AU503" s="249" t="s">
        <v>169</v>
      </c>
      <c r="AV503" s="13" t="s">
        <v>95</v>
      </c>
      <c r="AW503" s="13" t="s">
        <v>40</v>
      </c>
      <c r="AX503" s="13" t="s">
        <v>93</v>
      </c>
      <c r="AY503" s="249" t="s">
        <v>157</v>
      </c>
    </row>
    <row r="504" spans="1:65" s="2" customFormat="1" ht="24.15" customHeight="1">
      <c r="A504" s="37"/>
      <c r="B504" s="38"/>
      <c r="C504" s="220" t="s">
        <v>1163</v>
      </c>
      <c r="D504" s="220" t="s">
        <v>158</v>
      </c>
      <c r="E504" s="221" t="s">
        <v>728</v>
      </c>
      <c r="F504" s="222" t="s">
        <v>729</v>
      </c>
      <c r="G504" s="223" t="s">
        <v>302</v>
      </c>
      <c r="H504" s="224">
        <v>166.143</v>
      </c>
      <c r="I504" s="225"/>
      <c r="J504" s="226">
        <f>ROUND(I504*H504,2)</f>
        <v>0</v>
      </c>
      <c r="K504" s="227"/>
      <c r="L504" s="43"/>
      <c r="M504" s="228" t="s">
        <v>1</v>
      </c>
      <c r="N504" s="229" t="s">
        <v>50</v>
      </c>
      <c r="O504" s="90"/>
      <c r="P504" s="230">
        <f>O504*H504</f>
        <v>0</v>
      </c>
      <c r="Q504" s="230">
        <v>0</v>
      </c>
      <c r="R504" s="230">
        <f>Q504*H504</f>
        <v>0</v>
      </c>
      <c r="S504" s="230">
        <v>0</v>
      </c>
      <c r="T504" s="231">
        <f>S504*H504</f>
        <v>0</v>
      </c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R504" s="232" t="s">
        <v>174</v>
      </c>
      <c r="AT504" s="232" t="s">
        <v>158</v>
      </c>
      <c r="AU504" s="232" t="s">
        <v>169</v>
      </c>
      <c r="AY504" s="15" t="s">
        <v>157</v>
      </c>
      <c r="BE504" s="233">
        <f>IF(N504="základní",J504,0)</f>
        <v>0</v>
      </c>
      <c r="BF504" s="233">
        <f>IF(N504="snížená",J504,0)</f>
        <v>0</v>
      </c>
      <c r="BG504" s="233">
        <f>IF(N504="zákl. přenesená",J504,0)</f>
        <v>0</v>
      </c>
      <c r="BH504" s="233">
        <f>IF(N504="sníž. přenesená",J504,0)</f>
        <v>0</v>
      </c>
      <c r="BI504" s="233">
        <f>IF(N504="nulová",J504,0)</f>
        <v>0</v>
      </c>
      <c r="BJ504" s="15" t="s">
        <v>93</v>
      </c>
      <c r="BK504" s="233">
        <f>ROUND(I504*H504,2)</f>
        <v>0</v>
      </c>
      <c r="BL504" s="15" t="s">
        <v>174</v>
      </c>
      <c r="BM504" s="232" t="s">
        <v>730</v>
      </c>
    </row>
    <row r="505" spans="1:47" s="2" customFormat="1" ht="12">
      <c r="A505" s="37"/>
      <c r="B505" s="38"/>
      <c r="C505" s="39"/>
      <c r="D505" s="234" t="s">
        <v>164</v>
      </c>
      <c r="E505" s="39"/>
      <c r="F505" s="235" t="s">
        <v>731</v>
      </c>
      <c r="G505" s="39"/>
      <c r="H505" s="39"/>
      <c r="I505" s="236"/>
      <c r="J505" s="39"/>
      <c r="K505" s="39"/>
      <c r="L505" s="43"/>
      <c r="M505" s="237"/>
      <c r="N505" s="238"/>
      <c r="O505" s="90"/>
      <c r="P505" s="90"/>
      <c r="Q505" s="90"/>
      <c r="R505" s="90"/>
      <c r="S505" s="90"/>
      <c r="T505" s="91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T505" s="15" t="s">
        <v>164</v>
      </c>
      <c r="AU505" s="15" t="s">
        <v>169</v>
      </c>
    </row>
    <row r="506" spans="1:51" s="13" customFormat="1" ht="12">
      <c r="A506" s="13"/>
      <c r="B506" s="239"/>
      <c r="C506" s="240"/>
      <c r="D506" s="234" t="s">
        <v>224</v>
      </c>
      <c r="E506" s="241" t="s">
        <v>1</v>
      </c>
      <c r="F506" s="242" t="s">
        <v>1164</v>
      </c>
      <c r="G506" s="240"/>
      <c r="H506" s="243">
        <v>0.822</v>
      </c>
      <c r="I506" s="244"/>
      <c r="J506" s="240"/>
      <c r="K506" s="240"/>
      <c r="L506" s="245"/>
      <c r="M506" s="246"/>
      <c r="N506" s="247"/>
      <c r="O506" s="247"/>
      <c r="P506" s="247"/>
      <c r="Q506" s="247"/>
      <c r="R506" s="247"/>
      <c r="S506" s="247"/>
      <c r="T506" s="248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9" t="s">
        <v>224</v>
      </c>
      <c r="AU506" s="249" t="s">
        <v>169</v>
      </c>
      <c r="AV506" s="13" t="s">
        <v>95</v>
      </c>
      <c r="AW506" s="13" t="s">
        <v>40</v>
      </c>
      <c r="AX506" s="13" t="s">
        <v>85</v>
      </c>
      <c r="AY506" s="249" t="s">
        <v>157</v>
      </c>
    </row>
    <row r="507" spans="1:51" s="13" customFormat="1" ht="12">
      <c r="A507" s="13"/>
      <c r="B507" s="239"/>
      <c r="C507" s="240"/>
      <c r="D507" s="234" t="s">
        <v>224</v>
      </c>
      <c r="E507" s="241" t="s">
        <v>1</v>
      </c>
      <c r="F507" s="242" t="s">
        <v>1165</v>
      </c>
      <c r="G507" s="240"/>
      <c r="H507" s="243">
        <v>3.723</v>
      </c>
      <c r="I507" s="244"/>
      <c r="J507" s="240"/>
      <c r="K507" s="240"/>
      <c r="L507" s="245"/>
      <c r="M507" s="246"/>
      <c r="N507" s="247"/>
      <c r="O507" s="247"/>
      <c r="P507" s="247"/>
      <c r="Q507" s="247"/>
      <c r="R507" s="247"/>
      <c r="S507" s="247"/>
      <c r="T507" s="248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9" t="s">
        <v>224</v>
      </c>
      <c r="AU507" s="249" t="s">
        <v>169</v>
      </c>
      <c r="AV507" s="13" t="s">
        <v>95</v>
      </c>
      <c r="AW507" s="13" t="s">
        <v>40</v>
      </c>
      <c r="AX507" s="13" t="s">
        <v>85</v>
      </c>
      <c r="AY507" s="249" t="s">
        <v>157</v>
      </c>
    </row>
    <row r="508" spans="1:51" s="13" customFormat="1" ht="12">
      <c r="A508" s="13"/>
      <c r="B508" s="239"/>
      <c r="C508" s="240"/>
      <c r="D508" s="234" t="s">
        <v>224</v>
      </c>
      <c r="E508" s="241" t="s">
        <v>1</v>
      </c>
      <c r="F508" s="242" t="s">
        <v>1166</v>
      </c>
      <c r="G508" s="240"/>
      <c r="H508" s="243">
        <v>15.798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224</v>
      </c>
      <c r="AU508" s="249" t="s">
        <v>169</v>
      </c>
      <c r="AV508" s="13" t="s">
        <v>95</v>
      </c>
      <c r="AW508" s="13" t="s">
        <v>40</v>
      </c>
      <c r="AX508" s="13" t="s">
        <v>85</v>
      </c>
      <c r="AY508" s="249" t="s">
        <v>157</v>
      </c>
    </row>
    <row r="509" spans="1:51" s="13" customFormat="1" ht="12">
      <c r="A509" s="13"/>
      <c r="B509" s="239"/>
      <c r="C509" s="240"/>
      <c r="D509" s="234" t="s">
        <v>224</v>
      </c>
      <c r="E509" s="241" t="s">
        <v>1</v>
      </c>
      <c r="F509" s="242" t="s">
        <v>1167</v>
      </c>
      <c r="G509" s="240"/>
      <c r="H509" s="243">
        <v>145.8</v>
      </c>
      <c r="I509" s="244"/>
      <c r="J509" s="240"/>
      <c r="K509" s="240"/>
      <c r="L509" s="245"/>
      <c r="M509" s="246"/>
      <c r="N509" s="247"/>
      <c r="O509" s="247"/>
      <c r="P509" s="247"/>
      <c r="Q509" s="247"/>
      <c r="R509" s="247"/>
      <c r="S509" s="247"/>
      <c r="T509" s="248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9" t="s">
        <v>224</v>
      </c>
      <c r="AU509" s="249" t="s">
        <v>169</v>
      </c>
      <c r="AV509" s="13" t="s">
        <v>95</v>
      </c>
      <c r="AW509" s="13" t="s">
        <v>40</v>
      </c>
      <c r="AX509" s="13" t="s">
        <v>85</v>
      </c>
      <c r="AY509" s="249" t="s">
        <v>157</v>
      </c>
    </row>
    <row r="510" spans="1:65" s="2" customFormat="1" ht="24.15" customHeight="1">
      <c r="A510" s="37"/>
      <c r="B510" s="38"/>
      <c r="C510" s="220" t="s">
        <v>1168</v>
      </c>
      <c r="D510" s="220" t="s">
        <v>158</v>
      </c>
      <c r="E510" s="221" t="s">
        <v>737</v>
      </c>
      <c r="F510" s="222" t="s">
        <v>738</v>
      </c>
      <c r="G510" s="223" t="s">
        <v>302</v>
      </c>
      <c r="H510" s="224">
        <v>664.572</v>
      </c>
      <c r="I510" s="225"/>
      <c r="J510" s="226">
        <f>ROUND(I510*H510,2)</f>
        <v>0</v>
      </c>
      <c r="K510" s="227"/>
      <c r="L510" s="43"/>
      <c r="M510" s="228" t="s">
        <v>1</v>
      </c>
      <c r="N510" s="229" t="s">
        <v>50</v>
      </c>
      <c r="O510" s="90"/>
      <c r="P510" s="230">
        <f>O510*H510</f>
        <v>0</v>
      </c>
      <c r="Q510" s="230">
        <v>0</v>
      </c>
      <c r="R510" s="230">
        <f>Q510*H510</f>
        <v>0</v>
      </c>
      <c r="S510" s="230">
        <v>0</v>
      </c>
      <c r="T510" s="231">
        <f>S510*H510</f>
        <v>0</v>
      </c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R510" s="232" t="s">
        <v>174</v>
      </c>
      <c r="AT510" s="232" t="s">
        <v>158</v>
      </c>
      <c r="AU510" s="232" t="s">
        <v>169</v>
      </c>
      <c r="AY510" s="15" t="s">
        <v>157</v>
      </c>
      <c r="BE510" s="233">
        <f>IF(N510="základní",J510,0)</f>
        <v>0</v>
      </c>
      <c r="BF510" s="233">
        <f>IF(N510="snížená",J510,0)</f>
        <v>0</v>
      </c>
      <c r="BG510" s="233">
        <f>IF(N510="zákl. přenesená",J510,0)</f>
        <v>0</v>
      </c>
      <c r="BH510" s="233">
        <f>IF(N510="sníž. přenesená",J510,0)</f>
        <v>0</v>
      </c>
      <c r="BI510" s="233">
        <f>IF(N510="nulová",J510,0)</f>
        <v>0</v>
      </c>
      <c r="BJ510" s="15" t="s">
        <v>93</v>
      </c>
      <c r="BK510" s="233">
        <f>ROUND(I510*H510,2)</f>
        <v>0</v>
      </c>
      <c r="BL510" s="15" t="s">
        <v>174</v>
      </c>
      <c r="BM510" s="232" t="s">
        <v>739</v>
      </c>
    </row>
    <row r="511" spans="1:47" s="2" customFormat="1" ht="12">
      <c r="A511" s="37"/>
      <c r="B511" s="38"/>
      <c r="C511" s="39"/>
      <c r="D511" s="234" t="s">
        <v>164</v>
      </c>
      <c r="E511" s="39"/>
      <c r="F511" s="235" t="s">
        <v>738</v>
      </c>
      <c r="G511" s="39"/>
      <c r="H511" s="39"/>
      <c r="I511" s="236"/>
      <c r="J511" s="39"/>
      <c r="K511" s="39"/>
      <c r="L511" s="43"/>
      <c r="M511" s="237"/>
      <c r="N511" s="238"/>
      <c r="O511" s="90"/>
      <c r="P511" s="90"/>
      <c r="Q511" s="90"/>
      <c r="R511" s="90"/>
      <c r="S511" s="90"/>
      <c r="T511" s="91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T511" s="15" t="s">
        <v>164</v>
      </c>
      <c r="AU511" s="15" t="s">
        <v>169</v>
      </c>
    </row>
    <row r="512" spans="1:51" s="13" customFormat="1" ht="12">
      <c r="A512" s="13"/>
      <c r="B512" s="239"/>
      <c r="C512" s="240"/>
      <c r="D512" s="234" t="s">
        <v>224</v>
      </c>
      <c r="E512" s="241" t="s">
        <v>1</v>
      </c>
      <c r="F512" s="242" t="s">
        <v>1169</v>
      </c>
      <c r="G512" s="240"/>
      <c r="H512" s="243">
        <v>664.572</v>
      </c>
      <c r="I512" s="244"/>
      <c r="J512" s="240"/>
      <c r="K512" s="240"/>
      <c r="L512" s="245"/>
      <c r="M512" s="246"/>
      <c r="N512" s="247"/>
      <c r="O512" s="247"/>
      <c r="P512" s="247"/>
      <c r="Q512" s="247"/>
      <c r="R512" s="247"/>
      <c r="S512" s="247"/>
      <c r="T512" s="248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49" t="s">
        <v>224</v>
      </c>
      <c r="AU512" s="249" t="s">
        <v>169</v>
      </c>
      <c r="AV512" s="13" t="s">
        <v>95</v>
      </c>
      <c r="AW512" s="13" t="s">
        <v>40</v>
      </c>
      <c r="AX512" s="13" t="s">
        <v>85</v>
      </c>
      <c r="AY512" s="249" t="s">
        <v>157</v>
      </c>
    </row>
    <row r="513" spans="1:65" s="2" customFormat="1" ht="24.15" customHeight="1">
      <c r="A513" s="37"/>
      <c r="B513" s="38"/>
      <c r="C513" s="220" t="s">
        <v>1170</v>
      </c>
      <c r="D513" s="220" t="s">
        <v>158</v>
      </c>
      <c r="E513" s="221" t="s">
        <v>745</v>
      </c>
      <c r="F513" s="222" t="s">
        <v>746</v>
      </c>
      <c r="G513" s="223" t="s">
        <v>302</v>
      </c>
      <c r="H513" s="224">
        <v>166.143</v>
      </c>
      <c r="I513" s="225"/>
      <c r="J513" s="226">
        <f>ROUND(I513*H513,2)</f>
        <v>0</v>
      </c>
      <c r="K513" s="227"/>
      <c r="L513" s="43"/>
      <c r="M513" s="228" t="s">
        <v>1</v>
      </c>
      <c r="N513" s="229" t="s">
        <v>50</v>
      </c>
      <c r="O513" s="90"/>
      <c r="P513" s="230">
        <f>O513*H513</f>
        <v>0</v>
      </c>
      <c r="Q513" s="230">
        <v>0</v>
      </c>
      <c r="R513" s="230">
        <f>Q513*H513</f>
        <v>0</v>
      </c>
      <c r="S513" s="230">
        <v>0</v>
      </c>
      <c r="T513" s="231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232" t="s">
        <v>174</v>
      </c>
      <c r="AT513" s="232" t="s">
        <v>158</v>
      </c>
      <c r="AU513" s="232" t="s">
        <v>169</v>
      </c>
      <c r="AY513" s="15" t="s">
        <v>157</v>
      </c>
      <c r="BE513" s="233">
        <f>IF(N513="základní",J513,0)</f>
        <v>0</v>
      </c>
      <c r="BF513" s="233">
        <f>IF(N513="snížená",J513,0)</f>
        <v>0</v>
      </c>
      <c r="BG513" s="233">
        <f>IF(N513="zákl. přenesená",J513,0)</f>
        <v>0</v>
      </c>
      <c r="BH513" s="233">
        <f>IF(N513="sníž. přenesená",J513,0)</f>
        <v>0</v>
      </c>
      <c r="BI513" s="233">
        <f>IF(N513="nulová",J513,0)</f>
        <v>0</v>
      </c>
      <c r="BJ513" s="15" t="s">
        <v>93</v>
      </c>
      <c r="BK513" s="233">
        <f>ROUND(I513*H513,2)</f>
        <v>0</v>
      </c>
      <c r="BL513" s="15" t="s">
        <v>174</v>
      </c>
      <c r="BM513" s="232" t="s">
        <v>747</v>
      </c>
    </row>
    <row r="514" spans="1:47" s="2" customFormat="1" ht="12">
      <c r="A514" s="37"/>
      <c r="B514" s="38"/>
      <c r="C514" s="39"/>
      <c r="D514" s="234" t="s">
        <v>164</v>
      </c>
      <c r="E514" s="39"/>
      <c r="F514" s="235" t="s">
        <v>748</v>
      </c>
      <c r="G514" s="39"/>
      <c r="H514" s="39"/>
      <c r="I514" s="236"/>
      <c r="J514" s="39"/>
      <c r="K514" s="39"/>
      <c r="L514" s="43"/>
      <c r="M514" s="237"/>
      <c r="N514" s="238"/>
      <c r="O514" s="90"/>
      <c r="P514" s="90"/>
      <c r="Q514" s="90"/>
      <c r="R514" s="90"/>
      <c r="S514" s="90"/>
      <c r="T514" s="91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15" t="s">
        <v>164</v>
      </c>
      <c r="AU514" s="15" t="s">
        <v>169</v>
      </c>
    </row>
    <row r="515" spans="1:51" s="13" customFormat="1" ht="12">
      <c r="A515" s="13"/>
      <c r="B515" s="239"/>
      <c r="C515" s="240"/>
      <c r="D515" s="234" t="s">
        <v>224</v>
      </c>
      <c r="E515" s="241" t="s">
        <v>1</v>
      </c>
      <c r="F515" s="242" t="s">
        <v>1164</v>
      </c>
      <c r="G515" s="240"/>
      <c r="H515" s="243">
        <v>0.822</v>
      </c>
      <c r="I515" s="244"/>
      <c r="J515" s="240"/>
      <c r="K515" s="240"/>
      <c r="L515" s="245"/>
      <c r="M515" s="246"/>
      <c r="N515" s="247"/>
      <c r="O515" s="247"/>
      <c r="P515" s="247"/>
      <c r="Q515" s="247"/>
      <c r="R515" s="247"/>
      <c r="S515" s="247"/>
      <c r="T515" s="248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9" t="s">
        <v>224</v>
      </c>
      <c r="AU515" s="249" t="s">
        <v>169</v>
      </c>
      <c r="AV515" s="13" t="s">
        <v>95</v>
      </c>
      <c r="AW515" s="13" t="s">
        <v>40</v>
      </c>
      <c r="AX515" s="13" t="s">
        <v>85</v>
      </c>
      <c r="AY515" s="249" t="s">
        <v>157</v>
      </c>
    </row>
    <row r="516" spans="1:51" s="13" customFormat="1" ht="12">
      <c r="A516" s="13"/>
      <c r="B516" s="239"/>
      <c r="C516" s="240"/>
      <c r="D516" s="234" t="s">
        <v>224</v>
      </c>
      <c r="E516" s="241" t="s">
        <v>1</v>
      </c>
      <c r="F516" s="242" t="s">
        <v>1165</v>
      </c>
      <c r="G516" s="240"/>
      <c r="H516" s="243">
        <v>3.723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9" t="s">
        <v>224</v>
      </c>
      <c r="AU516" s="249" t="s">
        <v>169</v>
      </c>
      <c r="AV516" s="13" t="s">
        <v>95</v>
      </c>
      <c r="AW516" s="13" t="s">
        <v>40</v>
      </c>
      <c r="AX516" s="13" t="s">
        <v>85</v>
      </c>
      <c r="AY516" s="249" t="s">
        <v>157</v>
      </c>
    </row>
    <row r="517" spans="1:51" s="13" customFormat="1" ht="12">
      <c r="A517" s="13"/>
      <c r="B517" s="239"/>
      <c r="C517" s="240"/>
      <c r="D517" s="234" t="s">
        <v>224</v>
      </c>
      <c r="E517" s="241" t="s">
        <v>1</v>
      </c>
      <c r="F517" s="242" t="s">
        <v>1166</v>
      </c>
      <c r="G517" s="240"/>
      <c r="H517" s="243">
        <v>15.798</v>
      </c>
      <c r="I517" s="244"/>
      <c r="J517" s="240"/>
      <c r="K517" s="240"/>
      <c r="L517" s="245"/>
      <c r="M517" s="246"/>
      <c r="N517" s="247"/>
      <c r="O517" s="247"/>
      <c r="P517" s="247"/>
      <c r="Q517" s="247"/>
      <c r="R517" s="247"/>
      <c r="S517" s="247"/>
      <c r="T517" s="248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9" t="s">
        <v>224</v>
      </c>
      <c r="AU517" s="249" t="s">
        <v>169</v>
      </c>
      <c r="AV517" s="13" t="s">
        <v>95</v>
      </c>
      <c r="AW517" s="13" t="s">
        <v>40</v>
      </c>
      <c r="AX517" s="13" t="s">
        <v>85</v>
      </c>
      <c r="AY517" s="249" t="s">
        <v>157</v>
      </c>
    </row>
    <row r="518" spans="1:51" s="13" customFormat="1" ht="12">
      <c r="A518" s="13"/>
      <c r="B518" s="239"/>
      <c r="C518" s="240"/>
      <c r="D518" s="234" t="s">
        <v>224</v>
      </c>
      <c r="E518" s="241" t="s">
        <v>1</v>
      </c>
      <c r="F518" s="242" t="s">
        <v>1167</v>
      </c>
      <c r="G518" s="240"/>
      <c r="H518" s="243">
        <v>145.8</v>
      </c>
      <c r="I518" s="244"/>
      <c r="J518" s="240"/>
      <c r="K518" s="240"/>
      <c r="L518" s="245"/>
      <c r="M518" s="246"/>
      <c r="N518" s="247"/>
      <c r="O518" s="247"/>
      <c r="P518" s="247"/>
      <c r="Q518" s="247"/>
      <c r="R518" s="247"/>
      <c r="S518" s="247"/>
      <c r="T518" s="248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9" t="s">
        <v>224</v>
      </c>
      <c r="AU518" s="249" t="s">
        <v>169</v>
      </c>
      <c r="AV518" s="13" t="s">
        <v>95</v>
      </c>
      <c r="AW518" s="13" t="s">
        <v>40</v>
      </c>
      <c r="AX518" s="13" t="s">
        <v>85</v>
      </c>
      <c r="AY518" s="249" t="s">
        <v>157</v>
      </c>
    </row>
    <row r="519" spans="1:65" s="2" customFormat="1" ht="33" customHeight="1">
      <c r="A519" s="37"/>
      <c r="B519" s="38"/>
      <c r="C519" s="220" t="s">
        <v>1171</v>
      </c>
      <c r="D519" s="220" t="s">
        <v>158</v>
      </c>
      <c r="E519" s="221" t="s">
        <v>750</v>
      </c>
      <c r="F519" s="222" t="s">
        <v>751</v>
      </c>
      <c r="G519" s="223" t="s">
        <v>302</v>
      </c>
      <c r="H519" s="224">
        <v>161.598</v>
      </c>
      <c r="I519" s="225"/>
      <c r="J519" s="226">
        <f>ROUND(I519*H519,2)</f>
        <v>0</v>
      </c>
      <c r="K519" s="227"/>
      <c r="L519" s="43"/>
      <c r="M519" s="228" t="s">
        <v>1</v>
      </c>
      <c r="N519" s="229" t="s">
        <v>50</v>
      </c>
      <c r="O519" s="90"/>
      <c r="P519" s="230">
        <f>O519*H519</f>
        <v>0</v>
      </c>
      <c r="Q519" s="230">
        <v>0</v>
      </c>
      <c r="R519" s="230">
        <f>Q519*H519</f>
        <v>0</v>
      </c>
      <c r="S519" s="230">
        <v>0</v>
      </c>
      <c r="T519" s="231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32" t="s">
        <v>174</v>
      </c>
      <c r="AT519" s="232" t="s">
        <v>158</v>
      </c>
      <c r="AU519" s="232" t="s">
        <v>169</v>
      </c>
      <c r="AY519" s="15" t="s">
        <v>157</v>
      </c>
      <c r="BE519" s="233">
        <f>IF(N519="základní",J519,0)</f>
        <v>0</v>
      </c>
      <c r="BF519" s="233">
        <f>IF(N519="snížená",J519,0)</f>
        <v>0</v>
      </c>
      <c r="BG519" s="233">
        <f>IF(N519="zákl. přenesená",J519,0)</f>
        <v>0</v>
      </c>
      <c r="BH519" s="233">
        <f>IF(N519="sníž. přenesená",J519,0)</f>
        <v>0</v>
      </c>
      <c r="BI519" s="233">
        <f>IF(N519="nulová",J519,0)</f>
        <v>0</v>
      </c>
      <c r="BJ519" s="15" t="s">
        <v>93</v>
      </c>
      <c r="BK519" s="233">
        <f>ROUND(I519*H519,2)</f>
        <v>0</v>
      </c>
      <c r="BL519" s="15" t="s">
        <v>174</v>
      </c>
      <c r="BM519" s="232" t="s">
        <v>752</v>
      </c>
    </row>
    <row r="520" spans="1:47" s="2" customFormat="1" ht="12">
      <c r="A520" s="37"/>
      <c r="B520" s="38"/>
      <c r="C520" s="39"/>
      <c r="D520" s="234" t="s">
        <v>164</v>
      </c>
      <c r="E520" s="39"/>
      <c r="F520" s="235" t="s">
        <v>753</v>
      </c>
      <c r="G520" s="39"/>
      <c r="H520" s="39"/>
      <c r="I520" s="236"/>
      <c r="J520" s="39"/>
      <c r="K520" s="39"/>
      <c r="L520" s="43"/>
      <c r="M520" s="237"/>
      <c r="N520" s="238"/>
      <c r="O520" s="90"/>
      <c r="P520" s="90"/>
      <c r="Q520" s="90"/>
      <c r="R520" s="90"/>
      <c r="S520" s="90"/>
      <c r="T520" s="91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15" t="s">
        <v>164</v>
      </c>
      <c r="AU520" s="15" t="s">
        <v>169</v>
      </c>
    </row>
    <row r="521" spans="1:51" s="13" customFormat="1" ht="12">
      <c r="A521" s="13"/>
      <c r="B521" s="239"/>
      <c r="C521" s="240"/>
      <c r="D521" s="234" t="s">
        <v>224</v>
      </c>
      <c r="E521" s="241" t="s">
        <v>1</v>
      </c>
      <c r="F521" s="242" t="s">
        <v>1166</v>
      </c>
      <c r="G521" s="240"/>
      <c r="H521" s="243">
        <v>15.798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9" t="s">
        <v>224</v>
      </c>
      <c r="AU521" s="249" t="s">
        <v>169</v>
      </c>
      <c r="AV521" s="13" t="s">
        <v>95</v>
      </c>
      <c r="AW521" s="13" t="s">
        <v>40</v>
      </c>
      <c r="AX521" s="13" t="s">
        <v>85</v>
      </c>
      <c r="AY521" s="249" t="s">
        <v>157</v>
      </c>
    </row>
    <row r="522" spans="1:51" s="13" customFormat="1" ht="12">
      <c r="A522" s="13"/>
      <c r="B522" s="239"/>
      <c r="C522" s="240"/>
      <c r="D522" s="234" t="s">
        <v>224</v>
      </c>
      <c r="E522" s="241" t="s">
        <v>1</v>
      </c>
      <c r="F522" s="242" t="s">
        <v>1167</v>
      </c>
      <c r="G522" s="240"/>
      <c r="H522" s="243">
        <v>145.8</v>
      </c>
      <c r="I522" s="244"/>
      <c r="J522" s="240"/>
      <c r="K522" s="240"/>
      <c r="L522" s="245"/>
      <c r="M522" s="246"/>
      <c r="N522" s="247"/>
      <c r="O522" s="247"/>
      <c r="P522" s="247"/>
      <c r="Q522" s="247"/>
      <c r="R522" s="247"/>
      <c r="S522" s="247"/>
      <c r="T522" s="248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9" t="s">
        <v>224</v>
      </c>
      <c r="AU522" s="249" t="s">
        <v>169</v>
      </c>
      <c r="AV522" s="13" t="s">
        <v>95</v>
      </c>
      <c r="AW522" s="13" t="s">
        <v>40</v>
      </c>
      <c r="AX522" s="13" t="s">
        <v>85</v>
      </c>
      <c r="AY522" s="249" t="s">
        <v>157</v>
      </c>
    </row>
    <row r="523" spans="1:65" s="2" customFormat="1" ht="24.15" customHeight="1">
      <c r="A523" s="37"/>
      <c r="B523" s="38"/>
      <c r="C523" s="220" t="s">
        <v>1172</v>
      </c>
      <c r="D523" s="220" t="s">
        <v>158</v>
      </c>
      <c r="E523" s="221" t="s">
        <v>756</v>
      </c>
      <c r="F523" s="222" t="s">
        <v>757</v>
      </c>
      <c r="G523" s="223" t="s">
        <v>302</v>
      </c>
      <c r="H523" s="224">
        <v>18</v>
      </c>
      <c r="I523" s="225"/>
      <c r="J523" s="226">
        <f>ROUND(I523*H523,2)</f>
        <v>0</v>
      </c>
      <c r="K523" s="227"/>
      <c r="L523" s="43"/>
      <c r="M523" s="228" t="s">
        <v>1</v>
      </c>
      <c r="N523" s="229" t="s">
        <v>50</v>
      </c>
      <c r="O523" s="90"/>
      <c r="P523" s="230">
        <f>O523*H523</f>
        <v>0</v>
      </c>
      <c r="Q523" s="230">
        <v>0</v>
      </c>
      <c r="R523" s="230">
        <f>Q523*H523</f>
        <v>0</v>
      </c>
      <c r="S523" s="230">
        <v>0</v>
      </c>
      <c r="T523" s="231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232" t="s">
        <v>174</v>
      </c>
      <c r="AT523" s="232" t="s">
        <v>158</v>
      </c>
      <c r="AU523" s="232" t="s">
        <v>169</v>
      </c>
      <c r="AY523" s="15" t="s">
        <v>157</v>
      </c>
      <c r="BE523" s="233">
        <f>IF(N523="základní",J523,0)</f>
        <v>0</v>
      </c>
      <c r="BF523" s="233">
        <f>IF(N523="snížená",J523,0)</f>
        <v>0</v>
      </c>
      <c r="BG523" s="233">
        <f>IF(N523="zákl. přenesená",J523,0)</f>
        <v>0</v>
      </c>
      <c r="BH523" s="233">
        <f>IF(N523="sníž. přenesená",J523,0)</f>
        <v>0</v>
      </c>
      <c r="BI523" s="233">
        <f>IF(N523="nulová",J523,0)</f>
        <v>0</v>
      </c>
      <c r="BJ523" s="15" t="s">
        <v>93</v>
      </c>
      <c r="BK523" s="233">
        <f>ROUND(I523*H523,2)</f>
        <v>0</v>
      </c>
      <c r="BL523" s="15" t="s">
        <v>174</v>
      </c>
      <c r="BM523" s="232" t="s">
        <v>758</v>
      </c>
    </row>
    <row r="524" spans="1:47" s="2" customFormat="1" ht="12">
      <c r="A524" s="37"/>
      <c r="B524" s="38"/>
      <c r="C524" s="39"/>
      <c r="D524" s="234" t="s">
        <v>164</v>
      </c>
      <c r="E524" s="39"/>
      <c r="F524" s="235" t="s">
        <v>759</v>
      </c>
      <c r="G524" s="39"/>
      <c r="H524" s="39"/>
      <c r="I524" s="236"/>
      <c r="J524" s="39"/>
      <c r="K524" s="39"/>
      <c r="L524" s="43"/>
      <c r="M524" s="237"/>
      <c r="N524" s="238"/>
      <c r="O524" s="90"/>
      <c r="P524" s="90"/>
      <c r="Q524" s="90"/>
      <c r="R524" s="90"/>
      <c r="S524" s="90"/>
      <c r="T524" s="91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T524" s="15" t="s">
        <v>164</v>
      </c>
      <c r="AU524" s="15" t="s">
        <v>169</v>
      </c>
    </row>
    <row r="525" spans="1:51" s="13" customFormat="1" ht="12">
      <c r="A525" s="13"/>
      <c r="B525" s="239"/>
      <c r="C525" s="240"/>
      <c r="D525" s="234" t="s">
        <v>224</v>
      </c>
      <c r="E525" s="241" t="s">
        <v>1</v>
      </c>
      <c r="F525" s="242" t="s">
        <v>1173</v>
      </c>
      <c r="G525" s="240"/>
      <c r="H525" s="243">
        <v>18</v>
      </c>
      <c r="I525" s="244"/>
      <c r="J525" s="240"/>
      <c r="K525" s="240"/>
      <c r="L525" s="245"/>
      <c r="M525" s="246"/>
      <c r="N525" s="247"/>
      <c r="O525" s="247"/>
      <c r="P525" s="247"/>
      <c r="Q525" s="247"/>
      <c r="R525" s="247"/>
      <c r="S525" s="247"/>
      <c r="T525" s="248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49" t="s">
        <v>224</v>
      </c>
      <c r="AU525" s="249" t="s">
        <v>169</v>
      </c>
      <c r="AV525" s="13" t="s">
        <v>95</v>
      </c>
      <c r="AW525" s="13" t="s">
        <v>40</v>
      </c>
      <c r="AX525" s="13" t="s">
        <v>93</v>
      </c>
      <c r="AY525" s="249" t="s">
        <v>157</v>
      </c>
    </row>
    <row r="526" spans="1:65" s="2" customFormat="1" ht="24.15" customHeight="1">
      <c r="A526" s="37"/>
      <c r="B526" s="38"/>
      <c r="C526" s="220" t="s">
        <v>1174</v>
      </c>
      <c r="D526" s="220" t="s">
        <v>158</v>
      </c>
      <c r="E526" s="221" t="s">
        <v>762</v>
      </c>
      <c r="F526" s="222" t="s">
        <v>763</v>
      </c>
      <c r="G526" s="223" t="s">
        <v>302</v>
      </c>
      <c r="H526" s="224">
        <v>10</v>
      </c>
      <c r="I526" s="225"/>
      <c r="J526" s="226">
        <f>ROUND(I526*H526,2)</f>
        <v>0</v>
      </c>
      <c r="K526" s="227"/>
      <c r="L526" s="43"/>
      <c r="M526" s="228" t="s">
        <v>1</v>
      </c>
      <c r="N526" s="229" t="s">
        <v>50</v>
      </c>
      <c r="O526" s="90"/>
      <c r="P526" s="230">
        <f>O526*H526</f>
        <v>0</v>
      </c>
      <c r="Q526" s="230">
        <v>0</v>
      </c>
      <c r="R526" s="230">
        <f>Q526*H526</f>
        <v>0</v>
      </c>
      <c r="S526" s="230">
        <v>0</v>
      </c>
      <c r="T526" s="231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232" t="s">
        <v>174</v>
      </c>
      <c r="AT526" s="232" t="s">
        <v>158</v>
      </c>
      <c r="AU526" s="232" t="s">
        <v>169</v>
      </c>
      <c r="AY526" s="15" t="s">
        <v>157</v>
      </c>
      <c r="BE526" s="233">
        <f>IF(N526="základní",J526,0)</f>
        <v>0</v>
      </c>
      <c r="BF526" s="233">
        <f>IF(N526="snížená",J526,0)</f>
        <v>0</v>
      </c>
      <c r="BG526" s="233">
        <f>IF(N526="zákl. přenesená",J526,0)</f>
        <v>0</v>
      </c>
      <c r="BH526" s="233">
        <f>IF(N526="sníž. přenesená",J526,0)</f>
        <v>0</v>
      </c>
      <c r="BI526" s="233">
        <f>IF(N526="nulová",J526,0)</f>
        <v>0</v>
      </c>
      <c r="BJ526" s="15" t="s">
        <v>93</v>
      </c>
      <c r="BK526" s="233">
        <f>ROUND(I526*H526,2)</f>
        <v>0</v>
      </c>
      <c r="BL526" s="15" t="s">
        <v>174</v>
      </c>
      <c r="BM526" s="232" t="s">
        <v>764</v>
      </c>
    </row>
    <row r="527" spans="1:47" s="2" customFormat="1" ht="12">
      <c r="A527" s="37"/>
      <c r="B527" s="38"/>
      <c r="C527" s="39"/>
      <c r="D527" s="234" t="s">
        <v>164</v>
      </c>
      <c r="E527" s="39"/>
      <c r="F527" s="235" t="s">
        <v>765</v>
      </c>
      <c r="G527" s="39"/>
      <c r="H527" s="39"/>
      <c r="I527" s="236"/>
      <c r="J527" s="39"/>
      <c r="K527" s="39"/>
      <c r="L527" s="43"/>
      <c r="M527" s="237"/>
      <c r="N527" s="238"/>
      <c r="O527" s="90"/>
      <c r="P527" s="90"/>
      <c r="Q527" s="90"/>
      <c r="R527" s="90"/>
      <c r="S527" s="90"/>
      <c r="T527" s="91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T527" s="15" t="s">
        <v>164</v>
      </c>
      <c r="AU527" s="15" t="s">
        <v>169</v>
      </c>
    </row>
    <row r="528" spans="1:51" s="13" customFormat="1" ht="12">
      <c r="A528" s="13"/>
      <c r="B528" s="239"/>
      <c r="C528" s="240"/>
      <c r="D528" s="234" t="s">
        <v>224</v>
      </c>
      <c r="E528" s="241" t="s">
        <v>1</v>
      </c>
      <c r="F528" s="242" t="s">
        <v>1175</v>
      </c>
      <c r="G528" s="240"/>
      <c r="H528" s="243">
        <v>10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9" t="s">
        <v>224</v>
      </c>
      <c r="AU528" s="249" t="s">
        <v>169</v>
      </c>
      <c r="AV528" s="13" t="s">
        <v>95</v>
      </c>
      <c r="AW528" s="13" t="s">
        <v>40</v>
      </c>
      <c r="AX528" s="13" t="s">
        <v>93</v>
      </c>
      <c r="AY528" s="249" t="s">
        <v>157</v>
      </c>
    </row>
    <row r="529" spans="1:63" s="12" customFormat="1" ht="22.8" customHeight="1">
      <c r="A529" s="12"/>
      <c r="B529" s="204"/>
      <c r="C529" s="205"/>
      <c r="D529" s="206" t="s">
        <v>84</v>
      </c>
      <c r="E529" s="218" t="s">
        <v>766</v>
      </c>
      <c r="F529" s="218" t="s">
        <v>767</v>
      </c>
      <c r="G529" s="205"/>
      <c r="H529" s="205"/>
      <c r="I529" s="208"/>
      <c r="J529" s="219">
        <f>BK529</f>
        <v>0</v>
      </c>
      <c r="K529" s="205"/>
      <c r="L529" s="210"/>
      <c r="M529" s="211"/>
      <c r="N529" s="212"/>
      <c r="O529" s="212"/>
      <c r="P529" s="213">
        <f>SUM(P530:P545)</f>
        <v>0</v>
      </c>
      <c r="Q529" s="212"/>
      <c r="R529" s="213">
        <f>SUM(R530:R545)</f>
        <v>0</v>
      </c>
      <c r="S529" s="212"/>
      <c r="T529" s="214">
        <f>SUM(T530:T545)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15" t="s">
        <v>93</v>
      </c>
      <c r="AT529" s="216" t="s">
        <v>84</v>
      </c>
      <c r="AU529" s="216" t="s">
        <v>93</v>
      </c>
      <c r="AY529" s="215" t="s">
        <v>157</v>
      </c>
      <c r="BK529" s="217">
        <f>SUM(BK530:BK545)</f>
        <v>0</v>
      </c>
    </row>
    <row r="530" spans="1:65" s="2" customFormat="1" ht="33" customHeight="1">
      <c r="A530" s="37"/>
      <c r="B530" s="38"/>
      <c r="C530" s="220" t="s">
        <v>1176</v>
      </c>
      <c r="D530" s="220" t="s">
        <v>158</v>
      </c>
      <c r="E530" s="221" t="s">
        <v>773</v>
      </c>
      <c r="F530" s="222" t="s">
        <v>774</v>
      </c>
      <c r="G530" s="223" t="s">
        <v>302</v>
      </c>
      <c r="H530" s="224">
        <v>15.798</v>
      </c>
      <c r="I530" s="225"/>
      <c r="J530" s="226">
        <f>ROUND(I530*H530,2)</f>
        <v>0</v>
      </c>
      <c r="K530" s="227"/>
      <c r="L530" s="43"/>
      <c r="M530" s="228" t="s">
        <v>1</v>
      </c>
      <c r="N530" s="229" t="s">
        <v>50</v>
      </c>
      <c r="O530" s="90"/>
      <c r="P530" s="230">
        <f>O530*H530</f>
        <v>0</v>
      </c>
      <c r="Q530" s="230">
        <v>0</v>
      </c>
      <c r="R530" s="230">
        <f>Q530*H530</f>
        <v>0</v>
      </c>
      <c r="S530" s="230">
        <v>0</v>
      </c>
      <c r="T530" s="231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32" t="s">
        <v>174</v>
      </c>
      <c r="AT530" s="232" t="s">
        <v>158</v>
      </c>
      <c r="AU530" s="232" t="s">
        <v>95</v>
      </c>
      <c r="AY530" s="15" t="s">
        <v>157</v>
      </c>
      <c r="BE530" s="233">
        <f>IF(N530="základní",J530,0)</f>
        <v>0</v>
      </c>
      <c r="BF530" s="233">
        <f>IF(N530="snížená",J530,0)</f>
        <v>0</v>
      </c>
      <c r="BG530" s="233">
        <f>IF(N530="zákl. přenesená",J530,0)</f>
        <v>0</v>
      </c>
      <c r="BH530" s="233">
        <f>IF(N530="sníž. přenesená",J530,0)</f>
        <v>0</v>
      </c>
      <c r="BI530" s="233">
        <f>IF(N530="nulová",J530,0)</f>
        <v>0</v>
      </c>
      <c r="BJ530" s="15" t="s">
        <v>93</v>
      </c>
      <c r="BK530" s="233">
        <f>ROUND(I530*H530,2)</f>
        <v>0</v>
      </c>
      <c r="BL530" s="15" t="s">
        <v>174</v>
      </c>
      <c r="BM530" s="232" t="s">
        <v>775</v>
      </c>
    </row>
    <row r="531" spans="1:47" s="2" customFormat="1" ht="12">
      <c r="A531" s="37"/>
      <c r="B531" s="38"/>
      <c r="C531" s="39"/>
      <c r="D531" s="234" t="s">
        <v>164</v>
      </c>
      <c r="E531" s="39"/>
      <c r="F531" s="235" t="s">
        <v>776</v>
      </c>
      <c r="G531" s="39"/>
      <c r="H531" s="39"/>
      <c r="I531" s="236"/>
      <c r="J531" s="39"/>
      <c r="K531" s="39"/>
      <c r="L531" s="43"/>
      <c r="M531" s="237"/>
      <c r="N531" s="238"/>
      <c r="O531" s="90"/>
      <c r="P531" s="90"/>
      <c r="Q531" s="90"/>
      <c r="R531" s="90"/>
      <c r="S531" s="90"/>
      <c r="T531" s="91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T531" s="15" t="s">
        <v>164</v>
      </c>
      <c r="AU531" s="15" t="s">
        <v>95</v>
      </c>
    </row>
    <row r="532" spans="1:51" s="13" customFormat="1" ht="12">
      <c r="A532" s="13"/>
      <c r="B532" s="239"/>
      <c r="C532" s="240"/>
      <c r="D532" s="234" t="s">
        <v>224</v>
      </c>
      <c r="E532" s="241" t="s">
        <v>1</v>
      </c>
      <c r="F532" s="242" t="s">
        <v>1166</v>
      </c>
      <c r="G532" s="240"/>
      <c r="H532" s="243">
        <v>15.798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9" t="s">
        <v>224</v>
      </c>
      <c r="AU532" s="249" t="s">
        <v>95</v>
      </c>
      <c r="AV532" s="13" t="s">
        <v>95</v>
      </c>
      <c r="AW532" s="13" t="s">
        <v>40</v>
      </c>
      <c r="AX532" s="13" t="s">
        <v>93</v>
      </c>
      <c r="AY532" s="249" t="s">
        <v>157</v>
      </c>
    </row>
    <row r="533" spans="1:65" s="2" customFormat="1" ht="24.15" customHeight="1">
      <c r="A533" s="37"/>
      <c r="B533" s="38"/>
      <c r="C533" s="220" t="s">
        <v>1177</v>
      </c>
      <c r="D533" s="220" t="s">
        <v>158</v>
      </c>
      <c r="E533" s="221" t="s">
        <v>778</v>
      </c>
      <c r="F533" s="222" t="s">
        <v>377</v>
      </c>
      <c r="G533" s="223" t="s">
        <v>302</v>
      </c>
      <c r="H533" s="224">
        <v>145.8</v>
      </c>
      <c r="I533" s="225"/>
      <c r="J533" s="226">
        <f>ROUND(I533*H533,2)</f>
        <v>0</v>
      </c>
      <c r="K533" s="227"/>
      <c r="L533" s="43"/>
      <c r="M533" s="228" t="s">
        <v>1</v>
      </c>
      <c r="N533" s="229" t="s">
        <v>50</v>
      </c>
      <c r="O533" s="90"/>
      <c r="P533" s="230">
        <f>O533*H533</f>
        <v>0</v>
      </c>
      <c r="Q533" s="230">
        <v>0</v>
      </c>
      <c r="R533" s="230">
        <f>Q533*H533</f>
        <v>0</v>
      </c>
      <c r="S533" s="230">
        <v>0</v>
      </c>
      <c r="T533" s="231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232" t="s">
        <v>174</v>
      </c>
      <c r="AT533" s="232" t="s">
        <v>158</v>
      </c>
      <c r="AU533" s="232" t="s">
        <v>95</v>
      </c>
      <c r="AY533" s="15" t="s">
        <v>157</v>
      </c>
      <c r="BE533" s="233">
        <f>IF(N533="základní",J533,0)</f>
        <v>0</v>
      </c>
      <c r="BF533" s="233">
        <f>IF(N533="snížená",J533,0)</f>
        <v>0</v>
      </c>
      <c r="BG533" s="233">
        <f>IF(N533="zákl. přenesená",J533,0)</f>
        <v>0</v>
      </c>
      <c r="BH533" s="233">
        <f>IF(N533="sníž. přenesená",J533,0)</f>
        <v>0</v>
      </c>
      <c r="BI533" s="233">
        <f>IF(N533="nulová",J533,0)</f>
        <v>0</v>
      </c>
      <c r="BJ533" s="15" t="s">
        <v>93</v>
      </c>
      <c r="BK533" s="233">
        <f>ROUND(I533*H533,2)</f>
        <v>0</v>
      </c>
      <c r="BL533" s="15" t="s">
        <v>174</v>
      </c>
      <c r="BM533" s="232" t="s">
        <v>1178</v>
      </c>
    </row>
    <row r="534" spans="1:47" s="2" customFormat="1" ht="12">
      <c r="A534" s="37"/>
      <c r="B534" s="38"/>
      <c r="C534" s="39"/>
      <c r="D534" s="234" t="s">
        <v>164</v>
      </c>
      <c r="E534" s="39"/>
      <c r="F534" s="235" t="s">
        <v>379</v>
      </c>
      <c r="G534" s="39"/>
      <c r="H534" s="39"/>
      <c r="I534" s="236"/>
      <c r="J534" s="39"/>
      <c r="K534" s="39"/>
      <c r="L534" s="43"/>
      <c r="M534" s="237"/>
      <c r="N534" s="238"/>
      <c r="O534" s="90"/>
      <c r="P534" s="90"/>
      <c r="Q534" s="90"/>
      <c r="R534" s="90"/>
      <c r="S534" s="90"/>
      <c r="T534" s="91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15" t="s">
        <v>164</v>
      </c>
      <c r="AU534" s="15" t="s">
        <v>95</v>
      </c>
    </row>
    <row r="535" spans="1:51" s="13" customFormat="1" ht="12">
      <c r="A535" s="13"/>
      <c r="B535" s="239"/>
      <c r="C535" s="240"/>
      <c r="D535" s="234" t="s">
        <v>224</v>
      </c>
      <c r="E535" s="241" t="s">
        <v>1</v>
      </c>
      <c r="F535" s="242" t="s">
        <v>1167</v>
      </c>
      <c r="G535" s="240"/>
      <c r="H535" s="243">
        <v>145.8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9" t="s">
        <v>224</v>
      </c>
      <c r="AU535" s="249" t="s">
        <v>95</v>
      </c>
      <c r="AV535" s="13" t="s">
        <v>95</v>
      </c>
      <c r="AW535" s="13" t="s">
        <v>40</v>
      </c>
      <c r="AX535" s="13" t="s">
        <v>93</v>
      </c>
      <c r="AY535" s="249" t="s">
        <v>157</v>
      </c>
    </row>
    <row r="536" spans="1:65" s="2" customFormat="1" ht="37.8" customHeight="1">
      <c r="A536" s="37"/>
      <c r="B536" s="38"/>
      <c r="C536" s="220" t="s">
        <v>1179</v>
      </c>
      <c r="D536" s="220" t="s">
        <v>158</v>
      </c>
      <c r="E536" s="221" t="s">
        <v>781</v>
      </c>
      <c r="F536" s="222" t="s">
        <v>782</v>
      </c>
      <c r="G536" s="223" t="s">
        <v>302</v>
      </c>
      <c r="H536" s="224">
        <v>3.723</v>
      </c>
      <c r="I536" s="225"/>
      <c r="J536" s="226">
        <f>ROUND(I536*H536,2)</f>
        <v>0</v>
      </c>
      <c r="K536" s="227"/>
      <c r="L536" s="43"/>
      <c r="M536" s="228" t="s">
        <v>1</v>
      </c>
      <c r="N536" s="229" t="s">
        <v>50</v>
      </c>
      <c r="O536" s="90"/>
      <c r="P536" s="230">
        <f>O536*H536</f>
        <v>0</v>
      </c>
      <c r="Q536" s="230">
        <v>0</v>
      </c>
      <c r="R536" s="230">
        <f>Q536*H536</f>
        <v>0</v>
      </c>
      <c r="S536" s="230">
        <v>0</v>
      </c>
      <c r="T536" s="231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232" t="s">
        <v>174</v>
      </c>
      <c r="AT536" s="232" t="s">
        <v>158</v>
      </c>
      <c r="AU536" s="232" t="s">
        <v>95</v>
      </c>
      <c r="AY536" s="15" t="s">
        <v>157</v>
      </c>
      <c r="BE536" s="233">
        <f>IF(N536="základní",J536,0)</f>
        <v>0</v>
      </c>
      <c r="BF536" s="233">
        <f>IF(N536="snížená",J536,0)</f>
        <v>0</v>
      </c>
      <c r="BG536" s="233">
        <f>IF(N536="zákl. přenesená",J536,0)</f>
        <v>0</v>
      </c>
      <c r="BH536" s="233">
        <f>IF(N536="sníž. přenesená",J536,0)</f>
        <v>0</v>
      </c>
      <c r="BI536" s="233">
        <f>IF(N536="nulová",J536,0)</f>
        <v>0</v>
      </c>
      <c r="BJ536" s="15" t="s">
        <v>93</v>
      </c>
      <c r="BK536" s="233">
        <f>ROUND(I536*H536,2)</f>
        <v>0</v>
      </c>
      <c r="BL536" s="15" t="s">
        <v>174</v>
      </c>
      <c r="BM536" s="232" t="s">
        <v>1180</v>
      </c>
    </row>
    <row r="537" spans="1:47" s="2" customFormat="1" ht="12">
      <c r="A537" s="37"/>
      <c r="B537" s="38"/>
      <c r="C537" s="39"/>
      <c r="D537" s="234" t="s">
        <v>164</v>
      </c>
      <c r="E537" s="39"/>
      <c r="F537" s="235" t="s">
        <v>784</v>
      </c>
      <c r="G537" s="39"/>
      <c r="H537" s="39"/>
      <c r="I537" s="236"/>
      <c r="J537" s="39"/>
      <c r="K537" s="39"/>
      <c r="L537" s="43"/>
      <c r="M537" s="237"/>
      <c r="N537" s="238"/>
      <c r="O537" s="90"/>
      <c r="P537" s="90"/>
      <c r="Q537" s="90"/>
      <c r="R537" s="90"/>
      <c r="S537" s="90"/>
      <c r="T537" s="91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15" t="s">
        <v>164</v>
      </c>
      <c r="AU537" s="15" t="s">
        <v>95</v>
      </c>
    </row>
    <row r="538" spans="1:51" s="13" customFormat="1" ht="12">
      <c r="A538" s="13"/>
      <c r="B538" s="239"/>
      <c r="C538" s="240"/>
      <c r="D538" s="234" t="s">
        <v>224</v>
      </c>
      <c r="E538" s="241" t="s">
        <v>1</v>
      </c>
      <c r="F538" s="242" t="s">
        <v>1165</v>
      </c>
      <c r="G538" s="240"/>
      <c r="H538" s="243">
        <v>3.723</v>
      </c>
      <c r="I538" s="244"/>
      <c r="J538" s="240"/>
      <c r="K538" s="240"/>
      <c r="L538" s="245"/>
      <c r="M538" s="246"/>
      <c r="N538" s="247"/>
      <c r="O538" s="247"/>
      <c r="P538" s="247"/>
      <c r="Q538" s="247"/>
      <c r="R538" s="247"/>
      <c r="S538" s="247"/>
      <c r="T538" s="248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9" t="s">
        <v>224</v>
      </c>
      <c r="AU538" s="249" t="s">
        <v>95</v>
      </c>
      <c r="AV538" s="13" t="s">
        <v>95</v>
      </c>
      <c r="AW538" s="13" t="s">
        <v>40</v>
      </c>
      <c r="AX538" s="13" t="s">
        <v>93</v>
      </c>
      <c r="AY538" s="249" t="s">
        <v>157</v>
      </c>
    </row>
    <row r="539" spans="1:65" s="2" customFormat="1" ht="37.8" customHeight="1">
      <c r="A539" s="37"/>
      <c r="B539" s="38"/>
      <c r="C539" s="220" t="s">
        <v>1181</v>
      </c>
      <c r="D539" s="220" t="s">
        <v>158</v>
      </c>
      <c r="E539" s="221" t="s">
        <v>1182</v>
      </c>
      <c r="F539" s="222" t="s">
        <v>1183</v>
      </c>
      <c r="G539" s="223" t="s">
        <v>302</v>
      </c>
      <c r="H539" s="224">
        <v>4</v>
      </c>
      <c r="I539" s="225"/>
      <c r="J539" s="226">
        <f>ROUND(I539*H539,2)</f>
        <v>0</v>
      </c>
      <c r="K539" s="227"/>
      <c r="L539" s="43"/>
      <c r="M539" s="228" t="s">
        <v>1</v>
      </c>
      <c r="N539" s="229" t="s">
        <v>50</v>
      </c>
      <c r="O539" s="90"/>
      <c r="P539" s="230">
        <f>O539*H539</f>
        <v>0</v>
      </c>
      <c r="Q539" s="230">
        <v>0</v>
      </c>
      <c r="R539" s="230">
        <f>Q539*H539</f>
        <v>0</v>
      </c>
      <c r="S539" s="230">
        <v>0</v>
      </c>
      <c r="T539" s="231">
        <f>S539*H539</f>
        <v>0</v>
      </c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R539" s="232" t="s">
        <v>174</v>
      </c>
      <c r="AT539" s="232" t="s">
        <v>158</v>
      </c>
      <c r="AU539" s="232" t="s">
        <v>95</v>
      </c>
      <c r="AY539" s="15" t="s">
        <v>157</v>
      </c>
      <c r="BE539" s="233">
        <f>IF(N539="základní",J539,0)</f>
        <v>0</v>
      </c>
      <c r="BF539" s="233">
        <f>IF(N539="snížená",J539,0)</f>
        <v>0</v>
      </c>
      <c r="BG539" s="233">
        <f>IF(N539="zákl. přenesená",J539,0)</f>
        <v>0</v>
      </c>
      <c r="BH539" s="233">
        <f>IF(N539="sníž. přenesená",J539,0)</f>
        <v>0</v>
      </c>
      <c r="BI539" s="233">
        <f>IF(N539="nulová",J539,0)</f>
        <v>0</v>
      </c>
      <c r="BJ539" s="15" t="s">
        <v>93</v>
      </c>
      <c r="BK539" s="233">
        <f>ROUND(I539*H539,2)</f>
        <v>0</v>
      </c>
      <c r="BL539" s="15" t="s">
        <v>174</v>
      </c>
      <c r="BM539" s="232" t="s">
        <v>1184</v>
      </c>
    </row>
    <row r="540" spans="1:47" s="2" customFormat="1" ht="12">
      <c r="A540" s="37"/>
      <c r="B540" s="38"/>
      <c r="C540" s="39"/>
      <c r="D540" s="234" t="s">
        <v>164</v>
      </c>
      <c r="E540" s="39"/>
      <c r="F540" s="235" t="s">
        <v>1185</v>
      </c>
      <c r="G540" s="39"/>
      <c r="H540" s="39"/>
      <c r="I540" s="236"/>
      <c r="J540" s="39"/>
      <c r="K540" s="39"/>
      <c r="L540" s="43"/>
      <c r="M540" s="237"/>
      <c r="N540" s="238"/>
      <c r="O540" s="90"/>
      <c r="P540" s="90"/>
      <c r="Q540" s="90"/>
      <c r="R540" s="90"/>
      <c r="S540" s="90"/>
      <c r="T540" s="91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T540" s="15" t="s">
        <v>164</v>
      </c>
      <c r="AU540" s="15" t="s">
        <v>95</v>
      </c>
    </row>
    <row r="541" spans="1:51" s="13" customFormat="1" ht="12">
      <c r="A541" s="13"/>
      <c r="B541" s="239"/>
      <c r="C541" s="240"/>
      <c r="D541" s="234" t="s">
        <v>224</v>
      </c>
      <c r="E541" s="241" t="s">
        <v>1</v>
      </c>
      <c r="F541" s="242" t="s">
        <v>1186</v>
      </c>
      <c r="G541" s="240"/>
      <c r="H541" s="243">
        <v>4</v>
      </c>
      <c r="I541" s="244"/>
      <c r="J541" s="240"/>
      <c r="K541" s="240"/>
      <c r="L541" s="245"/>
      <c r="M541" s="246"/>
      <c r="N541" s="247"/>
      <c r="O541" s="247"/>
      <c r="P541" s="247"/>
      <c r="Q541" s="247"/>
      <c r="R541" s="247"/>
      <c r="S541" s="247"/>
      <c r="T541" s="24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9" t="s">
        <v>224</v>
      </c>
      <c r="AU541" s="249" t="s">
        <v>95</v>
      </c>
      <c r="AV541" s="13" t="s">
        <v>95</v>
      </c>
      <c r="AW541" s="13" t="s">
        <v>40</v>
      </c>
      <c r="AX541" s="13" t="s">
        <v>93</v>
      </c>
      <c r="AY541" s="249" t="s">
        <v>157</v>
      </c>
    </row>
    <row r="542" spans="1:65" s="2" customFormat="1" ht="44.25" customHeight="1">
      <c r="A542" s="37"/>
      <c r="B542" s="38"/>
      <c r="C542" s="220" t="s">
        <v>1187</v>
      </c>
      <c r="D542" s="220" t="s">
        <v>158</v>
      </c>
      <c r="E542" s="221" t="s">
        <v>1188</v>
      </c>
      <c r="F542" s="222" t="s">
        <v>1189</v>
      </c>
      <c r="G542" s="223" t="s">
        <v>302</v>
      </c>
      <c r="H542" s="224">
        <v>19.437</v>
      </c>
      <c r="I542" s="225"/>
      <c r="J542" s="226">
        <f>ROUND(I542*H542,2)</f>
        <v>0</v>
      </c>
      <c r="K542" s="227"/>
      <c r="L542" s="43"/>
      <c r="M542" s="228" t="s">
        <v>1</v>
      </c>
      <c r="N542" s="229" t="s">
        <v>50</v>
      </c>
      <c r="O542" s="90"/>
      <c r="P542" s="230">
        <f>O542*H542</f>
        <v>0</v>
      </c>
      <c r="Q542" s="230">
        <v>0</v>
      </c>
      <c r="R542" s="230">
        <f>Q542*H542</f>
        <v>0</v>
      </c>
      <c r="S542" s="230">
        <v>0</v>
      </c>
      <c r="T542" s="231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232" t="s">
        <v>174</v>
      </c>
      <c r="AT542" s="232" t="s">
        <v>158</v>
      </c>
      <c r="AU542" s="232" t="s">
        <v>95</v>
      </c>
      <c r="AY542" s="15" t="s">
        <v>157</v>
      </c>
      <c r="BE542" s="233">
        <f>IF(N542="základní",J542,0)</f>
        <v>0</v>
      </c>
      <c r="BF542" s="233">
        <f>IF(N542="snížená",J542,0)</f>
        <v>0</v>
      </c>
      <c r="BG542" s="233">
        <f>IF(N542="zákl. přenesená",J542,0)</f>
        <v>0</v>
      </c>
      <c r="BH542" s="233">
        <f>IF(N542="sníž. přenesená",J542,0)</f>
        <v>0</v>
      </c>
      <c r="BI542" s="233">
        <f>IF(N542="nulová",J542,0)</f>
        <v>0</v>
      </c>
      <c r="BJ542" s="15" t="s">
        <v>93</v>
      </c>
      <c r="BK542" s="233">
        <f>ROUND(I542*H542,2)</f>
        <v>0</v>
      </c>
      <c r="BL542" s="15" t="s">
        <v>174</v>
      </c>
      <c r="BM542" s="232" t="s">
        <v>1190</v>
      </c>
    </row>
    <row r="543" spans="1:47" s="2" customFormat="1" ht="12">
      <c r="A543" s="37"/>
      <c r="B543" s="38"/>
      <c r="C543" s="39"/>
      <c r="D543" s="234" t="s">
        <v>164</v>
      </c>
      <c r="E543" s="39"/>
      <c r="F543" s="235" t="s">
        <v>1191</v>
      </c>
      <c r="G543" s="39"/>
      <c r="H543" s="39"/>
      <c r="I543" s="236"/>
      <c r="J543" s="39"/>
      <c r="K543" s="39"/>
      <c r="L543" s="43"/>
      <c r="M543" s="237"/>
      <c r="N543" s="238"/>
      <c r="O543" s="90"/>
      <c r="P543" s="90"/>
      <c r="Q543" s="90"/>
      <c r="R543" s="90"/>
      <c r="S543" s="90"/>
      <c r="T543" s="91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T543" s="15" t="s">
        <v>164</v>
      </c>
      <c r="AU543" s="15" t="s">
        <v>95</v>
      </c>
    </row>
    <row r="544" spans="1:51" s="13" customFormat="1" ht="12">
      <c r="A544" s="13"/>
      <c r="B544" s="239"/>
      <c r="C544" s="240"/>
      <c r="D544" s="234" t="s">
        <v>224</v>
      </c>
      <c r="E544" s="241" t="s">
        <v>1</v>
      </c>
      <c r="F544" s="242" t="s">
        <v>1164</v>
      </c>
      <c r="G544" s="240"/>
      <c r="H544" s="243">
        <v>0.822</v>
      </c>
      <c r="I544" s="244"/>
      <c r="J544" s="240"/>
      <c r="K544" s="240"/>
      <c r="L544" s="245"/>
      <c r="M544" s="246"/>
      <c r="N544" s="247"/>
      <c r="O544" s="247"/>
      <c r="P544" s="247"/>
      <c r="Q544" s="247"/>
      <c r="R544" s="247"/>
      <c r="S544" s="247"/>
      <c r="T544" s="248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49" t="s">
        <v>224</v>
      </c>
      <c r="AU544" s="249" t="s">
        <v>95</v>
      </c>
      <c r="AV544" s="13" t="s">
        <v>95</v>
      </c>
      <c r="AW544" s="13" t="s">
        <v>40</v>
      </c>
      <c r="AX544" s="13" t="s">
        <v>85</v>
      </c>
      <c r="AY544" s="249" t="s">
        <v>157</v>
      </c>
    </row>
    <row r="545" spans="1:51" s="13" customFormat="1" ht="12">
      <c r="A545" s="13"/>
      <c r="B545" s="239"/>
      <c r="C545" s="240"/>
      <c r="D545" s="234" t="s">
        <v>224</v>
      </c>
      <c r="E545" s="241" t="s">
        <v>1</v>
      </c>
      <c r="F545" s="242" t="s">
        <v>1192</v>
      </c>
      <c r="G545" s="240"/>
      <c r="H545" s="243">
        <v>18.615</v>
      </c>
      <c r="I545" s="244"/>
      <c r="J545" s="240"/>
      <c r="K545" s="240"/>
      <c r="L545" s="245"/>
      <c r="M545" s="246"/>
      <c r="N545" s="247"/>
      <c r="O545" s="247"/>
      <c r="P545" s="247"/>
      <c r="Q545" s="247"/>
      <c r="R545" s="247"/>
      <c r="S545" s="247"/>
      <c r="T545" s="248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9" t="s">
        <v>224</v>
      </c>
      <c r="AU545" s="249" t="s">
        <v>95</v>
      </c>
      <c r="AV545" s="13" t="s">
        <v>95</v>
      </c>
      <c r="AW545" s="13" t="s">
        <v>40</v>
      </c>
      <c r="AX545" s="13" t="s">
        <v>85</v>
      </c>
      <c r="AY545" s="249" t="s">
        <v>157</v>
      </c>
    </row>
    <row r="546" spans="1:63" s="12" customFormat="1" ht="25.9" customHeight="1">
      <c r="A546" s="12"/>
      <c r="B546" s="204"/>
      <c r="C546" s="205"/>
      <c r="D546" s="206" t="s">
        <v>84</v>
      </c>
      <c r="E546" s="207" t="s">
        <v>785</v>
      </c>
      <c r="F546" s="207" t="s">
        <v>786</v>
      </c>
      <c r="G546" s="205"/>
      <c r="H546" s="205"/>
      <c r="I546" s="208"/>
      <c r="J546" s="209">
        <f>BK546</f>
        <v>0</v>
      </c>
      <c r="K546" s="205"/>
      <c r="L546" s="210"/>
      <c r="M546" s="211"/>
      <c r="N546" s="212"/>
      <c r="O546" s="212"/>
      <c r="P546" s="213">
        <f>P547</f>
        <v>0</v>
      </c>
      <c r="Q546" s="212"/>
      <c r="R546" s="213">
        <f>R547</f>
        <v>0.01727435</v>
      </c>
      <c r="S546" s="212"/>
      <c r="T546" s="214">
        <f>T547</f>
        <v>0</v>
      </c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R546" s="215" t="s">
        <v>95</v>
      </c>
      <c r="AT546" s="216" t="s">
        <v>84</v>
      </c>
      <c r="AU546" s="216" t="s">
        <v>85</v>
      </c>
      <c r="AY546" s="215" t="s">
        <v>157</v>
      </c>
      <c r="BK546" s="217">
        <f>BK547</f>
        <v>0</v>
      </c>
    </row>
    <row r="547" spans="1:63" s="12" customFormat="1" ht="22.8" customHeight="1">
      <c r="A547" s="12"/>
      <c r="B547" s="204"/>
      <c r="C547" s="205"/>
      <c r="D547" s="206" t="s">
        <v>84</v>
      </c>
      <c r="E547" s="218" t="s">
        <v>1193</v>
      </c>
      <c r="F547" s="218" t="s">
        <v>1194</v>
      </c>
      <c r="G547" s="205"/>
      <c r="H547" s="205"/>
      <c r="I547" s="208"/>
      <c r="J547" s="219">
        <f>BK547</f>
        <v>0</v>
      </c>
      <c r="K547" s="205"/>
      <c r="L547" s="210"/>
      <c r="M547" s="211"/>
      <c r="N547" s="212"/>
      <c r="O547" s="212"/>
      <c r="P547" s="213">
        <f>SUM(P548:P554)</f>
        <v>0</v>
      </c>
      <c r="Q547" s="212"/>
      <c r="R547" s="213">
        <f>SUM(R548:R554)</f>
        <v>0.01727435</v>
      </c>
      <c r="S547" s="212"/>
      <c r="T547" s="214">
        <f>SUM(T548:T554)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15" t="s">
        <v>95</v>
      </c>
      <c r="AT547" s="216" t="s">
        <v>84</v>
      </c>
      <c r="AU547" s="216" t="s">
        <v>93</v>
      </c>
      <c r="AY547" s="215" t="s">
        <v>157</v>
      </c>
      <c r="BK547" s="217">
        <f>SUM(BK548:BK554)</f>
        <v>0</v>
      </c>
    </row>
    <row r="548" spans="1:65" s="2" customFormat="1" ht="33" customHeight="1">
      <c r="A548" s="37"/>
      <c r="B548" s="38"/>
      <c r="C548" s="220" t="s">
        <v>1195</v>
      </c>
      <c r="D548" s="220" t="s">
        <v>158</v>
      </c>
      <c r="E548" s="221" t="s">
        <v>1196</v>
      </c>
      <c r="F548" s="222" t="s">
        <v>1197</v>
      </c>
      <c r="G548" s="223" t="s">
        <v>313</v>
      </c>
      <c r="H548" s="224">
        <v>3.206</v>
      </c>
      <c r="I548" s="225"/>
      <c r="J548" s="226">
        <f>ROUND(I548*H548,2)</f>
        <v>0</v>
      </c>
      <c r="K548" s="227"/>
      <c r="L548" s="43"/>
      <c r="M548" s="228" t="s">
        <v>1</v>
      </c>
      <c r="N548" s="229" t="s">
        <v>50</v>
      </c>
      <c r="O548" s="90"/>
      <c r="P548" s="230">
        <f>O548*H548</f>
        <v>0</v>
      </c>
      <c r="Q548" s="230">
        <v>0.0001</v>
      </c>
      <c r="R548" s="230">
        <f>Q548*H548</f>
        <v>0.0003206</v>
      </c>
      <c r="S548" s="230">
        <v>0</v>
      </c>
      <c r="T548" s="231">
        <f>S548*H548</f>
        <v>0</v>
      </c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R548" s="232" t="s">
        <v>236</v>
      </c>
      <c r="AT548" s="232" t="s">
        <v>158</v>
      </c>
      <c r="AU548" s="232" t="s">
        <v>95</v>
      </c>
      <c r="AY548" s="15" t="s">
        <v>157</v>
      </c>
      <c r="BE548" s="233">
        <f>IF(N548="základní",J548,0)</f>
        <v>0</v>
      </c>
      <c r="BF548" s="233">
        <f>IF(N548="snížená",J548,0)</f>
        <v>0</v>
      </c>
      <c r="BG548" s="233">
        <f>IF(N548="zákl. přenesená",J548,0)</f>
        <v>0</v>
      </c>
      <c r="BH548" s="233">
        <f>IF(N548="sníž. přenesená",J548,0)</f>
        <v>0</v>
      </c>
      <c r="BI548" s="233">
        <f>IF(N548="nulová",J548,0)</f>
        <v>0</v>
      </c>
      <c r="BJ548" s="15" t="s">
        <v>93</v>
      </c>
      <c r="BK548" s="233">
        <f>ROUND(I548*H548,2)</f>
        <v>0</v>
      </c>
      <c r="BL548" s="15" t="s">
        <v>236</v>
      </c>
      <c r="BM548" s="232" t="s">
        <v>1198</v>
      </c>
    </row>
    <row r="549" spans="1:47" s="2" customFormat="1" ht="12">
      <c r="A549" s="37"/>
      <c r="B549" s="38"/>
      <c r="C549" s="39"/>
      <c r="D549" s="234" t="s">
        <v>164</v>
      </c>
      <c r="E549" s="39"/>
      <c r="F549" s="235" t="s">
        <v>1197</v>
      </c>
      <c r="G549" s="39"/>
      <c r="H549" s="39"/>
      <c r="I549" s="236"/>
      <c r="J549" s="39"/>
      <c r="K549" s="39"/>
      <c r="L549" s="43"/>
      <c r="M549" s="237"/>
      <c r="N549" s="238"/>
      <c r="O549" s="90"/>
      <c r="P549" s="90"/>
      <c r="Q549" s="90"/>
      <c r="R549" s="90"/>
      <c r="S549" s="90"/>
      <c r="T549" s="91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  <c r="AT549" s="15" t="s">
        <v>164</v>
      </c>
      <c r="AU549" s="15" t="s">
        <v>95</v>
      </c>
    </row>
    <row r="550" spans="1:51" s="13" customFormat="1" ht="12">
      <c r="A550" s="13"/>
      <c r="B550" s="239"/>
      <c r="C550" s="240"/>
      <c r="D550" s="234" t="s">
        <v>224</v>
      </c>
      <c r="E550" s="241" t="s">
        <v>1</v>
      </c>
      <c r="F550" s="242" t="s">
        <v>1199</v>
      </c>
      <c r="G550" s="240"/>
      <c r="H550" s="243">
        <v>3.206</v>
      </c>
      <c r="I550" s="244"/>
      <c r="J550" s="240"/>
      <c r="K550" s="240"/>
      <c r="L550" s="245"/>
      <c r="M550" s="246"/>
      <c r="N550" s="247"/>
      <c r="O550" s="247"/>
      <c r="P550" s="247"/>
      <c r="Q550" s="247"/>
      <c r="R550" s="247"/>
      <c r="S550" s="247"/>
      <c r="T550" s="248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9" t="s">
        <v>224</v>
      </c>
      <c r="AU550" s="249" t="s">
        <v>95</v>
      </c>
      <c r="AV550" s="13" t="s">
        <v>95</v>
      </c>
      <c r="AW550" s="13" t="s">
        <v>40</v>
      </c>
      <c r="AX550" s="13" t="s">
        <v>93</v>
      </c>
      <c r="AY550" s="249" t="s">
        <v>157</v>
      </c>
    </row>
    <row r="551" spans="1:65" s="2" customFormat="1" ht="24.15" customHeight="1">
      <c r="A551" s="37"/>
      <c r="B551" s="38"/>
      <c r="C551" s="254" t="s">
        <v>1200</v>
      </c>
      <c r="D551" s="254" t="s">
        <v>299</v>
      </c>
      <c r="E551" s="255" t="s">
        <v>1201</v>
      </c>
      <c r="F551" s="256" t="s">
        <v>1202</v>
      </c>
      <c r="G551" s="257" t="s">
        <v>263</v>
      </c>
      <c r="H551" s="258">
        <v>22.605</v>
      </c>
      <c r="I551" s="259"/>
      <c r="J551" s="260">
        <f>ROUND(I551*H551,2)</f>
        <v>0</v>
      </c>
      <c r="K551" s="261"/>
      <c r="L551" s="262"/>
      <c r="M551" s="263" t="s">
        <v>1</v>
      </c>
      <c r="N551" s="264" t="s">
        <v>50</v>
      </c>
      <c r="O551" s="90"/>
      <c r="P551" s="230">
        <f>O551*H551</f>
        <v>0</v>
      </c>
      <c r="Q551" s="230">
        <v>0.00075</v>
      </c>
      <c r="R551" s="230">
        <f>Q551*H551</f>
        <v>0.01695375</v>
      </c>
      <c r="S551" s="230">
        <v>0</v>
      </c>
      <c r="T551" s="231">
        <f>S551*H551</f>
        <v>0</v>
      </c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  <c r="AE551" s="37"/>
      <c r="AR551" s="232" t="s">
        <v>439</v>
      </c>
      <c r="AT551" s="232" t="s">
        <v>299</v>
      </c>
      <c r="AU551" s="232" t="s">
        <v>95</v>
      </c>
      <c r="AY551" s="15" t="s">
        <v>157</v>
      </c>
      <c r="BE551" s="233">
        <f>IF(N551="základní",J551,0)</f>
        <v>0</v>
      </c>
      <c r="BF551" s="233">
        <f>IF(N551="snížená",J551,0)</f>
        <v>0</v>
      </c>
      <c r="BG551" s="233">
        <f>IF(N551="zákl. přenesená",J551,0)</f>
        <v>0</v>
      </c>
      <c r="BH551" s="233">
        <f>IF(N551="sníž. přenesená",J551,0)</f>
        <v>0</v>
      </c>
      <c r="BI551" s="233">
        <f>IF(N551="nulová",J551,0)</f>
        <v>0</v>
      </c>
      <c r="BJ551" s="15" t="s">
        <v>93</v>
      </c>
      <c r="BK551" s="233">
        <f>ROUND(I551*H551,2)</f>
        <v>0</v>
      </c>
      <c r="BL551" s="15" t="s">
        <v>236</v>
      </c>
      <c r="BM551" s="232" t="s">
        <v>1203</v>
      </c>
    </row>
    <row r="552" spans="1:47" s="2" customFormat="1" ht="12">
      <c r="A552" s="37"/>
      <c r="B552" s="38"/>
      <c r="C552" s="39"/>
      <c r="D552" s="234" t="s">
        <v>164</v>
      </c>
      <c r="E552" s="39"/>
      <c r="F552" s="235" t="s">
        <v>1202</v>
      </c>
      <c r="G552" s="39"/>
      <c r="H552" s="39"/>
      <c r="I552" s="236"/>
      <c r="J552" s="39"/>
      <c r="K552" s="39"/>
      <c r="L552" s="43"/>
      <c r="M552" s="237"/>
      <c r="N552" s="238"/>
      <c r="O552" s="90"/>
      <c r="P552" s="90"/>
      <c r="Q552" s="90"/>
      <c r="R552" s="90"/>
      <c r="S552" s="90"/>
      <c r="T552" s="91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  <c r="AE552" s="37"/>
      <c r="AT552" s="15" t="s">
        <v>164</v>
      </c>
      <c r="AU552" s="15" t="s">
        <v>95</v>
      </c>
    </row>
    <row r="553" spans="1:51" s="13" customFormat="1" ht="12">
      <c r="A553" s="13"/>
      <c r="B553" s="239"/>
      <c r="C553" s="240"/>
      <c r="D553" s="234" t="s">
        <v>224</v>
      </c>
      <c r="E553" s="241" t="s">
        <v>1</v>
      </c>
      <c r="F553" s="242" t="s">
        <v>1204</v>
      </c>
      <c r="G553" s="240"/>
      <c r="H553" s="243">
        <v>20.55</v>
      </c>
      <c r="I553" s="244"/>
      <c r="J553" s="240"/>
      <c r="K553" s="240"/>
      <c r="L553" s="245"/>
      <c r="M553" s="246"/>
      <c r="N553" s="247"/>
      <c r="O553" s="247"/>
      <c r="P553" s="247"/>
      <c r="Q553" s="247"/>
      <c r="R553" s="247"/>
      <c r="S553" s="247"/>
      <c r="T553" s="248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249" t="s">
        <v>224</v>
      </c>
      <c r="AU553" s="249" t="s">
        <v>95</v>
      </c>
      <c r="AV553" s="13" t="s">
        <v>95</v>
      </c>
      <c r="AW553" s="13" t="s">
        <v>40</v>
      </c>
      <c r="AX553" s="13" t="s">
        <v>93</v>
      </c>
      <c r="AY553" s="249" t="s">
        <v>157</v>
      </c>
    </row>
    <row r="554" spans="1:51" s="13" customFormat="1" ht="12">
      <c r="A554" s="13"/>
      <c r="B554" s="239"/>
      <c r="C554" s="240"/>
      <c r="D554" s="234" t="s">
        <v>224</v>
      </c>
      <c r="E554" s="240"/>
      <c r="F554" s="242" t="s">
        <v>1205</v>
      </c>
      <c r="G554" s="240"/>
      <c r="H554" s="243">
        <v>22.605</v>
      </c>
      <c r="I554" s="244"/>
      <c r="J554" s="240"/>
      <c r="K554" s="240"/>
      <c r="L554" s="245"/>
      <c r="M554" s="246"/>
      <c r="N554" s="247"/>
      <c r="O554" s="247"/>
      <c r="P554" s="247"/>
      <c r="Q554" s="247"/>
      <c r="R554" s="247"/>
      <c r="S554" s="247"/>
      <c r="T554" s="248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T554" s="249" t="s">
        <v>224</v>
      </c>
      <c r="AU554" s="249" t="s">
        <v>95</v>
      </c>
      <c r="AV554" s="13" t="s">
        <v>95</v>
      </c>
      <c r="AW554" s="13" t="s">
        <v>4</v>
      </c>
      <c r="AX554" s="13" t="s">
        <v>93</v>
      </c>
      <c r="AY554" s="249" t="s">
        <v>157</v>
      </c>
    </row>
    <row r="555" spans="1:63" s="12" customFormat="1" ht="25.9" customHeight="1">
      <c r="A555" s="12"/>
      <c r="B555" s="204"/>
      <c r="C555" s="205"/>
      <c r="D555" s="206" t="s">
        <v>84</v>
      </c>
      <c r="E555" s="207" t="s">
        <v>299</v>
      </c>
      <c r="F555" s="207" t="s">
        <v>794</v>
      </c>
      <c r="G555" s="205"/>
      <c r="H555" s="205"/>
      <c r="I555" s="208"/>
      <c r="J555" s="209">
        <f>BK555</f>
        <v>0</v>
      </c>
      <c r="K555" s="205"/>
      <c r="L555" s="210"/>
      <c r="M555" s="211"/>
      <c r="N555" s="212"/>
      <c r="O555" s="212"/>
      <c r="P555" s="213">
        <f>P556+P560</f>
        <v>0</v>
      </c>
      <c r="Q555" s="212"/>
      <c r="R555" s="213">
        <f>R556+R560</f>
        <v>0.00021</v>
      </c>
      <c r="S555" s="212"/>
      <c r="T555" s="214">
        <f>T556+T560</f>
        <v>0</v>
      </c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R555" s="215" t="s">
        <v>169</v>
      </c>
      <c r="AT555" s="216" t="s">
        <v>84</v>
      </c>
      <c r="AU555" s="216" t="s">
        <v>85</v>
      </c>
      <c r="AY555" s="215" t="s">
        <v>157</v>
      </c>
      <c r="BK555" s="217">
        <f>BK556+BK560</f>
        <v>0</v>
      </c>
    </row>
    <row r="556" spans="1:63" s="12" customFormat="1" ht="22.8" customHeight="1">
      <c r="A556" s="12"/>
      <c r="B556" s="204"/>
      <c r="C556" s="205"/>
      <c r="D556" s="206" t="s">
        <v>84</v>
      </c>
      <c r="E556" s="218" t="s">
        <v>808</v>
      </c>
      <c r="F556" s="218" t="s">
        <v>809</v>
      </c>
      <c r="G556" s="205"/>
      <c r="H556" s="205"/>
      <c r="I556" s="208"/>
      <c r="J556" s="219">
        <f>BK556</f>
        <v>0</v>
      </c>
      <c r="K556" s="205"/>
      <c r="L556" s="210"/>
      <c r="M556" s="211"/>
      <c r="N556" s="212"/>
      <c r="O556" s="212"/>
      <c r="P556" s="213">
        <f>SUM(P557:P559)</f>
        <v>0</v>
      </c>
      <c r="Q556" s="212"/>
      <c r="R556" s="213">
        <f>SUM(R557:R559)</f>
        <v>0.00021</v>
      </c>
      <c r="S556" s="212"/>
      <c r="T556" s="214">
        <f>SUM(T557:T559)</f>
        <v>0</v>
      </c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R556" s="215" t="s">
        <v>169</v>
      </c>
      <c r="AT556" s="216" t="s">
        <v>84</v>
      </c>
      <c r="AU556" s="216" t="s">
        <v>93</v>
      </c>
      <c r="AY556" s="215" t="s">
        <v>157</v>
      </c>
      <c r="BK556" s="217">
        <f>SUM(BK557:BK559)</f>
        <v>0</v>
      </c>
    </row>
    <row r="557" spans="1:65" s="2" customFormat="1" ht="33" customHeight="1">
      <c r="A557" s="37"/>
      <c r="B557" s="38"/>
      <c r="C557" s="220" t="s">
        <v>1206</v>
      </c>
      <c r="D557" s="220" t="s">
        <v>158</v>
      </c>
      <c r="E557" s="221" t="s">
        <v>811</v>
      </c>
      <c r="F557" s="222" t="s">
        <v>812</v>
      </c>
      <c r="G557" s="223" t="s">
        <v>813</v>
      </c>
      <c r="H557" s="224">
        <v>1</v>
      </c>
      <c r="I557" s="225"/>
      <c r="J557" s="226">
        <f>ROUND(I557*H557,2)</f>
        <v>0</v>
      </c>
      <c r="K557" s="227"/>
      <c r="L557" s="43"/>
      <c r="M557" s="228" t="s">
        <v>1</v>
      </c>
      <c r="N557" s="229" t="s">
        <v>50</v>
      </c>
      <c r="O557" s="90"/>
      <c r="P557" s="230">
        <f>O557*H557</f>
        <v>0</v>
      </c>
      <c r="Q557" s="230">
        <v>0.00021</v>
      </c>
      <c r="R557" s="230">
        <f>Q557*H557</f>
        <v>0.00021</v>
      </c>
      <c r="S557" s="230">
        <v>0</v>
      </c>
      <c r="T557" s="231">
        <f>S557*H557</f>
        <v>0</v>
      </c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  <c r="AE557" s="37"/>
      <c r="AR557" s="232" t="s">
        <v>594</v>
      </c>
      <c r="AT557" s="232" t="s">
        <v>158</v>
      </c>
      <c r="AU557" s="232" t="s">
        <v>95</v>
      </c>
      <c r="AY557" s="15" t="s">
        <v>157</v>
      </c>
      <c r="BE557" s="233">
        <f>IF(N557="základní",J557,0)</f>
        <v>0</v>
      </c>
      <c r="BF557" s="233">
        <f>IF(N557="snížená",J557,0)</f>
        <v>0</v>
      </c>
      <c r="BG557" s="233">
        <f>IF(N557="zákl. přenesená",J557,0)</f>
        <v>0</v>
      </c>
      <c r="BH557" s="233">
        <f>IF(N557="sníž. přenesená",J557,0)</f>
        <v>0</v>
      </c>
      <c r="BI557" s="233">
        <f>IF(N557="nulová",J557,0)</f>
        <v>0</v>
      </c>
      <c r="BJ557" s="15" t="s">
        <v>93</v>
      </c>
      <c r="BK557" s="233">
        <f>ROUND(I557*H557,2)</f>
        <v>0</v>
      </c>
      <c r="BL557" s="15" t="s">
        <v>594</v>
      </c>
      <c r="BM557" s="232" t="s">
        <v>814</v>
      </c>
    </row>
    <row r="558" spans="1:47" s="2" customFormat="1" ht="12">
      <c r="A558" s="37"/>
      <c r="B558" s="38"/>
      <c r="C558" s="39"/>
      <c r="D558" s="234" t="s">
        <v>164</v>
      </c>
      <c r="E558" s="39"/>
      <c r="F558" s="235" t="s">
        <v>812</v>
      </c>
      <c r="G558" s="39"/>
      <c r="H558" s="39"/>
      <c r="I558" s="236"/>
      <c r="J558" s="39"/>
      <c r="K558" s="39"/>
      <c r="L558" s="43"/>
      <c r="M558" s="237"/>
      <c r="N558" s="238"/>
      <c r="O558" s="90"/>
      <c r="P558" s="90"/>
      <c r="Q558" s="90"/>
      <c r="R558" s="90"/>
      <c r="S558" s="90"/>
      <c r="T558" s="91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  <c r="AE558" s="37"/>
      <c r="AT558" s="15" t="s">
        <v>164</v>
      </c>
      <c r="AU558" s="15" t="s">
        <v>95</v>
      </c>
    </row>
    <row r="559" spans="1:51" s="13" customFormat="1" ht="12">
      <c r="A559" s="13"/>
      <c r="B559" s="239"/>
      <c r="C559" s="240"/>
      <c r="D559" s="234" t="s">
        <v>224</v>
      </c>
      <c r="E559" s="241" t="s">
        <v>1</v>
      </c>
      <c r="F559" s="242" t="s">
        <v>93</v>
      </c>
      <c r="G559" s="240"/>
      <c r="H559" s="243">
        <v>1</v>
      </c>
      <c r="I559" s="244"/>
      <c r="J559" s="240"/>
      <c r="K559" s="240"/>
      <c r="L559" s="245"/>
      <c r="M559" s="246"/>
      <c r="N559" s="247"/>
      <c r="O559" s="247"/>
      <c r="P559" s="247"/>
      <c r="Q559" s="247"/>
      <c r="R559" s="247"/>
      <c r="S559" s="247"/>
      <c r="T559" s="248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49" t="s">
        <v>224</v>
      </c>
      <c r="AU559" s="249" t="s">
        <v>95</v>
      </c>
      <c r="AV559" s="13" t="s">
        <v>95</v>
      </c>
      <c r="AW559" s="13" t="s">
        <v>40</v>
      </c>
      <c r="AX559" s="13" t="s">
        <v>93</v>
      </c>
      <c r="AY559" s="249" t="s">
        <v>157</v>
      </c>
    </row>
    <row r="560" spans="1:63" s="12" customFormat="1" ht="22.8" customHeight="1">
      <c r="A560" s="12"/>
      <c r="B560" s="204"/>
      <c r="C560" s="205"/>
      <c r="D560" s="206" t="s">
        <v>84</v>
      </c>
      <c r="E560" s="218" t="s">
        <v>815</v>
      </c>
      <c r="F560" s="218" t="s">
        <v>816</v>
      </c>
      <c r="G560" s="205"/>
      <c r="H560" s="205"/>
      <c r="I560" s="208"/>
      <c r="J560" s="219">
        <f>BK560</f>
        <v>0</v>
      </c>
      <c r="K560" s="205"/>
      <c r="L560" s="210"/>
      <c r="M560" s="211"/>
      <c r="N560" s="212"/>
      <c r="O560" s="212"/>
      <c r="P560" s="213">
        <f>SUM(P561:P573)</f>
        <v>0</v>
      </c>
      <c r="Q560" s="212"/>
      <c r="R560" s="213">
        <f>SUM(R561:R573)</f>
        <v>0</v>
      </c>
      <c r="S560" s="212"/>
      <c r="T560" s="214">
        <f>SUM(T561:T573)</f>
        <v>0</v>
      </c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R560" s="215" t="s">
        <v>169</v>
      </c>
      <c r="AT560" s="216" t="s">
        <v>84</v>
      </c>
      <c r="AU560" s="216" t="s">
        <v>93</v>
      </c>
      <c r="AY560" s="215" t="s">
        <v>157</v>
      </c>
      <c r="BK560" s="217">
        <f>SUM(BK561:BK573)</f>
        <v>0</v>
      </c>
    </row>
    <row r="561" spans="1:65" s="2" customFormat="1" ht="24.15" customHeight="1">
      <c r="A561" s="37"/>
      <c r="B561" s="38"/>
      <c r="C561" s="220" t="s">
        <v>1207</v>
      </c>
      <c r="D561" s="220" t="s">
        <v>158</v>
      </c>
      <c r="E561" s="221" t="s">
        <v>818</v>
      </c>
      <c r="F561" s="222" t="s">
        <v>819</v>
      </c>
      <c r="G561" s="223" t="s">
        <v>313</v>
      </c>
      <c r="H561" s="224">
        <v>370.877</v>
      </c>
      <c r="I561" s="225"/>
      <c r="J561" s="226">
        <f>ROUND(I561*H561,2)</f>
        <v>0</v>
      </c>
      <c r="K561" s="227"/>
      <c r="L561" s="43"/>
      <c r="M561" s="228" t="s">
        <v>1</v>
      </c>
      <c r="N561" s="229" t="s">
        <v>50</v>
      </c>
      <c r="O561" s="90"/>
      <c r="P561" s="230">
        <f>O561*H561</f>
        <v>0</v>
      </c>
      <c r="Q561" s="230">
        <v>0</v>
      </c>
      <c r="R561" s="230">
        <f>Q561*H561</f>
        <v>0</v>
      </c>
      <c r="S561" s="230">
        <v>0</v>
      </c>
      <c r="T561" s="231">
        <f>S561*H561</f>
        <v>0</v>
      </c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  <c r="AE561" s="37"/>
      <c r="AR561" s="232" t="s">
        <v>594</v>
      </c>
      <c r="AT561" s="232" t="s">
        <v>158</v>
      </c>
      <c r="AU561" s="232" t="s">
        <v>95</v>
      </c>
      <c r="AY561" s="15" t="s">
        <v>157</v>
      </c>
      <c r="BE561" s="233">
        <f>IF(N561="základní",J561,0)</f>
        <v>0</v>
      </c>
      <c r="BF561" s="233">
        <f>IF(N561="snížená",J561,0)</f>
        <v>0</v>
      </c>
      <c r="BG561" s="233">
        <f>IF(N561="zákl. přenesená",J561,0)</f>
        <v>0</v>
      </c>
      <c r="BH561" s="233">
        <f>IF(N561="sníž. přenesená",J561,0)</f>
        <v>0</v>
      </c>
      <c r="BI561" s="233">
        <f>IF(N561="nulová",J561,0)</f>
        <v>0</v>
      </c>
      <c r="BJ561" s="15" t="s">
        <v>93</v>
      </c>
      <c r="BK561" s="233">
        <f>ROUND(I561*H561,2)</f>
        <v>0</v>
      </c>
      <c r="BL561" s="15" t="s">
        <v>594</v>
      </c>
      <c r="BM561" s="232" t="s">
        <v>820</v>
      </c>
    </row>
    <row r="562" spans="1:47" s="2" customFormat="1" ht="12">
      <c r="A562" s="37"/>
      <c r="B562" s="38"/>
      <c r="C562" s="39"/>
      <c r="D562" s="234" t="s">
        <v>164</v>
      </c>
      <c r="E562" s="39"/>
      <c r="F562" s="235" t="s">
        <v>821</v>
      </c>
      <c r="G562" s="39"/>
      <c r="H562" s="39"/>
      <c r="I562" s="236"/>
      <c r="J562" s="39"/>
      <c r="K562" s="39"/>
      <c r="L562" s="43"/>
      <c r="M562" s="237"/>
      <c r="N562" s="238"/>
      <c r="O562" s="90"/>
      <c r="P562" s="90"/>
      <c r="Q562" s="90"/>
      <c r="R562" s="90"/>
      <c r="S562" s="90"/>
      <c r="T562" s="91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  <c r="AE562" s="37"/>
      <c r="AT562" s="15" t="s">
        <v>164</v>
      </c>
      <c r="AU562" s="15" t="s">
        <v>95</v>
      </c>
    </row>
    <row r="563" spans="1:51" s="13" customFormat="1" ht="12">
      <c r="A563" s="13"/>
      <c r="B563" s="239"/>
      <c r="C563" s="240"/>
      <c r="D563" s="234" t="s">
        <v>224</v>
      </c>
      <c r="E563" s="241" t="s">
        <v>1</v>
      </c>
      <c r="F563" s="242" t="s">
        <v>873</v>
      </c>
      <c r="G563" s="240"/>
      <c r="H563" s="243">
        <v>483.017</v>
      </c>
      <c r="I563" s="244"/>
      <c r="J563" s="240"/>
      <c r="K563" s="240"/>
      <c r="L563" s="245"/>
      <c r="M563" s="246"/>
      <c r="N563" s="247"/>
      <c r="O563" s="247"/>
      <c r="P563" s="247"/>
      <c r="Q563" s="247"/>
      <c r="R563" s="247"/>
      <c r="S563" s="247"/>
      <c r="T563" s="248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9" t="s">
        <v>224</v>
      </c>
      <c r="AU563" s="249" t="s">
        <v>95</v>
      </c>
      <c r="AV563" s="13" t="s">
        <v>95</v>
      </c>
      <c r="AW563" s="13" t="s">
        <v>40</v>
      </c>
      <c r="AX563" s="13" t="s">
        <v>85</v>
      </c>
      <c r="AY563" s="249" t="s">
        <v>157</v>
      </c>
    </row>
    <row r="564" spans="1:51" s="13" customFormat="1" ht="12">
      <c r="A564" s="13"/>
      <c r="B564" s="239"/>
      <c r="C564" s="240"/>
      <c r="D564" s="234" t="s">
        <v>224</v>
      </c>
      <c r="E564" s="241" t="s">
        <v>1</v>
      </c>
      <c r="F564" s="242" t="s">
        <v>874</v>
      </c>
      <c r="G564" s="240"/>
      <c r="H564" s="243">
        <v>-112.14</v>
      </c>
      <c r="I564" s="244"/>
      <c r="J564" s="240"/>
      <c r="K564" s="240"/>
      <c r="L564" s="245"/>
      <c r="M564" s="246"/>
      <c r="N564" s="247"/>
      <c r="O564" s="247"/>
      <c r="P564" s="247"/>
      <c r="Q564" s="247"/>
      <c r="R564" s="247"/>
      <c r="S564" s="247"/>
      <c r="T564" s="248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9" t="s">
        <v>224</v>
      </c>
      <c r="AU564" s="249" t="s">
        <v>95</v>
      </c>
      <c r="AV564" s="13" t="s">
        <v>95</v>
      </c>
      <c r="AW564" s="13" t="s">
        <v>40</v>
      </c>
      <c r="AX564" s="13" t="s">
        <v>85</v>
      </c>
      <c r="AY564" s="249" t="s">
        <v>157</v>
      </c>
    </row>
    <row r="565" spans="1:65" s="2" customFormat="1" ht="24.15" customHeight="1">
      <c r="A565" s="37"/>
      <c r="B565" s="38"/>
      <c r="C565" s="220" t="s">
        <v>1208</v>
      </c>
      <c r="D565" s="220" t="s">
        <v>158</v>
      </c>
      <c r="E565" s="221" t="s">
        <v>823</v>
      </c>
      <c r="F565" s="222" t="s">
        <v>824</v>
      </c>
      <c r="G565" s="223" t="s">
        <v>313</v>
      </c>
      <c r="H565" s="224">
        <v>388.877</v>
      </c>
      <c r="I565" s="225"/>
      <c r="J565" s="226">
        <f>ROUND(I565*H565,2)</f>
        <v>0</v>
      </c>
      <c r="K565" s="227"/>
      <c r="L565" s="43"/>
      <c r="M565" s="228" t="s">
        <v>1</v>
      </c>
      <c r="N565" s="229" t="s">
        <v>50</v>
      </c>
      <c r="O565" s="90"/>
      <c r="P565" s="230">
        <f>O565*H565</f>
        <v>0</v>
      </c>
      <c r="Q565" s="230">
        <v>0</v>
      </c>
      <c r="R565" s="230">
        <f>Q565*H565</f>
        <v>0</v>
      </c>
      <c r="S565" s="230">
        <v>0</v>
      </c>
      <c r="T565" s="231">
        <f>S565*H565</f>
        <v>0</v>
      </c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  <c r="AE565" s="37"/>
      <c r="AR565" s="232" t="s">
        <v>594</v>
      </c>
      <c r="AT565" s="232" t="s">
        <v>158</v>
      </c>
      <c r="AU565" s="232" t="s">
        <v>95</v>
      </c>
      <c r="AY565" s="15" t="s">
        <v>157</v>
      </c>
      <c r="BE565" s="233">
        <f>IF(N565="základní",J565,0)</f>
        <v>0</v>
      </c>
      <c r="BF565" s="233">
        <f>IF(N565="snížená",J565,0)</f>
        <v>0</v>
      </c>
      <c r="BG565" s="233">
        <f>IF(N565="zákl. přenesená",J565,0)</f>
        <v>0</v>
      </c>
      <c r="BH565" s="233">
        <f>IF(N565="sníž. přenesená",J565,0)</f>
        <v>0</v>
      </c>
      <c r="BI565" s="233">
        <f>IF(N565="nulová",J565,0)</f>
        <v>0</v>
      </c>
      <c r="BJ565" s="15" t="s">
        <v>93</v>
      </c>
      <c r="BK565" s="233">
        <f>ROUND(I565*H565,2)</f>
        <v>0</v>
      </c>
      <c r="BL565" s="15" t="s">
        <v>594</v>
      </c>
      <c r="BM565" s="232" t="s">
        <v>825</v>
      </c>
    </row>
    <row r="566" spans="1:47" s="2" customFormat="1" ht="12">
      <c r="A566" s="37"/>
      <c r="B566" s="38"/>
      <c r="C566" s="39"/>
      <c r="D566" s="234" t="s">
        <v>164</v>
      </c>
      <c r="E566" s="39"/>
      <c r="F566" s="235" t="s">
        <v>826</v>
      </c>
      <c r="G566" s="39"/>
      <c r="H566" s="39"/>
      <c r="I566" s="236"/>
      <c r="J566" s="39"/>
      <c r="K566" s="39"/>
      <c r="L566" s="43"/>
      <c r="M566" s="237"/>
      <c r="N566" s="238"/>
      <c r="O566" s="90"/>
      <c r="P566" s="90"/>
      <c r="Q566" s="90"/>
      <c r="R566" s="90"/>
      <c r="S566" s="90"/>
      <c r="T566" s="91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  <c r="AE566" s="37"/>
      <c r="AT566" s="15" t="s">
        <v>164</v>
      </c>
      <c r="AU566" s="15" t="s">
        <v>95</v>
      </c>
    </row>
    <row r="567" spans="1:51" s="13" customFormat="1" ht="12">
      <c r="A567" s="13"/>
      <c r="B567" s="239"/>
      <c r="C567" s="240"/>
      <c r="D567" s="234" t="s">
        <v>224</v>
      </c>
      <c r="E567" s="241" t="s">
        <v>1</v>
      </c>
      <c r="F567" s="242" t="s">
        <v>875</v>
      </c>
      <c r="G567" s="240"/>
      <c r="H567" s="243">
        <v>501.017</v>
      </c>
      <c r="I567" s="244"/>
      <c r="J567" s="240"/>
      <c r="K567" s="240"/>
      <c r="L567" s="245"/>
      <c r="M567" s="246"/>
      <c r="N567" s="247"/>
      <c r="O567" s="247"/>
      <c r="P567" s="247"/>
      <c r="Q567" s="247"/>
      <c r="R567" s="247"/>
      <c r="S567" s="247"/>
      <c r="T567" s="248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9" t="s">
        <v>224</v>
      </c>
      <c r="AU567" s="249" t="s">
        <v>95</v>
      </c>
      <c r="AV567" s="13" t="s">
        <v>95</v>
      </c>
      <c r="AW567" s="13" t="s">
        <v>40</v>
      </c>
      <c r="AX567" s="13" t="s">
        <v>85</v>
      </c>
      <c r="AY567" s="249" t="s">
        <v>157</v>
      </c>
    </row>
    <row r="568" spans="1:51" s="13" customFormat="1" ht="12">
      <c r="A568" s="13"/>
      <c r="B568" s="239"/>
      <c r="C568" s="240"/>
      <c r="D568" s="234" t="s">
        <v>224</v>
      </c>
      <c r="E568" s="241" t="s">
        <v>1</v>
      </c>
      <c r="F568" s="242" t="s">
        <v>874</v>
      </c>
      <c r="G568" s="240"/>
      <c r="H568" s="243">
        <v>-112.14</v>
      </c>
      <c r="I568" s="244"/>
      <c r="J568" s="240"/>
      <c r="K568" s="240"/>
      <c r="L568" s="245"/>
      <c r="M568" s="246"/>
      <c r="N568" s="247"/>
      <c r="O568" s="247"/>
      <c r="P568" s="247"/>
      <c r="Q568" s="247"/>
      <c r="R568" s="247"/>
      <c r="S568" s="247"/>
      <c r="T568" s="248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49" t="s">
        <v>224</v>
      </c>
      <c r="AU568" s="249" t="s">
        <v>95</v>
      </c>
      <c r="AV568" s="13" t="s">
        <v>95</v>
      </c>
      <c r="AW568" s="13" t="s">
        <v>40</v>
      </c>
      <c r="AX568" s="13" t="s">
        <v>85</v>
      </c>
      <c r="AY568" s="249" t="s">
        <v>157</v>
      </c>
    </row>
    <row r="569" spans="1:65" s="2" customFormat="1" ht="37.8" customHeight="1">
      <c r="A569" s="37"/>
      <c r="B569" s="38"/>
      <c r="C569" s="220" t="s">
        <v>1209</v>
      </c>
      <c r="D569" s="220" t="s">
        <v>158</v>
      </c>
      <c r="E569" s="221" t="s">
        <v>1210</v>
      </c>
      <c r="F569" s="222" t="s">
        <v>1211</v>
      </c>
      <c r="G569" s="223" t="s">
        <v>278</v>
      </c>
      <c r="H569" s="224">
        <v>0.5</v>
      </c>
      <c r="I569" s="225"/>
      <c r="J569" s="226">
        <f>ROUND(I569*H569,2)</f>
        <v>0</v>
      </c>
      <c r="K569" s="227"/>
      <c r="L569" s="43"/>
      <c r="M569" s="228" t="s">
        <v>1</v>
      </c>
      <c r="N569" s="229" t="s">
        <v>50</v>
      </c>
      <c r="O569" s="90"/>
      <c r="P569" s="230">
        <f>O569*H569</f>
        <v>0</v>
      </c>
      <c r="Q569" s="230">
        <v>0</v>
      </c>
      <c r="R569" s="230">
        <f>Q569*H569</f>
        <v>0</v>
      </c>
      <c r="S569" s="230">
        <v>0</v>
      </c>
      <c r="T569" s="231">
        <f>S569*H569</f>
        <v>0</v>
      </c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  <c r="AE569" s="37"/>
      <c r="AR569" s="232" t="s">
        <v>594</v>
      </c>
      <c r="AT569" s="232" t="s">
        <v>158</v>
      </c>
      <c r="AU569" s="232" t="s">
        <v>95</v>
      </c>
      <c r="AY569" s="15" t="s">
        <v>157</v>
      </c>
      <c r="BE569" s="233">
        <f>IF(N569="základní",J569,0)</f>
        <v>0</v>
      </c>
      <c r="BF569" s="233">
        <f>IF(N569="snížená",J569,0)</f>
        <v>0</v>
      </c>
      <c r="BG569" s="233">
        <f>IF(N569="zákl. přenesená",J569,0)</f>
        <v>0</v>
      </c>
      <c r="BH569" s="233">
        <f>IF(N569="sníž. přenesená",J569,0)</f>
        <v>0</v>
      </c>
      <c r="BI569" s="233">
        <f>IF(N569="nulová",J569,0)</f>
        <v>0</v>
      </c>
      <c r="BJ569" s="15" t="s">
        <v>93</v>
      </c>
      <c r="BK569" s="233">
        <f>ROUND(I569*H569,2)</f>
        <v>0</v>
      </c>
      <c r="BL569" s="15" t="s">
        <v>594</v>
      </c>
      <c r="BM569" s="232" t="s">
        <v>1212</v>
      </c>
    </row>
    <row r="570" spans="1:47" s="2" customFormat="1" ht="12">
      <c r="A570" s="37"/>
      <c r="B570" s="38"/>
      <c r="C570" s="39"/>
      <c r="D570" s="234" t="s">
        <v>164</v>
      </c>
      <c r="E570" s="39"/>
      <c r="F570" s="235" t="s">
        <v>1211</v>
      </c>
      <c r="G570" s="39"/>
      <c r="H570" s="39"/>
      <c r="I570" s="236"/>
      <c r="J570" s="39"/>
      <c r="K570" s="39"/>
      <c r="L570" s="43"/>
      <c r="M570" s="237"/>
      <c r="N570" s="238"/>
      <c r="O570" s="90"/>
      <c r="P570" s="90"/>
      <c r="Q570" s="90"/>
      <c r="R570" s="90"/>
      <c r="S570" s="90"/>
      <c r="T570" s="91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  <c r="AE570" s="37"/>
      <c r="AT570" s="15" t="s">
        <v>164</v>
      </c>
      <c r="AU570" s="15" t="s">
        <v>95</v>
      </c>
    </row>
    <row r="571" spans="1:65" s="2" customFormat="1" ht="16.5" customHeight="1">
      <c r="A571" s="37"/>
      <c r="B571" s="38"/>
      <c r="C571" s="220" t="s">
        <v>1213</v>
      </c>
      <c r="D571" s="220" t="s">
        <v>158</v>
      </c>
      <c r="E571" s="221" t="s">
        <v>1214</v>
      </c>
      <c r="F571" s="222" t="s">
        <v>1215</v>
      </c>
      <c r="G571" s="223" t="s">
        <v>494</v>
      </c>
      <c r="H571" s="224">
        <v>1</v>
      </c>
      <c r="I571" s="225"/>
      <c r="J571" s="226">
        <f>ROUND(I571*H571,2)</f>
        <v>0</v>
      </c>
      <c r="K571" s="227"/>
      <c r="L571" s="43"/>
      <c r="M571" s="228" t="s">
        <v>1</v>
      </c>
      <c r="N571" s="229" t="s">
        <v>50</v>
      </c>
      <c r="O571" s="90"/>
      <c r="P571" s="230">
        <f>O571*H571</f>
        <v>0</v>
      </c>
      <c r="Q571" s="230">
        <v>0</v>
      </c>
      <c r="R571" s="230">
        <f>Q571*H571</f>
        <v>0</v>
      </c>
      <c r="S571" s="230">
        <v>0</v>
      </c>
      <c r="T571" s="231">
        <f>S571*H571</f>
        <v>0</v>
      </c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  <c r="AE571" s="37"/>
      <c r="AR571" s="232" t="s">
        <v>236</v>
      </c>
      <c r="AT571" s="232" t="s">
        <v>158</v>
      </c>
      <c r="AU571" s="232" t="s">
        <v>95</v>
      </c>
      <c r="AY571" s="15" t="s">
        <v>157</v>
      </c>
      <c r="BE571" s="233">
        <f>IF(N571="základní",J571,0)</f>
        <v>0</v>
      </c>
      <c r="BF571" s="233">
        <f>IF(N571="snížená",J571,0)</f>
        <v>0</v>
      </c>
      <c r="BG571" s="233">
        <f>IF(N571="zákl. přenesená",J571,0)</f>
        <v>0</v>
      </c>
      <c r="BH571" s="233">
        <f>IF(N571="sníž. přenesená",J571,0)</f>
        <v>0</v>
      </c>
      <c r="BI571" s="233">
        <f>IF(N571="nulová",J571,0)</f>
        <v>0</v>
      </c>
      <c r="BJ571" s="15" t="s">
        <v>93</v>
      </c>
      <c r="BK571" s="233">
        <f>ROUND(I571*H571,2)</f>
        <v>0</v>
      </c>
      <c r="BL571" s="15" t="s">
        <v>236</v>
      </c>
      <c r="BM571" s="232" t="s">
        <v>1216</v>
      </c>
    </row>
    <row r="572" spans="1:47" s="2" customFormat="1" ht="12">
      <c r="A572" s="37"/>
      <c r="B572" s="38"/>
      <c r="C572" s="39"/>
      <c r="D572" s="234" t="s">
        <v>164</v>
      </c>
      <c r="E572" s="39"/>
      <c r="F572" s="235" t="s">
        <v>1215</v>
      </c>
      <c r="G572" s="39"/>
      <c r="H572" s="39"/>
      <c r="I572" s="236"/>
      <c r="J572" s="39"/>
      <c r="K572" s="39"/>
      <c r="L572" s="43"/>
      <c r="M572" s="237"/>
      <c r="N572" s="238"/>
      <c r="O572" s="90"/>
      <c r="P572" s="90"/>
      <c r="Q572" s="90"/>
      <c r="R572" s="90"/>
      <c r="S572" s="90"/>
      <c r="T572" s="91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  <c r="AE572" s="37"/>
      <c r="AT572" s="15" t="s">
        <v>164</v>
      </c>
      <c r="AU572" s="15" t="s">
        <v>95</v>
      </c>
    </row>
    <row r="573" spans="1:51" s="13" customFormat="1" ht="12">
      <c r="A573" s="13"/>
      <c r="B573" s="239"/>
      <c r="C573" s="240"/>
      <c r="D573" s="234" t="s">
        <v>224</v>
      </c>
      <c r="E573" s="241" t="s">
        <v>1</v>
      </c>
      <c r="F573" s="242" t="s">
        <v>93</v>
      </c>
      <c r="G573" s="240"/>
      <c r="H573" s="243">
        <v>1</v>
      </c>
      <c r="I573" s="244"/>
      <c r="J573" s="240"/>
      <c r="K573" s="240"/>
      <c r="L573" s="245"/>
      <c r="M573" s="265"/>
      <c r="N573" s="266"/>
      <c r="O573" s="266"/>
      <c r="P573" s="266"/>
      <c r="Q573" s="266"/>
      <c r="R573" s="266"/>
      <c r="S573" s="266"/>
      <c r="T573" s="267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9" t="s">
        <v>224</v>
      </c>
      <c r="AU573" s="249" t="s">
        <v>95</v>
      </c>
      <c r="AV573" s="13" t="s">
        <v>95</v>
      </c>
      <c r="AW573" s="13" t="s">
        <v>40</v>
      </c>
      <c r="AX573" s="13" t="s">
        <v>93</v>
      </c>
      <c r="AY573" s="249" t="s">
        <v>157</v>
      </c>
    </row>
    <row r="574" spans="1:31" s="2" customFormat="1" ht="6.95" customHeight="1">
      <c r="A574" s="37"/>
      <c r="B574" s="65"/>
      <c r="C574" s="66"/>
      <c r="D574" s="66"/>
      <c r="E574" s="66"/>
      <c r="F574" s="66"/>
      <c r="G574" s="66"/>
      <c r="H574" s="66"/>
      <c r="I574" s="66"/>
      <c r="J574" s="66"/>
      <c r="K574" s="66"/>
      <c r="L574" s="43"/>
      <c r="M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  <c r="AE574" s="37"/>
    </row>
  </sheetData>
  <sheetProtection password="CC35" sheet="1" objects="1" scenarios="1" formatColumns="0" formatRows="0" autoFilter="0"/>
  <autoFilter ref="C129:K573"/>
  <mergeCells count="9">
    <mergeCell ref="E7:H7"/>
    <mergeCell ref="E9:H9"/>
    <mergeCell ref="E18:H18"/>
    <mergeCell ref="E27:H27"/>
    <mergeCell ref="E84:H84"/>
    <mergeCell ref="E86:H86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1217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23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39</v>
      </c>
      <c r="F21" s="37"/>
      <c r="G21" s="37"/>
      <c r="H21" s="37"/>
      <c r="I21" s="139" t="s">
        <v>34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ROUND(J127,2)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ROUND((SUM(BE127:BE456)),2)</f>
        <v>0</v>
      </c>
      <c r="G33" s="37"/>
      <c r="H33" s="37"/>
      <c r="I33" s="156">
        <v>0.21</v>
      </c>
      <c r="J33" s="155">
        <f>ROUND(((SUM(BE127:BE456))*I33),2)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ROUND((SUM(BF127:BF456)),2)</f>
        <v>0</v>
      </c>
      <c r="G34" s="37"/>
      <c r="H34" s="37"/>
      <c r="I34" s="156">
        <v>0.15</v>
      </c>
      <c r="J34" s="155">
        <f>ROUND(((SUM(BF127:BF456))*I34),2)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ROUND((SUM(BG127:BG456)),2)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ROUND((SUM(BH127:BH456)),2)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ROUND((SUM(BI127:BI456)),2)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>2023-7.3. - IO 03 výtlak 2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 xml:space="preserve">Pohořelice 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 xml:space="preserve">Vodohospodářský rozvoj a výstavba a.s.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J127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241</v>
      </c>
      <c r="E96" s="183"/>
      <c r="F96" s="183"/>
      <c r="G96" s="183"/>
      <c r="H96" s="183"/>
      <c r="I96" s="183"/>
      <c r="J96" s="184">
        <f>J128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242</v>
      </c>
      <c r="E97" s="189"/>
      <c r="F97" s="189"/>
      <c r="G97" s="189"/>
      <c r="H97" s="189"/>
      <c r="I97" s="189"/>
      <c r="J97" s="190">
        <f>J129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243</v>
      </c>
      <c r="E98" s="189"/>
      <c r="F98" s="189"/>
      <c r="G98" s="189"/>
      <c r="H98" s="189"/>
      <c r="I98" s="189"/>
      <c r="J98" s="190">
        <f>J215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245</v>
      </c>
      <c r="E99" s="189"/>
      <c r="F99" s="189"/>
      <c r="G99" s="189"/>
      <c r="H99" s="189"/>
      <c r="I99" s="189"/>
      <c r="J99" s="190">
        <f>J219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246</v>
      </c>
      <c r="E100" s="189"/>
      <c r="F100" s="189"/>
      <c r="G100" s="189"/>
      <c r="H100" s="189"/>
      <c r="I100" s="189"/>
      <c r="J100" s="190">
        <f>J229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247</v>
      </c>
      <c r="E101" s="189"/>
      <c r="F101" s="189"/>
      <c r="G101" s="189"/>
      <c r="H101" s="189"/>
      <c r="I101" s="189"/>
      <c r="J101" s="190">
        <f>J236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248</v>
      </c>
      <c r="E102" s="189"/>
      <c r="F102" s="189"/>
      <c r="G102" s="189"/>
      <c r="H102" s="189"/>
      <c r="I102" s="189"/>
      <c r="J102" s="190">
        <f>J240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249</v>
      </c>
      <c r="E103" s="189"/>
      <c r="F103" s="189"/>
      <c r="G103" s="189"/>
      <c r="H103" s="189"/>
      <c r="I103" s="189"/>
      <c r="J103" s="190">
        <f>J403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4.85" customHeight="1">
      <c r="A104" s="10"/>
      <c r="B104" s="186"/>
      <c r="C104" s="187"/>
      <c r="D104" s="188" t="s">
        <v>250</v>
      </c>
      <c r="E104" s="189"/>
      <c r="F104" s="189"/>
      <c r="G104" s="189"/>
      <c r="H104" s="189"/>
      <c r="I104" s="189"/>
      <c r="J104" s="190">
        <f>J412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251</v>
      </c>
      <c r="E105" s="189"/>
      <c r="F105" s="189"/>
      <c r="G105" s="189"/>
      <c r="H105" s="189"/>
      <c r="I105" s="189"/>
      <c r="J105" s="190">
        <f>J434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80"/>
      <c r="C106" s="181"/>
      <c r="D106" s="182" t="s">
        <v>254</v>
      </c>
      <c r="E106" s="183"/>
      <c r="F106" s="183"/>
      <c r="G106" s="183"/>
      <c r="H106" s="183"/>
      <c r="I106" s="183"/>
      <c r="J106" s="184">
        <f>J444</f>
        <v>0</v>
      </c>
      <c r="K106" s="181"/>
      <c r="L106" s="185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10" customFormat="1" ht="19.9" customHeight="1">
      <c r="A107" s="10"/>
      <c r="B107" s="186"/>
      <c r="C107" s="187"/>
      <c r="D107" s="188" t="s">
        <v>257</v>
      </c>
      <c r="E107" s="189"/>
      <c r="F107" s="189"/>
      <c r="G107" s="189"/>
      <c r="H107" s="189"/>
      <c r="I107" s="189"/>
      <c r="J107" s="190">
        <f>J445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2" customFormat="1" ht="21.8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65"/>
      <c r="C109" s="66"/>
      <c r="D109" s="66"/>
      <c r="E109" s="66"/>
      <c r="F109" s="66"/>
      <c r="G109" s="66"/>
      <c r="H109" s="66"/>
      <c r="I109" s="66"/>
      <c r="J109" s="66"/>
      <c r="K109" s="66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3" spans="1:31" s="2" customFormat="1" ht="6.95" customHeight="1">
      <c r="A113" s="37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24.95" customHeight="1">
      <c r="A114" s="37"/>
      <c r="B114" s="38"/>
      <c r="C114" s="21" t="s">
        <v>141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0" t="s">
        <v>16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175" t="str">
        <f>E7</f>
        <v>Pohořelice – Brněnská, zkapacitnění kanalizace</v>
      </c>
      <c r="F117" s="30"/>
      <c r="G117" s="30"/>
      <c r="H117" s="30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0" t="s">
        <v>124</v>
      </c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6.5" customHeight="1">
      <c r="A119" s="37"/>
      <c r="B119" s="38"/>
      <c r="C119" s="39"/>
      <c r="D119" s="39"/>
      <c r="E119" s="75" t="str">
        <f>E9</f>
        <v>2023-7.3. - IO 03 výtlak 2</v>
      </c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0" t="s">
        <v>22</v>
      </c>
      <c r="D121" s="39"/>
      <c r="E121" s="39"/>
      <c r="F121" s="25" t="str">
        <f>F12</f>
        <v xml:space="preserve">Pohořelice </v>
      </c>
      <c r="G121" s="39"/>
      <c r="H121" s="39"/>
      <c r="I121" s="30" t="s">
        <v>24</v>
      </c>
      <c r="J121" s="78" t="str">
        <f>IF(J12="","",J12)</f>
        <v>18. 7. 2023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25.65" customHeight="1">
      <c r="A123" s="37"/>
      <c r="B123" s="38"/>
      <c r="C123" s="30" t="s">
        <v>30</v>
      </c>
      <c r="D123" s="39"/>
      <c r="E123" s="39"/>
      <c r="F123" s="25" t="str">
        <f>E15</f>
        <v>VODOVODY A KANALIZACE BŘECLAV, a.s.</v>
      </c>
      <c r="G123" s="39"/>
      <c r="H123" s="39"/>
      <c r="I123" s="30" t="s">
        <v>37</v>
      </c>
      <c r="J123" s="35" t="str">
        <f>E21</f>
        <v xml:space="preserve">Vodohospodářský rozvoj a výstavba a.s. 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0" t="s">
        <v>35</v>
      </c>
      <c r="D124" s="39"/>
      <c r="E124" s="39"/>
      <c r="F124" s="25" t="str">
        <f>IF(E18="","",E18)</f>
        <v>Vyplň údaj</v>
      </c>
      <c r="G124" s="39"/>
      <c r="H124" s="39"/>
      <c r="I124" s="30" t="s">
        <v>41</v>
      </c>
      <c r="J124" s="35" t="str">
        <f>E24</f>
        <v>Dvořák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0.3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11" customFormat="1" ht="29.25" customHeight="1">
      <c r="A126" s="192"/>
      <c r="B126" s="193"/>
      <c r="C126" s="194" t="s">
        <v>142</v>
      </c>
      <c r="D126" s="195" t="s">
        <v>70</v>
      </c>
      <c r="E126" s="195" t="s">
        <v>66</v>
      </c>
      <c r="F126" s="195" t="s">
        <v>67</v>
      </c>
      <c r="G126" s="195" t="s">
        <v>143</v>
      </c>
      <c r="H126" s="195" t="s">
        <v>144</v>
      </c>
      <c r="I126" s="195" t="s">
        <v>145</v>
      </c>
      <c r="J126" s="196" t="s">
        <v>132</v>
      </c>
      <c r="K126" s="197" t="s">
        <v>146</v>
      </c>
      <c r="L126" s="198"/>
      <c r="M126" s="99" t="s">
        <v>1</v>
      </c>
      <c r="N126" s="100" t="s">
        <v>49</v>
      </c>
      <c r="O126" s="100" t="s">
        <v>147</v>
      </c>
      <c r="P126" s="100" t="s">
        <v>148</v>
      </c>
      <c r="Q126" s="100" t="s">
        <v>149</v>
      </c>
      <c r="R126" s="100" t="s">
        <v>150</v>
      </c>
      <c r="S126" s="100" t="s">
        <v>151</v>
      </c>
      <c r="T126" s="101" t="s">
        <v>152</v>
      </c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</row>
    <row r="127" spans="1:63" s="2" customFormat="1" ht="22.8" customHeight="1">
      <c r="A127" s="37"/>
      <c r="B127" s="38"/>
      <c r="C127" s="106" t="s">
        <v>153</v>
      </c>
      <c r="D127" s="39"/>
      <c r="E127" s="39"/>
      <c r="F127" s="39"/>
      <c r="G127" s="39"/>
      <c r="H127" s="39"/>
      <c r="I127" s="39"/>
      <c r="J127" s="199">
        <f>BK127</f>
        <v>0</v>
      </c>
      <c r="K127" s="39"/>
      <c r="L127" s="43"/>
      <c r="M127" s="102"/>
      <c r="N127" s="200"/>
      <c r="O127" s="103"/>
      <c r="P127" s="201">
        <f>P128+P444</f>
        <v>0</v>
      </c>
      <c r="Q127" s="103"/>
      <c r="R127" s="201">
        <f>R128+R444</f>
        <v>119.52685456</v>
      </c>
      <c r="S127" s="103"/>
      <c r="T127" s="202">
        <f>T128+T444</f>
        <v>31.4145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5" t="s">
        <v>84</v>
      </c>
      <c r="AU127" s="15" t="s">
        <v>134</v>
      </c>
      <c r="BK127" s="203">
        <f>BK128+BK444</f>
        <v>0</v>
      </c>
    </row>
    <row r="128" spans="1:63" s="12" customFormat="1" ht="25.9" customHeight="1">
      <c r="A128" s="12"/>
      <c r="B128" s="204"/>
      <c r="C128" s="205"/>
      <c r="D128" s="206" t="s">
        <v>84</v>
      </c>
      <c r="E128" s="207" t="s">
        <v>258</v>
      </c>
      <c r="F128" s="207" t="s">
        <v>259</v>
      </c>
      <c r="G128" s="205"/>
      <c r="H128" s="205"/>
      <c r="I128" s="208"/>
      <c r="J128" s="209">
        <f>BK128</f>
        <v>0</v>
      </c>
      <c r="K128" s="205"/>
      <c r="L128" s="210"/>
      <c r="M128" s="211"/>
      <c r="N128" s="212"/>
      <c r="O128" s="212"/>
      <c r="P128" s="213">
        <f>P129+P215+P219+P229+P236+P240+P403+P434</f>
        <v>0</v>
      </c>
      <c r="Q128" s="212"/>
      <c r="R128" s="213">
        <f>R129+R215+R219+R229+R236+R240+R403+R434</f>
        <v>119.52685456</v>
      </c>
      <c r="S128" s="212"/>
      <c r="T128" s="214">
        <f>T129+T215+T219+T229+T236+T240+T403+T434</f>
        <v>31.4145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5" t="s">
        <v>93</v>
      </c>
      <c r="AT128" s="216" t="s">
        <v>84</v>
      </c>
      <c r="AU128" s="216" t="s">
        <v>85</v>
      </c>
      <c r="AY128" s="215" t="s">
        <v>157</v>
      </c>
      <c r="BK128" s="217">
        <f>BK129+BK215+BK219+BK229+BK236+BK240+BK403+BK434</f>
        <v>0</v>
      </c>
    </row>
    <row r="129" spans="1:63" s="12" customFormat="1" ht="22.8" customHeight="1">
      <c r="A129" s="12"/>
      <c r="B129" s="204"/>
      <c r="C129" s="205"/>
      <c r="D129" s="206" t="s">
        <v>84</v>
      </c>
      <c r="E129" s="218" t="s">
        <v>93</v>
      </c>
      <c r="F129" s="218" t="s">
        <v>260</v>
      </c>
      <c r="G129" s="205"/>
      <c r="H129" s="205"/>
      <c r="I129" s="208"/>
      <c r="J129" s="219">
        <f>BK129</f>
        <v>0</v>
      </c>
      <c r="K129" s="205"/>
      <c r="L129" s="210"/>
      <c r="M129" s="211"/>
      <c r="N129" s="212"/>
      <c r="O129" s="212"/>
      <c r="P129" s="213">
        <f>SUM(P130:P214)</f>
        <v>0</v>
      </c>
      <c r="Q129" s="212"/>
      <c r="R129" s="213">
        <f>SUM(R130:R214)</f>
        <v>89.42049999999999</v>
      </c>
      <c r="S129" s="212"/>
      <c r="T129" s="214">
        <f>SUM(T130:T214)</f>
        <v>26.099999999999998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5" t="s">
        <v>93</v>
      </c>
      <c r="AT129" s="216" t="s">
        <v>84</v>
      </c>
      <c r="AU129" s="216" t="s">
        <v>93</v>
      </c>
      <c r="AY129" s="215" t="s">
        <v>157</v>
      </c>
      <c r="BK129" s="217">
        <f>SUM(BK130:BK214)</f>
        <v>0</v>
      </c>
    </row>
    <row r="130" spans="1:65" s="2" customFormat="1" ht="24.15" customHeight="1">
      <c r="A130" s="37"/>
      <c r="B130" s="38"/>
      <c r="C130" s="220" t="s">
        <v>93</v>
      </c>
      <c r="D130" s="220" t="s">
        <v>158</v>
      </c>
      <c r="E130" s="221" t="s">
        <v>261</v>
      </c>
      <c r="F130" s="222" t="s">
        <v>262</v>
      </c>
      <c r="G130" s="223" t="s">
        <v>263</v>
      </c>
      <c r="H130" s="224">
        <v>90</v>
      </c>
      <c r="I130" s="225"/>
      <c r="J130" s="226">
        <f>ROUND(I130*H130,2)</f>
        <v>0</v>
      </c>
      <c r="K130" s="227"/>
      <c r="L130" s="43"/>
      <c r="M130" s="228" t="s">
        <v>1</v>
      </c>
      <c r="N130" s="229" t="s">
        <v>50</v>
      </c>
      <c r="O130" s="90"/>
      <c r="P130" s="230">
        <f>O130*H130</f>
        <v>0</v>
      </c>
      <c r="Q130" s="230">
        <v>0</v>
      </c>
      <c r="R130" s="230">
        <f>Q130*H130</f>
        <v>0</v>
      </c>
      <c r="S130" s="230">
        <v>0.29</v>
      </c>
      <c r="T130" s="231">
        <f>S130*H130</f>
        <v>26.099999999999998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2" t="s">
        <v>174</v>
      </c>
      <c r="AT130" s="232" t="s">
        <v>158</v>
      </c>
      <c r="AU130" s="232" t="s">
        <v>95</v>
      </c>
      <c r="AY130" s="15" t="s">
        <v>157</v>
      </c>
      <c r="BE130" s="233">
        <f>IF(N130="základní",J130,0)</f>
        <v>0</v>
      </c>
      <c r="BF130" s="233">
        <f>IF(N130="snížená",J130,0)</f>
        <v>0</v>
      </c>
      <c r="BG130" s="233">
        <f>IF(N130="zákl. přenesená",J130,0)</f>
        <v>0</v>
      </c>
      <c r="BH130" s="233">
        <f>IF(N130="sníž. přenesená",J130,0)</f>
        <v>0</v>
      </c>
      <c r="BI130" s="233">
        <f>IF(N130="nulová",J130,0)</f>
        <v>0</v>
      </c>
      <c r="BJ130" s="15" t="s">
        <v>93</v>
      </c>
      <c r="BK130" s="233">
        <f>ROUND(I130*H130,2)</f>
        <v>0</v>
      </c>
      <c r="BL130" s="15" t="s">
        <v>174</v>
      </c>
      <c r="BM130" s="232" t="s">
        <v>264</v>
      </c>
    </row>
    <row r="131" spans="1:47" s="2" customFormat="1" ht="12">
      <c r="A131" s="37"/>
      <c r="B131" s="38"/>
      <c r="C131" s="39"/>
      <c r="D131" s="234" t="s">
        <v>164</v>
      </c>
      <c r="E131" s="39"/>
      <c r="F131" s="235" t="s">
        <v>265</v>
      </c>
      <c r="G131" s="39"/>
      <c r="H131" s="39"/>
      <c r="I131" s="236"/>
      <c r="J131" s="39"/>
      <c r="K131" s="39"/>
      <c r="L131" s="43"/>
      <c r="M131" s="237"/>
      <c r="N131" s="238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5" t="s">
        <v>164</v>
      </c>
      <c r="AU131" s="15" t="s">
        <v>95</v>
      </c>
    </row>
    <row r="132" spans="1:51" s="13" customFormat="1" ht="12">
      <c r="A132" s="13"/>
      <c r="B132" s="239"/>
      <c r="C132" s="240"/>
      <c r="D132" s="234" t="s">
        <v>224</v>
      </c>
      <c r="E132" s="241" t="s">
        <v>1</v>
      </c>
      <c r="F132" s="242" t="s">
        <v>1218</v>
      </c>
      <c r="G132" s="240"/>
      <c r="H132" s="243">
        <v>90</v>
      </c>
      <c r="I132" s="244"/>
      <c r="J132" s="240"/>
      <c r="K132" s="240"/>
      <c r="L132" s="245"/>
      <c r="M132" s="246"/>
      <c r="N132" s="247"/>
      <c r="O132" s="247"/>
      <c r="P132" s="247"/>
      <c r="Q132" s="247"/>
      <c r="R132" s="247"/>
      <c r="S132" s="247"/>
      <c r="T132" s="248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9" t="s">
        <v>224</v>
      </c>
      <c r="AU132" s="249" t="s">
        <v>95</v>
      </c>
      <c r="AV132" s="13" t="s">
        <v>95</v>
      </c>
      <c r="AW132" s="13" t="s">
        <v>40</v>
      </c>
      <c r="AX132" s="13" t="s">
        <v>93</v>
      </c>
      <c r="AY132" s="249" t="s">
        <v>157</v>
      </c>
    </row>
    <row r="133" spans="1:65" s="2" customFormat="1" ht="16.5" customHeight="1">
      <c r="A133" s="37"/>
      <c r="B133" s="38"/>
      <c r="C133" s="220" t="s">
        <v>95</v>
      </c>
      <c r="D133" s="220" t="s">
        <v>158</v>
      </c>
      <c r="E133" s="221" t="s">
        <v>276</v>
      </c>
      <c r="F133" s="222" t="s">
        <v>277</v>
      </c>
      <c r="G133" s="223" t="s">
        <v>278</v>
      </c>
      <c r="H133" s="224">
        <v>120</v>
      </c>
      <c r="I133" s="225"/>
      <c r="J133" s="226">
        <f>ROUND(I133*H133,2)</f>
        <v>0</v>
      </c>
      <c r="K133" s="227"/>
      <c r="L133" s="43"/>
      <c r="M133" s="228" t="s">
        <v>1</v>
      </c>
      <c r="N133" s="229" t="s">
        <v>50</v>
      </c>
      <c r="O133" s="90"/>
      <c r="P133" s="230">
        <f>O133*H133</f>
        <v>0</v>
      </c>
      <c r="Q133" s="230">
        <v>0.00719</v>
      </c>
      <c r="R133" s="230">
        <f>Q133*H133</f>
        <v>0.8628</v>
      </c>
      <c r="S133" s="230">
        <v>0</v>
      </c>
      <c r="T133" s="23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2" t="s">
        <v>174</v>
      </c>
      <c r="AT133" s="232" t="s">
        <v>158</v>
      </c>
      <c r="AU133" s="232" t="s">
        <v>95</v>
      </c>
      <c r="AY133" s="15" t="s">
        <v>157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5" t="s">
        <v>93</v>
      </c>
      <c r="BK133" s="233">
        <f>ROUND(I133*H133,2)</f>
        <v>0</v>
      </c>
      <c r="BL133" s="15" t="s">
        <v>174</v>
      </c>
      <c r="BM133" s="232" t="s">
        <v>279</v>
      </c>
    </row>
    <row r="134" spans="1:47" s="2" customFormat="1" ht="12">
      <c r="A134" s="37"/>
      <c r="B134" s="38"/>
      <c r="C134" s="39"/>
      <c r="D134" s="234" t="s">
        <v>164</v>
      </c>
      <c r="E134" s="39"/>
      <c r="F134" s="235" t="s">
        <v>280</v>
      </c>
      <c r="G134" s="39"/>
      <c r="H134" s="39"/>
      <c r="I134" s="236"/>
      <c r="J134" s="39"/>
      <c r="K134" s="39"/>
      <c r="L134" s="43"/>
      <c r="M134" s="237"/>
      <c r="N134" s="238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5" t="s">
        <v>164</v>
      </c>
      <c r="AU134" s="15" t="s">
        <v>95</v>
      </c>
    </row>
    <row r="135" spans="1:51" s="13" customFormat="1" ht="12">
      <c r="A135" s="13"/>
      <c r="B135" s="239"/>
      <c r="C135" s="240"/>
      <c r="D135" s="234" t="s">
        <v>224</v>
      </c>
      <c r="E135" s="241" t="s">
        <v>1</v>
      </c>
      <c r="F135" s="242" t="s">
        <v>964</v>
      </c>
      <c r="G135" s="240"/>
      <c r="H135" s="243">
        <v>120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224</v>
      </c>
      <c r="AU135" s="249" t="s">
        <v>95</v>
      </c>
      <c r="AV135" s="13" t="s">
        <v>95</v>
      </c>
      <c r="AW135" s="13" t="s">
        <v>40</v>
      </c>
      <c r="AX135" s="13" t="s">
        <v>93</v>
      </c>
      <c r="AY135" s="249" t="s">
        <v>157</v>
      </c>
    </row>
    <row r="136" spans="1:65" s="2" customFormat="1" ht="24.15" customHeight="1">
      <c r="A136" s="37"/>
      <c r="B136" s="38"/>
      <c r="C136" s="220" t="s">
        <v>169</v>
      </c>
      <c r="D136" s="220" t="s">
        <v>158</v>
      </c>
      <c r="E136" s="221" t="s">
        <v>282</v>
      </c>
      <c r="F136" s="222" t="s">
        <v>283</v>
      </c>
      <c r="G136" s="223" t="s">
        <v>284</v>
      </c>
      <c r="H136" s="224">
        <v>480</v>
      </c>
      <c r="I136" s="225"/>
      <c r="J136" s="226">
        <f>ROUND(I136*H136,2)</f>
        <v>0</v>
      </c>
      <c r="K136" s="227"/>
      <c r="L136" s="43"/>
      <c r="M136" s="228" t="s">
        <v>1</v>
      </c>
      <c r="N136" s="229" t="s">
        <v>50</v>
      </c>
      <c r="O136" s="90"/>
      <c r="P136" s="230">
        <f>O136*H136</f>
        <v>0</v>
      </c>
      <c r="Q136" s="230">
        <v>4E-05</v>
      </c>
      <c r="R136" s="230">
        <f>Q136*H136</f>
        <v>0.019200000000000002</v>
      </c>
      <c r="S136" s="230">
        <v>0</v>
      </c>
      <c r="T136" s="23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174</v>
      </c>
      <c r="AT136" s="232" t="s">
        <v>158</v>
      </c>
      <c r="AU136" s="232" t="s">
        <v>95</v>
      </c>
      <c r="AY136" s="15" t="s">
        <v>157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5" t="s">
        <v>93</v>
      </c>
      <c r="BK136" s="233">
        <f>ROUND(I136*H136,2)</f>
        <v>0</v>
      </c>
      <c r="BL136" s="15" t="s">
        <v>174</v>
      </c>
      <c r="BM136" s="232" t="s">
        <v>285</v>
      </c>
    </row>
    <row r="137" spans="1:47" s="2" customFormat="1" ht="12">
      <c r="A137" s="37"/>
      <c r="B137" s="38"/>
      <c r="C137" s="39"/>
      <c r="D137" s="234" t="s">
        <v>164</v>
      </c>
      <c r="E137" s="39"/>
      <c r="F137" s="235" t="s">
        <v>286</v>
      </c>
      <c r="G137" s="39"/>
      <c r="H137" s="39"/>
      <c r="I137" s="236"/>
      <c r="J137" s="39"/>
      <c r="K137" s="39"/>
      <c r="L137" s="43"/>
      <c r="M137" s="237"/>
      <c r="N137" s="23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5" t="s">
        <v>164</v>
      </c>
      <c r="AU137" s="15" t="s">
        <v>95</v>
      </c>
    </row>
    <row r="138" spans="1:51" s="13" customFormat="1" ht="12">
      <c r="A138" s="13"/>
      <c r="B138" s="239"/>
      <c r="C138" s="240"/>
      <c r="D138" s="234" t="s">
        <v>224</v>
      </c>
      <c r="E138" s="241" t="s">
        <v>1</v>
      </c>
      <c r="F138" s="242" t="s">
        <v>1219</v>
      </c>
      <c r="G138" s="240"/>
      <c r="H138" s="243">
        <v>480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224</v>
      </c>
      <c r="AU138" s="249" t="s">
        <v>95</v>
      </c>
      <c r="AV138" s="13" t="s">
        <v>95</v>
      </c>
      <c r="AW138" s="13" t="s">
        <v>40</v>
      </c>
      <c r="AX138" s="13" t="s">
        <v>93</v>
      </c>
      <c r="AY138" s="249" t="s">
        <v>157</v>
      </c>
    </row>
    <row r="139" spans="1:65" s="2" customFormat="1" ht="24.15" customHeight="1">
      <c r="A139" s="37"/>
      <c r="B139" s="38"/>
      <c r="C139" s="220" t="s">
        <v>174</v>
      </c>
      <c r="D139" s="220" t="s">
        <v>158</v>
      </c>
      <c r="E139" s="221" t="s">
        <v>288</v>
      </c>
      <c r="F139" s="222" t="s">
        <v>289</v>
      </c>
      <c r="G139" s="223" t="s">
        <v>290</v>
      </c>
      <c r="H139" s="224">
        <v>15</v>
      </c>
      <c r="I139" s="225"/>
      <c r="J139" s="226">
        <f>ROUND(I139*H139,2)</f>
        <v>0</v>
      </c>
      <c r="K139" s="227"/>
      <c r="L139" s="43"/>
      <c r="M139" s="228" t="s">
        <v>1</v>
      </c>
      <c r="N139" s="229" t="s">
        <v>50</v>
      </c>
      <c r="O139" s="90"/>
      <c r="P139" s="230">
        <f>O139*H139</f>
        <v>0</v>
      </c>
      <c r="Q139" s="230">
        <v>0</v>
      </c>
      <c r="R139" s="230">
        <f>Q139*H139</f>
        <v>0</v>
      </c>
      <c r="S139" s="230">
        <v>0</v>
      </c>
      <c r="T139" s="23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2" t="s">
        <v>174</v>
      </c>
      <c r="AT139" s="232" t="s">
        <v>158</v>
      </c>
      <c r="AU139" s="232" t="s">
        <v>95</v>
      </c>
      <c r="AY139" s="15" t="s">
        <v>157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5" t="s">
        <v>93</v>
      </c>
      <c r="BK139" s="233">
        <f>ROUND(I139*H139,2)</f>
        <v>0</v>
      </c>
      <c r="BL139" s="15" t="s">
        <v>174</v>
      </c>
      <c r="BM139" s="232" t="s">
        <v>291</v>
      </c>
    </row>
    <row r="140" spans="1:47" s="2" customFormat="1" ht="12">
      <c r="A140" s="37"/>
      <c r="B140" s="38"/>
      <c r="C140" s="39"/>
      <c r="D140" s="234" t="s">
        <v>164</v>
      </c>
      <c r="E140" s="39"/>
      <c r="F140" s="235" t="s">
        <v>292</v>
      </c>
      <c r="G140" s="39"/>
      <c r="H140" s="39"/>
      <c r="I140" s="236"/>
      <c r="J140" s="39"/>
      <c r="K140" s="39"/>
      <c r="L140" s="43"/>
      <c r="M140" s="237"/>
      <c r="N140" s="23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5" t="s">
        <v>164</v>
      </c>
      <c r="AU140" s="15" t="s">
        <v>95</v>
      </c>
    </row>
    <row r="141" spans="1:51" s="13" customFormat="1" ht="12">
      <c r="A141" s="13"/>
      <c r="B141" s="239"/>
      <c r="C141" s="240"/>
      <c r="D141" s="234" t="s">
        <v>224</v>
      </c>
      <c r="E141" s="241" t="s">
        <v>1</v>
      </c>
      <c r="F141" s="242" t="s">
        <v>8</v>
      </c>
      <c r="G141" s="240"/>
      <c r="H141" s="243">
        <v>15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224</v>
      </c>
      <c r="AU141" s="249" t="s">
        <v>95</v>
      </c>
      <c r="AV141" s="13" t="s">
        <v>95</v>
      </c>
      <c r="AW141" s="13" t="s">
        <v>40</v>
      </c>
      <c r="AX141" s="13" t="s">
        <v>93</v>
      </c>
      <c r="AY141" s="249" t="s">
        <v>157</v>
      </c>
    </row>
    <row r="142" spans="1:65" s="2" customFormat="1" ht="16.5" customHeight="1">
      <c r="A142" s="37"/>
      <c r="B142" s="38"/>
      <c r="C142" s="220" t="s">
        <v>156</v>
      </c>
      <c r="D142" s="220" t="s">
        <v>158</v>
      </c>
      <c r="E142" s="221" t="s">
        <v>837</v>
      </c>
      <c r="F142" s="222" t="s">
        <v>838</v>
      </c>
      <c r="G142" s="223" t="s">
        <v>278</v>
      </c>
      <c r="H142" s="224">
        <v>112.5</v>
      </c>
      <c r="I142" s="225"/>
      <c r="J142" s="226">
        <f>ROUND(I142*H142,2)</f>
        <v>0</v>
      </c>
      <c r="K142" s="227"/>
      <c r="L142" s="43"/>
      <c r="M142" s="228" t="s">
        <v>1</v>
      </c>
      <c r="N142" s="229" t="s">
        <v>50</v>
      </c>
      <c r="O142" s="90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2" t="s">
        <v>174</v>
      </c>
      <c r="AT142" s="232" t="s">
        <v>158</v>
      </c>
      <c r="AU142" s="232" t="s">
        <v>95</v>
      </c>
      <c r="AY142" s="15" t="s">
        <v>157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5" t="s">
        <v>93</v>
      </c>
      <c r="BK142" s="233">
        <f>ROUND(I142*H142,2)</f>
        <v>0</v>
      </c>
      <c r="BL142" s="15" t="s">
        <v>174</v>
      </c>
      <c r="BM142" s="232" t="s">
        <v>1220</v>
      </c>
    </row>
    <row r="143" spans="1:47" s="2" customFormat="1" ht="12">
      <c r="A143" s="37"/>
      <c r="B143" s="38"/>
      <c r="C143" s="39"/>
      <c r="D143" s="234" t="s">
        <v>164</v>
      </c>
      <c r="E143" s="39"/>
      <c r="F143" s="235" t="s">
        <v>840</v>
      </c>
      <c r="G143" s="39"/>
      <c r="H143" s="39"/>
      <c r="I143" s="236"/>
      <c r="J143" s="39"/>
      <c r="K143" s="39"/>
      <c r="L143" s="43"/>
      <c r="M143" s="237"/>
      <c r="N143" s="23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5" t="s">
        <v>164</v>
      </c>
      <c r="AU143" s="15" t="s">
        <v>95</v>
      </c>
    </row>
    <row r="144" spans="1:65" s="2" customFormat="1" ht="24.15" customHeight="1">
      <c r="A144" s="37"/>
      <c r="B144" s="38"/>
      <c r="C144" s="220" t="s">
        <v>182</v>
      </c>
      <c r="D144" s="220" t="s">
        <v>158</v>
      </c>
      <c r="E144" s="221" t="s">
        <v>294</v>
      </c>
      <c r="F144" s="222" t="s">
        <v>295</v>
      </c>
      <c r="G144" s="223" t="s">
        <v>278</v>
      </c>
      <c r="H144" s="224">
        <v>20</v>
      </c>
      <c r="I144" s="225"/>
      <c r="J144" s="226">
        <f>ROUND(I144*H144,2)</f>
        <v>0</v>
      </c>
      <c r="K144" s="227"/>
      <c r="L144" s="43"/>
      <c r="M144" s="228" t="s">
        <v>1</v>
      </c>
      <c r="N144" s="229" t="s">
        <v>50</v>
      </c>
      <c r="O144" s="90"/>
      <c r="P144" s="230">
        <f>O144*H144</f>
        <v>0</v>
      </c>
      <c r="Q144" s="230">
        <v>0.00868</v>
      </c>
      <c r="R144" s="230">
        <f>Q144*H144</f>
        <v>0.1736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174</v>
      </c>
      <c r="AT144" s="232" t="s">
        <v>158</v>
      </c>
      <c r="AU144" s="232" t="s">
        <v>95</v>
      </c>
      <c r="AY144" s="15" t="s">
        <v>157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5" t="s">
        <v>93</v>
      </c>
      <c r="BK144" s="233">
        <f>ROUND(I144*H144,2)</f>
        <v>0</v>
      </c>
      <c r="BL144" s="15" t="s">
        <v>174</v>
      </c>
      <c r="BM144" s="232" t="s">
        <v>296</v>
      </c>
    </row>
    <row r="145" spans="1:47" s="2" customFormat="1" ht="12">
      <c r="A145" s="37"/>
      <c r="B145" s="38"/>
      <c r="C145" s="39"/>
      <c r="D145" s="234" t="s">
        <v>164</v>
      </c>
      <c r="E145" s="39"/>
      <c r="F145" s="235" t="s">
        <v>297</v>
      </c>
      <c r="G145" s="39"/>
      <c r="H145" s="39"/>
      <c r="I145" s="236"/>
      <c r="J145" s="39"/>
      <c r="K145" s="39"/>
      <c r="L145" s="43"/>
      <c r="M145" s="237"/>
      <c r="N145" s="23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164</v>
      </c>
      <c r="AU145" s="15" t="s">
        <v>95</v>
      </c>
    </row>
    <row r="146" spans="1:51" s="13" customFormat="1" ht="12">
      <c r="A146" s="13"/>
      <c r="B146" s="239"/>
      <c r="C146" s="240"/>
      <c r="D146" s="234" t="s">
        <v>224</v>
      </c>
      <c r="E146" s="241" t="s">
        <v>1</v>
      </c>
      <c r="F146" s="242" t="s">
        <v>364</v>
      </c>
      <c r="G146" s="240"/>
      <c r="H146" s="243">
        <v>20</v>
      </c>
      <c r="I146" s="244"/>
      <c r="J146" s="240"/>
      <c r="K146" s="240"/>
      <c r="L146" s="245"/>
      <c r="M146" s="246"/>
      <c r="N146" s="247"/>
      <c r="O146" s="247"/>
      <c r="P146" s="247"/>
      <c r="Q146" s="247"/>
      <c r="R146" s="247"/>
      <c r="S146" s="247"/>
      <c r="T146" s="248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9" t="s">
        <v>224</v>
      </c>
      <c r="AU146" s="249" t="s">
        <v>95</v>
      </c>
      <c r="AV146" s="13" t="s">
        <v>95</v>
      </c>
      <c r="AW146" s="13" t="s">
        <v>40</v>
      </c>
      <c r="AX146" s="13" t="s">
        <v>93</v>
      </c>
      <c r="AY146" s="249" t="s">
        <v>157</v>
      </c>
    </row>
    <row r="147" spans="1:65" s="2" customFormat="1" ht="24.15" customHeight="1">
      <c r="A147" s="37"/>
      <c r="B147" s="38"/>
      <c r="C147" s="220" t="s">
        <v>186</v>
      </c>
      <c r="D147" s="220" t="s">
        <v>158</v>
      </c>
      <c r="E147" s="221" t="s">
        <v>306</v>
      </c>
      <c r="F147" s="222" t="s">
        <v>307</v>
      </c>
      <c r="G147" s="223" t="s">
        <v>278</v>
      </c>
      <c r="H147" s="224">
        <v>80</v>
      </c>
      <c r="I147" s="225"/>
      <c r="J147" s="226">
        <f>ROUND(I147*H147,2)</f>
        <v>0</v>
      </c>
      <c r="K147" s="227"/>
      <c r="L147" s="43"/>
      <c r="M147" s="228" t="s">
        <v>1</v>
      </c>
      <c r="N147" s="229" t="s">
        <v>50</v>
      </c>
      <c r="O147" s="90"/>
      <c r="P147" s="230">
        <f>O147*H147</f>
        <v>0</v>
      </c>
      <c r="Q147" s="230">
        <v>0.0369</v>
      </c>
      <c r="R147" s="230">
        <f>Q147*H147</f>
        <v>2.952</v>
      </c>
      <c r="S147" s="230">
        <v>0</v>
      </c>
      <c r="T147" s="231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2" t="s">
        <v>174</v>
      </c>
      <c r="AT147" s="232" t="s">
        <v>158</v>
      </c>
      <c r="AU147" s="232" t="s">
        <v>95</v>
      </c>
      <c r="AY147" s="15" t="s">
        <v>157</v>
      </c>
      <c r="BE147" s="233">
        <f>IF(N147="základní",J147,0)</f>
        <v>0</v>
      </c>
      <c r="BF147" s="233">
        <f>IF(N147="snížená",J147,0)</f>
        <v>0</v>
      </c>
      <c r="BG147" s="233">
        <f>IF(N147="zákl. přenesená",J147,0)</f>
        <v>0</v>
      </c>
      <c r="BH147" s="233">
        <f>IF(N147="sníž. přenesená",J147,0)</f>
        <v>0</v>
      </c>
      <c r="BI147" s="233">
        <f>IF(N147="nulová",J147,0)</f>
        <v>0</v>
      </c>
      <c r="BJ147" s="15" t="s">
        <v>93</v>
      </c>
      <c r="BK147" s="233">
        <f>ROUND(I147*H147,2)</f>
        <v>0</v>
      </c>
      <c r="BL147" s="15" t="s">
        <v>174</v>
      </c>
      <c r="BM147" s="232" t="s">
        <v>308</v>
      </c>
    </row>
    <row r="148" spans="1:47" s="2" customFormat="1" ht="12">
      <c r="A148" s="37"/>
      <c r="B148" s="38"/>
      <c r="C148" s="39"/>
      <c r="D148" s="234" t="s">
        <v>164</v>
      </c>
      <c r="E148" s="39"/>
      <c r="F148" s="235" t="s">
        <v>309</v>
      </c>
      <c r="G148" s="39"/>
      <c r="H148" s="39"/>
      <c r="I148" s="236"/>
      <c r="J148" s="39"/>
      <c r="K148" s="39"/>
      <c r="L148" s="43"/>
      <c r="M148" s="237"/>
      <c r="N148" s="238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5" t="s">
        <v>164</v>
      </c>
      <c r="AU148" s="15" t="s">
        <v>95</v>
      </c>
    </row>
    <row r="149" spans="1:51" s="13" customFormat="1" ht="12">
      <c r="A149" s="13"/>
      <c r="B149" s="239"/>
      <c r="C149" s="240"/>
      <c r="D149" s="234" t="s">
        <v>224</v>
      </c>
      <c r="E149" s="241" t="s">
        <v>1</v>
      </c>
      <c r="F149" s="242" t="s">
        <v>667</v>
      </c>
      <c r="G149" s="240"/>
      <c r="H149" s="243">
        <v>80</v>
      </c>
      <c r="I149" s="244"/>
      <c r="J149" s="240"/>
      <c r="K149" s="240"/>
      <c r="L149" s="245"/>
      <c r="M149" s="246"/>
      <c r="N149" s="247"/>
      <c r="O149" s="247"/>
      <c r="P149" s="247"/>
      <c r="Q149" s="247"/>
      <c r="R149" s="247"/>
      <c r="S149" s="247"/>
      <c r="T149" s="248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9" t="s">
        <v>224</v>
      </c>
      <c r="AU149" s="249" t="s">
        <v>95</v>
      </c>
      <c r="AV149" s="13" t="s">
        <v>95</v>
      </c>
      <c r="AW149" s="13" t="s">
        <v>40</v>
      </c>
      <c r="AX149" s="13" t="s">
        <v>93</v>
      </c>
      <c r="AY149" s="249" t="s">
        <v>157</v>
      </c>
    </row>
    <row r="150" spans="1:65" s="2" customFormat="1" ht="24.15" customHeight="1">
      <c r="A150" s="37"/>
      <c r="B150" s="38"/>
      <c r="C150" s="220" t="s">
        <v>191</v>
      </c>
      <c r="D150" s="220" t="s">
        <v>158</v>
      </c>
      <c r="E150" s="221" t="s">
        <v>311</v>
      </c>
      <c r="F150" s="222" t="s">
        <v>312</v>
      </c>
      <c r="G150" s="223" t="s">
        <v>313</v>
      </c>
      <c r="H150" s="224">
        <v>89.6</v>
      </c>
      <c r="I150" s="225"/>
      <c r="J150" s="226">
        <f>ROUND(I150*H150,2)</f>
        <v>0</v>
      </c>
      <c r="K150" s="227"/>
      <c r="L150" s="43"/>
      <c r="M150" s="228" t="s">
        <v>1</v>
      </c>
      <c r="N150" s="229" t="s">
        <v>50</v>
      </c>
      <c r="O150" s="90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2" t="s">
        <v>174</v>
      </c>
      <c r="AT150" s="232" t="s">
        <v>158</v>
      </c>
      <c r="AU150" s="232" t="s">
        <v>95</v>
      </c>
      <c r="AY150" s="15" t="s">
        <v>157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5" t="s">
        <v>93</v>
      </c>
      <c r="BK150" s="233">
        <f>ROUND(I150*H150,2)</f>
        <v>0</v>
      </c>
      <c r="BL150" s="15" t="s">
        <v>174</v>
      </c>
      <c r="BM150" s="232" t="s">
        <v>314</v>
      </c>
    </row>
    <row r="151" spans="1:47" s="2" customFormat="1" ht="12">
      <c r="A151" s="37"/>
      <c r="B151" s="38"/>
      <c r="C151" s="39"/>
      <c r="D151" s="234" t="s">
        <v>164</v>
      </c>
      <c r="E151" s="39"/>
      <c r="F151" s="235" t="s">
        <v>315</v>
      </c>
      <c r="G151" s="39"/>
      <c r="H151" s="39"/>
      <c r="I151" s="236"/>
      <c r="J151" s="39"/>
      <c r="K151" s="39"/>
      <c r="L151" s="43"/>
      <c r="M151" s="237"/>
      <c r="N151" s="23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164</v>
      </c>
      <c r="AU151" s="15" t="s">
        <v>95</v>
      </c>
    </row>
    <row r="152" spans="1:51" s="13" customFormat="1" ht="12">
      <c r="A152" s="13"/>
      <c r="B152" s="239"/>
      <c r="C152" s="240"/>
      <c r="D152" s="234" t="s">
        <v>224</v>
      </c>
      <c r="E152" s="241" t="s">
        <v>1</v>
      </c>
      <c r="F152" s="242" t="s">
        <v>1221</v>
      </c>
      <c r="G152" s="240"/>
      <c r="H152" s="243">
        <v>89.6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224</v>
      </c>
      <c r="AU152" s="249" t="s">
        <v>95</v>
      </c>
      <c r="AV152" s="13" t="s">
        <v>95</v>
      </c>
      <c r="AW152" s="13" t="s">
        <v>40</v>
      </c>
      <c r="AX152" s="13" t="s">
        <v>93</v>
      </c>
      <c r="AY152" s="249" t="s">
        <v>157</v>
      </c>
    </row>
    <row r="153" spans="1:65" s="2" customFormat="1" ht="24.15" customHeight="1">
      <c r="A153" s="37"/>
      <c r="B153" s="38"/>
      <c r="C153" s="220" t="s">
        <v>196</v>
      </c>
      <c r="D153" s="220" t="s">
        <v>158</v>
      </c>
      <c r="E153" s="221" t="s">
        <v>847</v>
      </c>
      <c r="F153" s="222" t="s">
        <v>848</v>
      </c>
      <c r="G153" s="223" t="s">
        <v>263</v>
      </c>
      <c r="H153" s="224">
        <v>80</v>
      </c>
      <c r="I153" s="225"/>
      <c r="J153" s="226">
        <f>ROUND(I153*H153,2)</f>
        <v>0</v>
      </c>
      <c r="K153" s="227"/>
      <c r="L153" s="43"/>
      <c r="M153" s="228" t="s">
        <v>1</v>
      </c>
      <c r="N153" s="229" t="s">
        <v>50</v>
      </c>
      <c r="O153" s="90"/>
      <c r="P153" s="230">
        <f>O153*H153</f>
        <v>0</v>
      </c>
      <c r="Q153" s="230">
        <v>0</v>
      </c>
      <c r="R153" s="230">
        <f>Q153*H153</f>
        <v>0</v>
      </c>
      <c r="S153" s="230">
        <v>0</v>
      </c>
      <c r="T153" s="23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2" t="s">
        <v>174</v>
      </c>
      <c r="AT153" s="232" t="s">
        <v>158</v>
      </c>
      <c r="AU153" s="232" t="s">
        <v>95</v>
      </c>
      <c r="AY153" s="15" t="s">
        <v>157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93</v>
      </c>
      <c r="BK153" s="233">
        <f>ROUND(I153*H153,2)</f>
        <v>0</v>
      </c>
      <c r="BL153" s="15" t="s">
        <v>174</v>
      </c>
      <c r="BM153" s="232" t="s">
        <v>849</v>
      </c>
    </row>
    <row r="154" spans="1:47" s="2" customFormat="1" ht="12">
      <c r="A154" s="37"/>
      <c r="B154" s="38"/>
      <c r="C154" s="39"/>
      <c r="D154" s="234" t="s">
        <v>164</v>
      </c>
      <c r="E154" s="39"/>
      <c r="F154" s="235" t="s">
        <v>850</v>
      </c>
      <c r="G154" s="39"/>
      <c r="H154" s="39"/>
      <c r="I154" s="236"/>
      <c r="J154" s="39"/>
      <c r="K154" s="39"/>
      <c r="L154" s="43"/>
      <c r="M154" s="237"/>
      <c r="N154" s="23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164</v>
      </c>
      <c r="AU154" s="15" t="s">
        <v>95</v>
      </c>
    </row>
    <row r="155" spans="1:51" s="13" customFormat="1" ht="12">
      <c r="A155" s="13"/>
      <c r="B155" s="239"/>
      <c r="C155" s="240"/>
      <c r="D155" s="234" t="s">
        <v>224</v>
      </c>
      <c r="E155" s="241" t="s">
        <v>1</v>
      </c>
      <c r="F155" s="242" t="s">
        <v>1222</v>
      </c>
      <c r="G155" s="240"/>
      <c r="H155" s="243">
        <v>80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224</v>
      </c>
      <c r="AU155" s="249" t="s">
        <v>95</v>
      </c>
      <c r="AV155" s="13" t="s">
        <v>95</v>
      </c>
      <c r="AW155" s="13" t="s">
        <v>40</v>
      </c>
      <c r="AX155" s="13" t="s">
        <v>93</v>
      </c>
      <c r="AY155" s="249" t="s">
        <v>157</v>
      </c>
    </row>
    <row r="156" spans="1:65" s="2" customFormat="1" ht="16.5" customHeight="1">
      <c r="A156" s="37"/>
      <c r="B156" s="38"/>
      <c r="C156" s="254" t="s">
        <v>201</v>
      </c>
      <c r="D156" s="254" t="s">
        <v>299</v>
      </c>
      <c r="E156" s="255" t="s">
        <v>300</v>
      </c>
      <c r="F156" s="256" t="s">
        <v>301</v>
      </c>
      <c r="G156" s="257" t="s">
        <v>302</v>
      </c>
      <c r="H156" s="258">
        <v>85.109</v>
      </c>
      <c r="I156" s="259"/>
      <c r="J156" s="260">
        <f>ROUND(I156*H156,2)</f>
        <v>0</v>
      </c>
      <c r="K156" s="261"/>
      <c r="L156" s="262"/>
      <c r="M156" s="263" t="s">
        <v>1</v>
      </c>
      <c r="N156" s="264" t="s">
        <v>50</v>
      </c>
      <c r="O156" s="90"/>
      <c r="P156" s="230">
        <f>O156*H156</f>
        <v>0</v>
      </c>
      <c r="Q156" s="230">
        <v>1</v>
      </c>
      <c r="R156" s="230">
        <f>Q156*H156</f>
        <v>85.109</v>
      </c>
      <c r="S156" s="230">
        <v>0</v>
      </c>
      <c r="T156" s="23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2" t="s">
        <v>191</v>
      </c>
      <c r="AT156" s="232" t="s">
        <v>299</v>
      </c>
      <c r="AU156" s="232" t="s">
        <v>95</v>
      </c>
      <c r="AY156" s="15" t="s">
        <v>157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5" t="s">
        <v>93</v>
      </c>
      <c r="BK156" s="233">
        <f>ROUND(I156*H156,2)</f>
        <v>0</v>
      </c>
      <c r="BL156" s="15" t="s">
        <v>174</v>
      </c>
      <c r="BM156" s="232" t="s">
        <v>303</v>
      </c>
    </row>
    <row r="157" spans="1:47" s="2" customFormat="1" ht="12">
      <c r="A157" s="37"/>
      <c r="B157" s="38"/>
      <c r="C157" s="39"/>
      <c r="D157" s="234" t="s">
        <v>164</v>
      </c>
      <c r="E157" s="39"/>
      <c r="F157" s="235" t="s">
        <v>301</v>
      </c>
      <c r="G157" s="39"/>
      <c r="H157" s="39"/>
      <c r="I157" s="236"/>
      <c r="J157" s="39"/>
      <c r="K157" s="39"/>
      <c r="L157" s="43"/>
      <c r="M157" s="237"/>
      <c r="N157" s="23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164</v>
      </c>
      <c r="AU157" s="15" t="s">
        <v>95</v>
      </c>
    </row>
    <row r="158" spans="1:51" s="13" customFormat="1" ht="12">
      <c r="A158" s="13"/>
      <c r="B158" s="239"/>
      <c r="C158" s="240"/>
      <c r="D158" s="234" t="s">
        <v>224</v>
      </c>
      <c r="E158" s="241" t="s">
        <v>1</v>
      </c>
      <c r="F158" s="242" t="s">
        <v>1223</v>
      </c>
      <c r="G158" s="240"/>
      <c r="H158" s="243">
        <v>-22.891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224</v>
      </c>
      <c r="AU158" s="249" t="s">
        <v>95</v>
      </c>
      <c r="AV158" s="13" t="s">
        <v>95</v>
      </c>
      <c r="AW158" s="13" t="s">
        <v>40</v>
      </c>
      <c r="AX158" s="13" t="s">
        <v>85</v>
      </c>
      <c r="AY158" s="249" t="s">
        <v>157</v>
      </c>
    </row>
    <row r="159" spans="1:51" s="13" customFormat="1" ht="12">
      <c r="A159" s="13"/>
      <c r="B159" s="239"/>
      <c r="C159" s="240"/>
      <c r="D159" s="234" t="s">
        <v>224</v>
      </c>
      <c r="E159" s="241" t="s">
        <v>1</v>
      </c>
      <c r="F159" s="242" t="s">
        <v>1224</v>
      </c>
      <c r="G159" s="240"/>
      <c r="H159" s="243">
        <v>108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224</v>
      </c>
      <c r="AU159" s="249" t="s">
        <v>95</v>
      </c>
      <c r="AV159" s="13" t="s">
        <v>95</v>
      </c>
      <c r="AW159" s="13" t="s">
        <v>40</v>
      </c>
      <c r="AX159" s="13" t="s">
        <v>85</v>
      </c>
      <c r="AY159" s="249" t="s">
        <v>157</v>
      </c>
    </row>
    <row r="160" spans="1:65" s="2" customFormat="1" ht="37.8" customHeight="1">
      <c r="A160" s="37"/>
      <c r="B160" s="38"/>
      <c r="C160" s="220" t="s">
        <v>206</v>
      </c>
      <c r="D160" s="220" t="s">
        <v>158</v>
      </c>
      <c r="E160" s="221" t="s">
        <v>317</v>
      </c>
      <c r="F160" s="222" t="s">
        <v>318</v>
      </c>
      <c r="G160" s="223" t="s">
        <v>313</v>
      </c>
      <c r="H160" s="224">
        <v>2.2</v>
      </c>
      <c r="I160" s="225"/>
      <c r="J160" s="226">
        <f>ROUND(I160*H160,2)</f>
        <v>0</v>
      </c>
      <c r="K160" s="227"/>
      <c r="L160" s="43"/>
      <c r="M160" s="228" t="s">
        <v>1</v>
      </c>
      <c r="N160" s="229" t="s">
        <v>50</v>
      </c>
      <c r="O160" s="90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174</v>
      </c>
      <c r="AT160" s="232" t="s">
        <v>158</v>
      </c>
      <c r="AU160" s="232" t="s">
        <v>95</v>
      </c>
      <c r="AY160" s="15" t="s">
        <v>157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93</v>
      </c>
      <c r="BK160" s="233">
        <f>ROUND(I160*H160,2)</f>
        <v>0</v>
      </c>
      <c r="BL160" s="15" t="s">
        <v>174</v>
      </c>
      <c r="BM160" s="232" t="s">
        <v>319</v>
      </c>
    </row>
    <row r="161" spans="1:47" s="2" customFormat="1" ht="12">
      <c r="A161" s="37"/>
      <c r="B161" s="38"/>
      <c r="C161" s="39"/>
      <c r="D161" s="234" t="s">
        <v>164</v>
      </c>
      <c r="E161" s="39"/>
      <c r="F161" s="235" t="s">
        <v>320</v>
      </c>
      <c r="G161" s="39"/>
      <c r="H161" s="39"/>
      <c r="I161" s="236"/>
      <c r="J161" s="39"/>
      <c r="K161" s="39"/>
      <c r="L161" s="43"/>
      <c r="M161" s="237"/>
      <c r="N161" s="23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164</v>
      </c>
      <c r="AU161" s="15" t="s">
        <v>95</v>
      </c>
    </row>
    <row r="162" spans="1:51" s="13" customFormat="1" ht="12">
      <c r="A162" s="13"/>
      <c r="B162" s="239"/>
      <c r="C162" s="240"/>
      <c r="D162" s="234" t="s">
        <v>224</v>
      </c>
      <c r="E162" s="241" t="s">
        <v>1</v>
      </c>
      <c r="F162" s="242" t="s">
        <v>1225</v>
      </c>
      <c r="G162" s="240"/>
      <c r="H162" s="243">
        <v>2.2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224</v>
      </c>
      <c r="AU162" s="249" t="s">
        <v>95</v>
      </c>
      <c r="AV162" s="13" t="s">
        <v>95</v>
      </c>
      <c r="AW162" s="13" t="s">
        <v>40</v>
      </c>
      <c r="AX162" s="13" t="s">
        <v>93</v>
      </c>
      <c r="AY162" s="249" t="s">
        <v>157</v>
      </c>
    </row>
    <row r="163" spans="1:65" s="2" customFormat="1" ht="33" customHeight="1">
      <c r="A163" s="37"/>
      <c r="B163" s="38"/>
      <c r="C163" s="220" t="s">
        <v>212</v>
      </c>
      <c r="D163" s="220" t="s">
        <v>158</v>
      </c>
      <c r="E163" s="221" t="s">
        <v>853</v>
      </c>
      <c r="F163" s="222" t="s">
        <v>854</v>
      </c>
      <c r="G163" s="223" t="s">
        <v>313</v>
      </c>
      <c r="H163" s="224">
        <v>67.05</v>
      </c>
      <c r="I163" s="225"/>
      <c r="J163" s="226">
        <f>ROUND(I163*H163,2)</f>
        <v>0</v>
      </c>
      <c r="K163" s="227"/>
      <c r="L163" s="43"/>
      <c r="M163" s="228" t="s">
        <v>1</v>
      </c>
      <c r="N163" s="229" t="s">
        <v>50</v>
      </c>
      <c r="O163" s="90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2" t="s">
        <v>174</v>
      </c>
      <c r="AT163" s="232" t="s">
        <v>158</v>
      </c>
      <c r="AU163" s="232" t="s">
        <v>95</v>
      </c>
      <c r="AY163" s="15" t="s">
        <v>157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5" t="s">
        <v>93</v>
      </c>
      <c r="BK163" s="233">
        <f>ROUND(I163*H163,2)</f>
        <v>0</v>
      </c>
      <c r="BL163" s="15" t="s">
        <v>174</v>
      </c>
      <c r="BM163" s="232" t="s">
        <v>855</v>
      </c>
    </row>
    <row r="164" spans="1:47" s="2" customFormat="1" ht="12">
      <c r="A164" s="37"/>
      <c r="B164" s="38"/>
      <c r="C164" s="39"/>
      <c r="D164" s="234" t="s">
        <v>164</v>
      </c>
      <c r="E164" s="39"/>
      <c r="F164" s="235" t="s">
        <v>856</v>
      </c>
      <c r="G164" s="39"/>
      <c r="H164" s="39"/>
      <c r="I164" s="236"/>
      <c r="J164" s="39"/>
      <c r="K164" s="39"/>
      <c r="L164" s="43"/>
      <c r="M164" s="237"/>
      <c r="N164" s="23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5" t="s">
        <v>164</v>
      </c>
      <c r="AU164" s="15" t="s">
        <v>95</v>
      </c>
    </row>
    <row r="165" spans="1:51" s="13" customFormat="1" ht="12">
      <c r="A165" s="13"/>
      <c r="B165" s="239"/>
      <c r="C165" s="240"/>
      <c r="D165" s="234" t="s">
        <v>224</v>
      </c>
      <c r="E165" s="241" t="s">
        <v>1</v>
      </c>
      <c r="F165" s="242" t="s">
        <v>1226</v>
      </c>
      <c r="G165" s="240"/>
      <c r="H165" s="243">
        <v>67.05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224</v>
      </c>
      <c r="AU165" s="249" t="s">
        <v>95</v>
      </c>
      <c r="AV165" s="13" t="s">
        <v>95</v>
      </c>
      <c r="AW165" s="13" t="s">
        <v>40</v>
      </c>
      <c r="AX165" s="13" t="s">
        <v>85</v>
      </c>
      <c r="AY165" s="249" t="s">
        <v>157</v>
      </c>
    </row>
    <row r="166" spans="1:65" s="2" customFormat="1" ht="37.8" customHeight="1">
      <c r="A166" s="37"/>
      <c r="B166" s="38"/>
      <c r="C166" s="220" t="s">
        <v>220</v>
      </c>
      <c r="D166" s="220" t="s">
        <v>158</v>
      </c>
      <c r="E166" s="221" t="s">
        <v>328</v>
      </c>
      <c r="F166" s="222" t="s">
        <v>329</v>
      </c>
      <c r="G166" s="223" t="s">
        <v>313</v>
      </c>
      <c r="H166" s="224">
        <v>2.2</v>
      </c>
      <c r="I166" s="225"/>
      <c r="J166" s="226">
        <f>ROUND(I166*H166,2)</f>
        <v>0</v>
      </c>
      <c r="K166" s="227"/>
      <c r="L166" s="43"/>
      <c r="M166" s="228" t="s">
        <v>1</v>
      </c>
      <c r="N166" s="229" t="s">
        <v>50</v>
      </c>
      <c r="O166" s="90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2" t="s">
        <v>174</v>
      </c>
      <c r="AT166" s="232" t="s">
        <v>158</v>
      </c>
      <c r="AU166" s="232" t="s">
        <v>95</v>
      </c>
      <c r="AY166" s="15" t="s">
        <v>157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5" t="s">
        <v>93</v>
      </c>
      <c r="BK166" s="233">
        <f>ROUND(I166*H166,2)</f>
        <v>0</v>
      </c>
      <c r="BL166" s="15" t="s">
        <v>174</v>
      </c>
      <c r="BM166" s="232" t="s">
        <v>330</v>
      </c>
    </row>
    <row r="167" spans="1:47" s="2" customFormat="1" ht="12">
      <c r="A167" s="37"/>
      <c r="B167" s="38"/>
      <c r="C167" s="39"/>
      <c r="D167" s="234" t="s">
        <v>164</v>
      </c>
      <c r="E167" s="39"/>
      <c r="F167" s="235" t="s">
        <v>331</v>
      </c>
      <c r="G167" s="39"/>
      <c r="H167" s="39"/>
      <c r="I167" s="236"/>
      <c r="J167" s="39"/>
      <c r="K167" s="39"/>
      <c r="L167" s="43"/>
      <c r="M167" s="237"/>
      <c r="N167" s="23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164</v>
      </c>
      <c r="AU167" s="15" t="s">
        <v>95</v>
      </c>
    </row>
    <row r="168" spans="1:51" s="13" customFormat="1" ht="12">
      <c r="A168" s="13"/>
      <c r="B168" s="239"/>
      <c r="C168" s="240"/>
      <c r="D168" s="234" t="s">
        <v>224</v>
      </c>
      <c r="E168" s="241" t="s">
        <v>1</v>
      </c>
      <c r="F168" s="242" t="s">
        <v>1227</v>
      </c>
      <c r="G168" s="240"/>
      <c r="H168" s="243">
        <v>2.2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224</v>
      </c>
      <c r="AU168" s="249" t="s">
        <v>95</v>
      </c>
      <c r="AV168" s="13" t="s">
        <v>95</v>
      </c>
      <c r="AW168" s="13" t="s">
        <v>40</v>
      </c>
      <c r="AX168" s="13" t="s">
        <v>93</v>
      </c>
      <c r="AY168" s="249" t="s">
        <v>157</v>
      </c>
    </row>
    <row r="169" spans="1:65" s="2" customFormat="1" ht="33" customHeight="1">
      <c r="A169" s="37"/>
      <c r="B169" s="38"/>
      <c r="C169" s="220" t="s">
        <v>227</v>
      </c>
      <c r="D169" s="220" t="s">
        <v>158</v>
      </c>
      <c r="E169" s="221" t="s">
        <v>859</v>
      </c>
      <c r="F169" s="222" t="s">
        <v>860</v>
      </c>
      <c r="G169" s="223" t="s">
        <v>313</v>
      </c>
      <c r="H169" s="224">
        <v>67.05</v>
      </c>
      <c r="I169" s="225"/>
      <c r="J169" s="226">
        <f>ROUND(I169*H169,2)</f>
        <v>0</v>
      </c>
      <c r="K169" s="227"/>
      <c r="L169" s="43"/>
      <c r="M169" s="228" t="s">
        <v>1</v>
      </c>
      <c r="N169" s="229" t="s">
        <v>50</v>
      </c>
      <c r="O169" s="90"/>
      <c r="P169" s="230">
        <f>O169*H169</f>
        <v>0</v>
      </c>
      <c r="Q169" s="230">
        <v>0</v>
      </c>
      <c r="R169" s="230">
        <f>Q169*H169</f>
        <v>0</v>
      </c>
      <c r="S169" s="230">
        <v>0</v>
      </c>
      <c r="T169" s="23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2" t="s">
        <v>174</v>
      </c>
      <c r="AT169" s="232" t="s">
        <v>158</v>
      </c>
      <c r="AU169" s="232" t="s">
        <v>95</v>
      </c>
      <c r="AY169" s="15" t="s">
        <v>157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5" t="s">
        <v>93</v>
      </c>
      <c r="BK169" s="233">
        <f>ROUND(I169*H169,2)</f>
        <v>0</v>
      </c>
      <c r="BL169" s="15" t="s">
        <v>174</v>
      </c>
      <c r="BM169" s="232" t="s">
        <v>861</v>
      </c>
    </row>
    <row r="170" spans="1:47" s="2" customFormat="1" ht="12">
      <c r="A170" s="37"/>
      <c r="B170" s="38"/>
      <c r="C170" s="39"/>
      <c r="D170" s="234" t="s">
        <v>164</v>
      </c>
      <c r="E170" s="39"/>
      <c r="F170" s="235" t="s">
        <v>862</v>
      </c>
      <c r="G170" s="39"/>
      <c r="H170" s="39"/>
      <c r="I170" s="236"/>
      <c r="J170" s="39"/>
      <c r="K170" s="39"/>
      <c r="L170" s="43"/>
      <c r="M170" s="237"/>
      <c r="N170" s="238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5" t="s">
        <v>164</v>
      </c>
      <c r="AU170" s="15" t="s">
        <v>95</v>
      </c>
    </row>
    <row r="171" spans="1:51" s="13" customFormat="1" ht="12">
      <c r="A171" s="13"/>
      <c r="B171" s="239"/>
      <c r="C171" s="240"/>
      <c r="D171" s="234" t="s">
        <v>224</v>
      </c>
      <c r="E171" s="241" t="s">
        <v>1</v>
      </c>
      <c r="F171" s="242" t="s">
        <v>1226</v>
      </c>
      <c r="G171" s="240"/>
      <c r="H171" s="243">
        <v>67.05</v>
      </c>
      <c r="I171" s="244"/>
      <c r="J171" s="240"/>
      <c r="K171" s="240"/>
      <c r="L171" s="245"/>
      <c r="M171" s="246"/>
      <c r="N171" s="247"/>
      <c r="O171" s="247"/>
      <c r="P171" s="247"/>
      <c r="Q171" s="247"/>
      <c r="R171" s="247"/>
      <c r="S171" s="247"/>
      <c r="T171" s="248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9" t="s">
        <v>224</v>
      </c>
      <c r="AU171" s="249" t="s">
        <v>95</v>
      </c>
      <c r="AV171" s="13" t="s">
        <v>95</v>
      </c>
      <c r="AW171" s="13" t="s">
        <v>40</v>
      </c>
      <c r="AX171" s="13" t="s">
        <v>85</v>
      </c>
      <c r="AY171" s="249" t="s">
        <v>157</v>
      </c>
    </row>
    <row r="172" spans="1:65" s="2" customFormat="1" ht="21.75" customHeight="1">
      <c r="A172" s="37"/>
      <c r="B172" s="38"/>
      <c r="C172" s="220" t="s">
        <v>8</v>
      </c>
      <c r="D172" s="220" t="s">
        <v>158</v>
      </c>
      <c r="E172" s="221" t="s">
        <v>864</v>
      </c>
      <c r="F172" s="222" t="s">
        <v>865</v>
      </c>
      <c r="G172" s="223" t="s">
        <v>263</v>
      </c>
      <c r="H172" s="224">
        <v>360</v>
      </c>
      <c r="I172" s="225"/>
      <c r="J172" s="226">
        <f>ROUND(I172*H172,2)</f>
        <v>0</v>
      </c>
      <c r="K172" s="227"/>
      <c r="L172" s="43"/>
      <c r="M172" s="228" t="s">
        <v>1</v>
      </c>
      <c r="N172" s="229" t="s">
        <v>50</v>
      </c>
      <c r="O172" s="90"/>
      <c r="P172" s="230">
        <f>O172*H172</f>
        <v>0</v>
      </c>
      <c r="Q172" s="230">
        <v>0.00084</v>
      </c>
      <c r="R172" s="230">
        <f>Q172*H172</f>
        <v>0.3024</v>
      </c>
      <c r="S172" s="230">
        <v>0</v>
      </c>
      <c r="T172" s="23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2" t="s">
        <v>174</v>
      </c>
      <c r="AT172" s="232" t="s">
        <v>158</v>
      </c>
      <c r="AU172" s="232" t="s">
        <v>95</v>
      </c>
      <c r="AY172" s="15" t="s">
        <v>157</v>
      </c>
      <c r="BE172" s="233">
        <f>IF(N172="základní",J172,0)</f>
        <v>0</v>
      </c>
      <c r="BF172" s="233">
        <f>IF(N172="snížená",J172,0)</f>
        <v>0</v>
      </c>
      <c r="BG172" s="233">
        <f>IF(N172="zákl. přenesená",J172,0)</f>
        <v>0</v>
      </c>
      <c r="BH172" s="233">
        <f>IF(N172="sníž. přenesená",J172,0)</f>
        <v>0</v>
      </c>
      <c r="BI172" s="233">
        <f>IF(N172="nulová",J172,0)</f>
        <v>0</v>
      </c>
      <c r="BJ172" s="15" t="s">
        <v>93</v>
      </c>
      <c r="BK172" s="233">
        <f>ROUND(I172*H172,2)</f>
        <v>0</v>
      </c>
      <c r="BL172" s="15" t="s">
        <v>174</v>
      </c>
      <c r="BM172" s="232" t="s">
        <v>1228</v>
      </c>
    </row>
    <row r="173" spans="1:47" s="2" customFormat="1" ht="12">
      <c r="A173" s="37"/>
      <c r="B173" s="38"/>
      <c r="C173" s="39"/>
      <c r="D173" s="234" t="s">
        <v>164</v>
      </c>
      <c r="E173" s="39"/>
      <c r="F173" s="235" t="s">
        <v>867</v>
      </c>
      <c r="G173" s="39"/>
      <c r="H173" s="39"/>
      <c r="I173" s="236"/>
      <c r="J173" s="39"/>
      <c r="K173" s="39"/>
      <c r="L173" s="43"/>
      <c r="M173" s="237"/>
      <c r="N173" s="238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5" t="s">
        <v>164</v>
      </c>
      <c r="AU173" s="15" t="s">
        <v>95</v>
      </c>
    </row>
    <row r="174" spans="1:51" s="13" customFormat="1" ht="12">
      <c r="A174" s="13"/>
      <c r="B174" s="239"/>
      <c r="C174" s="240"/>
      <c r="D174" s="234" t="s">
        <v>224</v>
      </c>
      <c r="E174" s="241" t="s">
        <v>1</v>
      </c>
      <c r="F174" s="242" t="s">
        <v>1229</v>
      </c>
      <c r="G174" s="240"/>
      <c r="H174" s="243">
        <v>360</v>
      </c>
      <c r="I174" s="244"/>
      <c r="J174" s="240"/>
      <c r="K174" s="240"/>
      <c r="L174" s="245"/>
      <c r="M174" s="246"/>
      <c r="N174" s="247"/>
      <c r="O174" s="247"/>
      <c r="P174" s="247"/>
      <c r="Q174" s="247"/>
      <c r="R174" s="247"/>
      <c r="S174" s="247"/>
      <c r="T174" s="248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9" t="s">
        <v>224</v>
      </c>
      <c r="AU174" s="249" t="s">
        <v>95</v>
      </c>
      <c r="AV174" s="13" t="s">
        <v>95</v>
      </c>
      <c r="AW174" s="13" t="s">
        <v>40</v>
      </c>
      <c r="AX174" s="13" t="s">
        <v>93</v>
      </c>
      <c r="AY174" s="249" t="s">
        <v>157</v>
      </c>
    </row>
    <row r="175" spans="1:65" s="2" customFormat="1" ht="24.15" customHeight="1">
      <c r="A175" s="37"/>
      <c r="B175" s="38"/>
      <c r="C175" s="220" t="s">
        <v>236</v>
      </c>
      <c r="D175" s="220" t="s">
        <v>158</v>
      </c>
      <c r="E175" s="221" t="s">
        <v>869</v>
      </c>
      <c r="F175" s="222" t="s">
        <v>870</v>
      </c>
      <c r="G175" s="223" t="s">
        <v>263</v>
      </c>
      <c r="H175" s="224">
        <v>360</v>
      </c>
      <c r="I175" s="225"/>
      <c r="J175" s="226">
        <f>ROUND(I175*H175,2)</f>
        <v>0</v>
      </c>
      <c r="K175" s="227"/>
      <c r="L175" s="43"/>
      <c r="M175" s="228" t="s">
        <v>1</v>
      </c>
      <c r="N175" s="229" t="s">
        <v>50</v>
      </c>
      <c r="O175" s="90"/>
      <c r="P175" s="230">
        <f>O175*H175</f>
        <v>0</v>
      </c>
      <c r="Q175" s="230">
        <v>0</v>
      </c>
      <c r="R175" s="230">
        <f>Q175*H175</f>
        <v>0</v>
      </c>
      <c r="S175" s="230">
        <v>0</v>
      </c>
      <c r="T175" s="23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2" t="s">
        <v>174</v>
      </c>
      <c r="AT175" s="232" t="s">
        <v>158</v>
      </c>
      <c r="AU175" s="232" t="s">
        <v>95</v>
      </c>
      <c r="AY175" s="15" t="s">
        <v>157</v>
      </c>
      <c r="BE175" s="233">
        <f>IF(N175="základní",J175,0)</f>
        <v>0</v>
      </c>
      <c r="BF175" s="233">
        <f>IF(N175="snížená",J175,0)</f>
        <v>0</v>
      </c>
      <c r="BG175" s="233">
        <f>IF(N175="zákl. přenesená",J175,0)</f>
        <v>0</v>
      </c>
      <c r="BH175" s="233">
        <f>IF(N175="sníž. přenesená",J175,0)</f>
        <v>0</v>
      </c>
      <c r="BI175" s="233">
        <f>IF(N175="nulová",J175,0)</f>
        <v>0</v>
      </c>
      <c r="BJ175" s="15" t="s">
        <v>93</v>
      </c>
      <c r="BK175" s="233">
        <f>ROUND(I175*H175,2)</f>
        <v>0</v>
      </c>
      <c r="BL175" s="15" t="s">
        <v>174</v>
      </c>
      <c r="BM175" s="232" t="s">
        <v>1230</v>
      </c>
    </row>
    <row r="176" spans="1:47" s="2" customFormat="1" ht="12">
      <c r="A176" s="37"/>
      <c r="B176" s="38"/>
      <c r="C176" s="39"/>
      <c r="D176" s="234" t="s">
        <v>164</v>
      </c>
      <c r="E176" s="39"/>
      <c r="F176" s="235" t="s">
        <v>872</v>
      </c>
      <c r="G176" s="39"/>
      <c r="H176" s="39"/>
      <c r="I176" s="236"/>
      <c r="J176" s="39"/>
      <c r="K176" s="39"/>
      <c r="L176" s="43"/>
      <c r="M176" s="237"/>
      <c r="N176" s="238"/>
      <c r="O176" s="90"/>
      <c r="P176" s="90"/>
      <c r="Q176" s="90"/>
      <c r="R176" s="90"/>
      <c r="S176" s="90"/>
      <c r="T176" s="91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T176" s="15" t="s">
        <v>164</v>
      </c>
      <c r="AU176" s="15" t="s">
        <v>95</v>
      </c>
    </row>
    <row r="177" spans="1:65" s="2" customFormat="1" ht="24.15" customHeight="1">
      <c r="A177" s="37"/>
      <c r="B177" s="38"/>
      <c r="C177" s="220" t="s">
        <v>346</v>
      </c>
      <c r="D177" s="220" t="s">
        <v>158</v>
      </c>
      <c r="E177" s="221" t="s">
        <v>347</v>
      </c>
      <c r="F177" s="222" t="s">
        <v>348</v>
      </c>
      <c r="G177" s="223" t="s">
        <v>313</v>
      </c>
      <c r="H177" s="224">
        <v>132.25</v>
      </c>
      <c r="I177" s="225"/>
      <c r="J177" s="226">
        <f>ROUND(I177*H177,2)</f>
        <v>0</v>
      </c>
      <c r="K177" s="227"/>
      <c r="L177" s="43"/>
      <c r="M177" s="228" t="s">
        <v>1</v>
      </c>
      <c r="N177" s="229" t="s">
        <v>50</v>
      </c>
      <c r="O177" s="90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2" t="s">
        <v>174</v>
      </c>
      <c r="AT177" s="232" t="s">
        <v>158</v>
      </c>
      <c r="AU177" s="232" t="s">
        <v>95</v>
      </c>
      <c r="AY177" s="15" t="s">
        <v>157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5" t="s">
        <v>93</v>
      </c>
      <c r="BK177" s="233">
        <f>ROUND(I177*H177,2)</f>
        <v>0</v>
      </c>
      <c r="BL177" s="15" t="s">
        <v>174</v>
      </c>
      <c r="BM177" s="232" t="s">
        <v>349</v>
      </c>
    </row>
    <row r="178" spans="1:47" s="2" customFormat="1" ht="12">
      <c r="A178" s="37"/>
      <c r="B178" s="38"/>
      <c r="C178" s="39"/>
      <c r="D178" s="234" t="s">
        <v>164</v>
      </c>
      <c r="E178" s="39"/>
      <c r="F178" s="235" t="s">
        <v>350</v>
      </c>
      <c r="G178" s="39"/>
      <c r="H178" s="39"/>
      <c r="I178" s="236"/>
      <c r="J178" s="39"/>
      <c r="K178" s="39"/>
      <c r="L178" s="43"/>
      <c r="M178" s="237"/>
      <c r="N178" s="23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164</v>
      </c>
      <c r="AU178" s="15" t="s">
        <v>95</v>
      </c>
    </row>
    <row r="179" spans="1:51" s="13" customFormat="1" ht="12">
      <c r="A179" s="13"/>
      <c r="B179" s="239"/>
      <c r="C179" s="240"/>
      <c r="D179" s="234" t="s">
        <v>224</v>
      </c>
      <c r="E179" s="241" t="s">
        <v>1</v>
      </c>
      <c r="F179" s="242" t="s">
        <v>1231</v>
      </c>
      <c r="G179" s="240"/>
      <c r="H179" s="243">
        <v>132.25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224</v>
      </c>
      <c r="AU179" s="249" t="s">
        <v>95</v>
      </c>
      <c r="AV179" s="13" t="s">
        <v>95</v>
      </c>
      <c r="AW179" s="13" t="s">
        <v>40</v>
      </c>
      <c r="AX179" s="13" t="s">
        <v>85</v>
      </c>
      <c r="AY179" s="249" t="s">
        <v>157</v>
      </c>
    </row>
    <row r="180" spans="1:65" s="2" customFormat="1" ht="24.15" customHeight="1">
      <c r="A180" s="37"/>
      <c r="B180" s="38"/>
      <c r="C180" s="220" t="s">
        <v>353</v>
      </c>
      <c r="D180" s="220" t="s">
        <v>158</v>
      </c>
      <c r="E180" s="221" t="s">
        <v>354</v>
      </c>
      <c r="F180" s="222" t="s">
        <v>355</v>
      </c>
      <c r="G180" s="223" t="s">
        <v>313</v>
      </c>
      <c r="H180" s="224">
        <v>132.25</v>
      </c>
      <c r="I180" s="225"/>
      <c r="J180" s="226">
        <f>ROUND(I180*H180,2)</f>
        <v>0</v>
      </c>
      <c r="K180" s="227"/>
      <c r="L180" s="43"/>
      <c r="M180" s="228" t="s">
        <v>1</v>
      </c>
      <c r="N180" s="229" t="s">
        <v>50</v>
      </c>
      <c r="O180" s="90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2" t="s">
        <v>174</v>
      </c>
      <c r="AT180" s="232" t="s">
        <v>158</v>
      </c>
      <c r="AU180" s="232" t="s">
        <v>95</v>
      </c>
      <c r="AY180" s="15" t="s">
        <v>157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5" t="s">
        <v>93</v>
      </c>
      <c r="BK180" s="233">
        <f>ROUND(I180*H180,2)</f>
        <v>0</v>
      </c>
      <c r="BL180" s="15" t="s">
        <v>174</v>
      </c>
      <c r="BM180" s="232" t="s">
        <v>356</v>
      </c>
    </row>
    <row r="181" spans="1:47" s="2" customFormat="1" ht="12">
      <c r="A181" s="37"/>
      <c r="B181" s="38"/>
      <c r="C181" s="39"/>
      <c r="D181" s="234" t="s">
        <v>164</v>
      </c>
      <c r="E181" s="39"/>
      <c r="F181" s="235" t="s">
        <v>357</v>
      </c>
      <c r="G181" s="39"/>
      <c r="H181" s="39"/>
      <c r="I181" s="236"/>
      <c r="J181" s="39"/>
      <c r="K181" s="39"/>
      <c r="L181" s="43"/>
      <c r="M181" s="237"/>
      <c r="N181" s="23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164</v>
      </c>
      <c r="AU181" s="15" t="s">
        <v>95</v>
      </c>
    </row>
    <row r="182" spans="1:51" s="13" customFormat="1" ht="12">
      <c r="A182" s="13"/>
      <c r="B182" s="239"/>
      <c r="C182" s="240"/>
      <c r="D182" s="234" t="s">
        <v>224</v>
      </c>
      <c r="E182" s="241" t="s">
        <v>1</v>
      </c>
      <c r="F182" s="242" t="s">
        <v>1231</v>
      </c>
      <c r="G182" s="240"/>
      <c r="H182" s="243">
        <v>132.25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224</v>
      </c>
      <c r="AU182" s="249" t="s">
        <v>95</v>
      </c>
      <c r="AV182" s="13" t="s">
        <v>95</v>
      </c>
      <c r="AW182" s="13" t="s">
        <v>40</v>
      </c>
      <c r="AX182" s="13" t="s">
        <v>85</v>
      </c>
      <c r="AY182" s="249" t="s">
        <v>157</v>
      </c>
    </row>
    <row r="183" spans="1:65" s="2" customFormat="1" ht="33" customHeight="1">
      <c r="A183" s="37"/>
      <c r="B183" s="38"/>
      <c r="C183" s="220" t="s">
        <v>359</v>
      </c>
      <c r="D183" s="220" t="s">
        <v>158</v>
      </c>
      <c r="E183" s="221" t="s">
        <v>360</v>
      </c>
      <c r="F183" s="222" t="s">
        <v>361</v>
      </c>
      <c r="G183" s="223" t="s">
        <v>313</v>
      </c>
      <c r="H183" s="224">
        <v>132.25</v>
      </c>
      <c r="I183" s="225"/>
      <c r="J183" s="226">
        <f>ROUND(I183*H183,2)</f>
        <v>0</v>
      </c>
      <c r="K183" s="227"/>
      <c r="L183" s="43"/>
      <c r="M183" s="228" t="s">
        <v>1</v>
      </c>
      <c r="N183" s="229" t="s">
        <v>50</v>
      </c>
      <c r="O183" s="90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174</v>
      </c>
      <c r="AT183" s="232" t="s">
        <v>158</v>
      </c>
      <c r="AU183" s="232" t="s">
        <v>95</v>
      </c>
      <c r="AY183" s="15" t="s">
        <v>157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5" t="s">
        <v>93</v>
      </c>
      <c r="BK183" s="233">
        <f>ROUND(I183*H183,2)</f>
        <v>0</v>
      </c>
      <c r="BL183" s="15" t="s">
        <v>174</v>
      </c>
      <c r="BM183" s="232" t="s">
        <v>362</v>
      </c>
    </row>
    <row r="184" spans="1:47" s="2" customFormat="1" ht="12">
      <c r="A184" s="37"/>
      <c r="B184" s="38"/>
      <c r="C184" s="39"/>
      <c r="D184" s="234" t="s">
        <v>164</v>
      </c>
      <c r="E184" s="39"/>
      <c r="F184" s="235" t="s">
        <v>363</v>
      </c>
      <c r="G184" s="39"/>
      <c r="H184" s="39"/>
      <c r="I184" s="236"/>
      <c r="J184" s="39"/>
      <c r="K184" s="39"/>
      <c r="L184" s="43"/>
      <c r="M184" s="237"/>
      <c r="N184" s="23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164</v>
      </c>
      <c r="AU184" s="15" t="s">
        <v>95</v>
      </c>
    </row>
    <row r="185" spans="1:51" s="13" customFormat="1" ht="12">
      <c r="A185" s="13"/>
      <c r="B185" s="239"/>
      <c r="C185" s="240"/>
      <c r="D185" s="234" t="s">
        <v>224</v>
      </c>
      <c r="E185" s="241" t="s">
        <v>1</v>
      </c>
      <c r="F185" s="242" t="s">
        <v>1232</v>
      </c>
      <c r="G185" s="240"/>
      <c r="H185" s="243">
        <v>132.25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224</v>
      </c>
      <c r="AU185" s="249" t="s">
        <v>95</v>
      </c>
      <c r="AV185" s="13" t="s">
        <v>95</v>
      </c>
      <c r="AW185" s="13" t="s">
        <v>40</v>
      </c>
      <c r="AX185" s="13" t="s">
        <v>85</v>
      </c>
      <c r="AY185" s="249" t="s">
        <v>157</v>
      </c>
    </row>
    <row r="186" spans="1:65" s="2" customFormat="1" ht="33" customHeight="1">
      <c r="A186" s="37"/>
      <c r="B186" s="38"/>
      <c r="C186" s="220" t="s">
        <v>364</v>
      </c>
      <c r="D186" s="220" t="s">
        <v>158</v>
      </c>
      <c r="E186" s="221" t="s">
        <v>365</v>
      </c>
      <c r="F186" s="222" t="s">
        <v>366</v>
      </c>
      <c r="G186" s="223" t="s">
        <v>313</v>
      </c>
      <c r="H186" s="224">
        <v>132.25</v>
      </c>
      <c r="I186" s="225"/>
      <c r="J186" s="226">
        <f>ROUND(I186*H186,2)</f>
        <v>0</v>
      </c>
      <c r="K186" s="227"/>
      <c r="L186" s="43"/>
      <c r="M186" s="228" t="s">
        <v>1</v>
      </c>
      <c r="N186" s="229" t="s">
        <v>50</v>
      </c>
      <c r="O186" s="90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2" t="s">
        <v>174</v>
      </c>
      <c r="AT186" s="232" t="s">
        <v>158</v>
      </c>
      <c r="AU186" s="232" t="s">
        <v>95</v>
      </c>
      <c r="AY186" s="15" t="s">
        <v>157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5" t="s">
        <v>93</v>
      </c>
      <c r="BK186" s="233">
        <f>ROUND(I186*H186,2)</f>
        <v>0</v>
      </c>
      <c r="BL186" s="15" t="s">
        <v>174</v>
      </c>
      <c r="BM186" s="232" t="s">
        <v>367</v>
      </c>
    </row>
    <row r="187" spans="1:47" s="2" customFormat="1" ht="12">
      <c r="A187" s="37"/>
      <c r="B187" s="38"/>
      <c r="C187" s="39"/>
      <c r="D187" s="234" t="s">
        <v>164</v>
      </c>
      <c r="E187" s="39"/>
      <c r="F187" s="235" t="s">
        <v>368</v>
      </c>
      <c r="G187" s="39"/>
      <c r="H187" s="39"/>
      <c r="I187" s="236"/>
      <c r="J187" s="39"/>
      <c r="K187" s="39"/>
      <c r="L187" s="43"/>
      <c r="M187" s="237"/>
      <c r="N187" s="23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164</v>
      </c>
      <c r="AU187" s="15" t="s">
        <v>95</v>
      </c>
    </row>
    <row r="188" spans="1:51" s="13" customFormat="1" ht="12">
      <c r="A188" s="13"/>
      <c r="B188" s="239"/>
      <c r="C188" s="240"/>
      <c r="D188" s="234" t="s">
        <v>224</v>
      </c>
      <c r="E188" s="241" t="s">
        <v>1</v>
      </c>
      <c r="F188" s="242" t="s">
        <v>1232</v>
      </c>
      <c r="G188" s="240"/>
      <c r="H188" s="243">
        <v>132.25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224</v>
      </c>
      <c r="AU188" s="249" t="s">
        <v>95</v>
      </c>
      <c r="AV188" s="13" t="s">
        <v>95</v>
      </c>
      <c r="AW188" s="13" t="s">
        <v>40</v>
      </c>
      <c r="AX188" s="13" t="s">
        <v>85</v>
      </c>
      <c r="AY188" s="249" t="s">
        <v>157</v>
      </c>
    </row>
    <row r="189" spans="1:65" s="2" customFormat="1" ht="37.8" customHeight="1">
      <c r="A189" s="37"/>
      <c r="B189" s="38"/>
      <c r="C189" s="220" t="s">
        <v>7</v>
      </c>
      <c r="D189" s="220" t="s">
        <v>158</v>
      </c>
      <c r="E189" s="221" t="s">
        <v>369</v>
      </c>
      <c r="F189" s="222" t="s">
        <v>370</v>
      </c>
      <c r="G189" s="223" t="s">
        <v>313</v>
      </c>
      <c r="H189" s="224">
        <v>60.087</v>
      </c>
      <c r="I189" s="225"/>
      <c r="J189" s="226">
        <f>ROUND(I189*H189,2)</f>
        <v>0</v>
      </c>
      <c r="K189" s="227"/>
      <c r="L189" s="43"/>
      <c r="M189" s="228" t="s">
        <v>1</v>
      </c>
      <c r="N189" s="229" t="s">
        <v>50</v>
      </c>
      <c r="O189" s="90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2" t="s">
        <v>174</v>
      </c>
      <c r="AT189" s="232" t="s">
        <v>158</v>
      </c>
      <c r="AU189" s="232" t="s">
        <v>95</v>
      </c>
      <c r="AY189" s="15" t="s">
        <v>157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5" t="s">
        <v>93</v>
      </c>
      <c r="BK189" s="233">
        <f>ROUND(I189*H189,2)</f>
        <v>0</v>
      </c>
      <c r="BL189" s="15" t="s">
        <v>174</v>
      </c>
      <c r="BM189" s="232" t="s">
        <v>1233</v>
      </c>
    </row>
    <row r="190" spans="1:47" s="2" customFormat="1" ht="12">
      <c r="A190" s="37"/>
      <c r="B190" s="38"/>
      <c r="C190" s="39"/>
      <c r="D190" s="234" t="s">
        <v>164</v>
      </c>
      <c r="E190" s="39"/>
      <c r="F190" s="235" t="s">
        <v>372</v>
      </c>
      <c r="G190" s="39"/>
      <c r="H190" s="39"/>
      <c r="I190" s="236"/>
      <c r="J190" s="39"/>
      <c r="K190" s="39"/>
      <c r="L190" s="43"/>
      <c r="M190" s="237"/>
      <c r="N190" s="23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5" t="s">
        <v>164</v>
      </c>
      <c r="AU190" s="15" t="s">
        <v>95</v>
      </c>
    </row>
    <row r="191" spans="1:51" s="13" customFormat="1" ht="12">
      <c r="A191" s="13"/>
      <c r="B191" s="239"/>
      <c r="C191" s="240"/>
      <c r="D191" s="234" t="s">
        <v>224</v>
      </c>
      <c r="E191" s="241" t="s">
        <v>1</v>
      </c>
      <c r="F191" s="242" t="s">
        <v>1234</v>
      </c>
      <c r="G191" s="240"/>
      <c r="H191" s="243">
        <v>60.087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224</v>
      </c>
      <c r="AU191" s="249" t="s">
        <v>95</v>
      </c>
      <c r="AV191" s="13" t="s">
        <v>95</v>
      </c>
      <c r="AW191" s="13" t="s">
        <v>40</v>
      </c>
      <c r="AX191" s="13" t="s">
        <v>93</v>
      </c>
      <c r="AY191" s="249" t="s">
        <v>157</v>
      </c>
    </row>
    <row r="192" spans="1:65" s="2" customFormat="1" ht="33" customHeight="1">
      <c r="A192" s="37"/>
      <c r="B192" s="38"/>
      <c r="C192" s="220" t="s">
        <v>375</v>
      </c>
      <c r="D192" s="220" t="s">
        <v>158</v>
      </c>
      <c r="E192" s="221" t="s">
        <v>878</v>
      </c>
      <c r="F192" s="222" t="s">
        <v>879</v>
      </c>
      <c r="G192" s="223" t="s">
        <v>302</v>
      </c>
      <c r="H192" s="224">
        <v>120.174</v>
      </c>
      <c r="I192" s="225"/>
      <c r="J192" s="226">
        <f>ROUND(I192*H192,2)</f>
        <v>0</v>
      </c>
      <c r="K192" s="227"/>
      <c r="L192" s="43"/>
      <c r="M192" s="228" t="s">
        <v>1</v>
      </c>
      <c r="N192" s="229" t="s">
        <v>50</v>
      </c>
      <c r="O192" s="90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2" t="s">
        <v>174</v>
      </c>
      <c r="AT192" s="232" t="s">
        <v>158</v>
      </c>
      <c r="AU192" s="232" t="s">
        <v>95</v>
      </c>
      <c r="AY192" s="15" t="s">
        <v>157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5" t="s">
        <v>93</v>
      </c>
      <c r="BK192" s="233">
        <f>ROUND(I192*H192,2)</f>
        <v>0</v>
      </c>
      <c r="BL192" s="15" t="s">
        <v>174</v>
      </c>
      <c r="BM192" s="232" t="s">
        <v>880</v>
      </c>
    </row>
    <row r="193" spans="1:47" s="2" customFormat="1" ht="12">
      <c r="A193" s="37"/>
      <c r="B193" s="38"/>
      <c r="C193" s="39"/>
      <c r="D193" s="234" t="s">
        <v>164</v>
      </c>
      <c r="E193" s="39"/>
      <c r="F193" s="235" t="s">
        <v>881</v>
      </c>
      <c r="G193" s="39"/>
      <c r="H193" s="39"/>
      <c r="I193" s="236"/>
      <c r="J193" s="39"/>
      <c r="K193" s="39"/>
      <c r="L193" s="43"/>
      <c r="M193" s="237"/>
      <c r="N193" s="23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5" t="s">
        <v>164</v>
      </c>
      <c r="AU193" s="15" t="s">
        <v>95</v>
      </c>
    </row>
    <row r="194" spans="1:51" s="13" customFormat="1" ht="12">
      <c r="A194" s="13"/>
      <c r="B194" s="239"/>
      <c r="C194" s="240"/>
      <c r="D194" s="234" t="s">
        <v>224</v>
      </c>
      <c r="E194" s="241" t="s">
        <v>1</v>
      </c>
      <c r="F194" s="242" t="s">
        <v>1235</v>
      </c>
      <c r="G194" s="240"/>
      <c r="H194" s="243">
        <v>120.174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224</v>
      </c>
      <c r="AU194" s="249" t="s">
        <v>95</v>
      </c>
      <c r="AV194" s="13" t="s">
        <v>95</v>
      </c>
      <c r="AW194" s="13" t="s">
        <v>40</v>
      </c>
      <c r="AX194" s="13" t="s">
        <v>93</v>
      </c>
      <c r="AY194" s="249" t="s">
        <v>157</v>
      </c>
    </row>
    <row r="195" spans="1:65" s="2" customFormat="1" ht="16.5" customHeight="1">
      <c r="A195" s="37"/>
      <c r="B195" s="38"/>
      <c r="C195" s="220" t="s">
        <v>381</v>
      </c>
      <c r="D195" s="220" t="s">
        <v>158</v>
      </c>
      <c r="E195" s="221" t="s">
        <v>382</v>
      </c>
      <c r="F195" s="222" t="s">
        <v>383</v>
      </c>
      <c r="G195" s="223" t="s">
        <v>313</v>
      </c>
      <c r="H195" s="224">
        <v>198.587</v>
      </c>
      <c r="I195" s="225"/>
      <c r="J195" s="226">
        <f>ROUND(I195*H195,2)</f>
        <v>0</v>
      </c>
      <c r="K195" s="227"/>
      <c r="L195" s="43"/>
      <c r="M195" s="228" t="s">
        <v>1</v>
      </c>
      <c r="N195" s="229" t="s">
        <v>50</v>
      </c>
      <c r="O195" s="90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2" t="s">
        <v>174</v>
      </c>
      <c r="AT195" s="232" t="s">
        <v>158</v>
      </c>
      <c r="AU195" s="232" t="s">
        <v>95</v>
      </c>
      <c r="AY195" s="15" t="s">
        <v>157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5" t="s">
        <v>93</v>
      </c>
      <c r="BK195" s="233">
        <f>ROUND(I195*H195,2)</f>
        <v>0</v>
      </c>
      <c r="BL195" s="15" t="s">
        <v>174</v>
      </c>
      <c r="BM195" s="232" t="s">
        <v>384</v>
      </c>
    </row>
    <row r="196" spans="1:47" s="2" customFormat="1" ht="12">
      <c r="A196" s="37"/>
      <c r="B196" s="38"/>
      <c r="C196" s="39"/>
      <c r="D196" s="234" t="s">
        <v>164</v>
      </c>
      <c r="E196" s="39"/>
      <c r="F196" s="235" t="s">
        <v>385</v>
      </c>
      <c r="G196" s="39"/>
      <c r="H196" s="39"/>
      <c r="I196" s="236"/>
      <c r="J196" s="39"/>
      <c r="K196" s="39"/>
      <c r="L196" s="43"/>
      <c r="M196" s="237"/>
      <c r="N196" s="238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5" t="s">
        <v>164</v>
      </c>
      <c r="AU196" s="15" t="s">
        <v>95</v>
      </c>
    </row>
    <row r="197" spans="1:51" s="13" customFormat="1" ht="12">
      <c r="A197" s="13"/>
      <c r="B197" s="239"/>
      <c r="C197" s="240"/>
      <c r="D197" s="234" t="s">
        <v>224</v>
      </c>
      <c r="E197" s="241" t="s">
        <v>1</v>
      </c>
      <c r="F197" s="242" t="s">
        <v>1236</v>
      </c>
      <c r="G197" s="240"/>
      <c r="H197" s="243">
        <v>198.587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224</v>
      </c>
      <c r="AU197" s="249" t="s">
        <v>95</v>
      </c>
      <c r="AV197" s="13" t="s">
        <v>95</v>
      </c>
      <c r="AW197" s="13" t="s">
        <v>40</v>
      </c>
      <c r="AX197" s="13" t="s">
        <v>93</v>
      </c>
      <c r="AY197" s="249" t="s">
        <v>157</v>
      </c>
    </row>
    <row r="198" spans="1:65" s="2" customFormat="1" ht="24.15" customHeight="1">
      <c r="A198" s="37"/>
      <c r="B198" s="38"/>
      <c r="C198" s="220" t="s">
        <v>388</v>
      </c>
      <c r="D198" s="220" t="s">
        <v>158</v>
      </c>
      <c r="E198" s="221" t="s">
        <v>389</v>
      </c>
      <c r="F198" s="222" t="s">
        <v>390</v>
      </c>
      <c r="G198" s="223" t="s">
        <v>313</v>
      </c>
      <c r="H198" s="224">
        <v>54.153</v>
      </c>
      <c r="I198" s="225"/>
      <c r="J198" s="226">
        <f>ROUND(I198*H198,2)</f>
        <v>0</v>
      </c>
      <c r="K198" s="227"/>
      <c r="L198" s="43"/>
      <c r="M198" s="228" t="s">
        <v>1</v>
      </c>
      <c r="N198" s="229" t="s">
        <v>50</v>
      </c>
      <c r="O198" s="90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2" t="s">
        <v>174</v>
      </c>
      <c r="AT198" s="232" t="s">
        <v>158</v>
      </c>
      <c r="AU198" s="232" t="s">
        <v>95</v>
      </c>
      <c r="AY198" s="15" t="s">
        <v>157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5" t="s">
        <v>93</v>
      </c>
      <c r="BK198" s="233">
        <f>ROUND(I198*H198,2)</f>
        <v>0</v>
      </c>
      <c r="BL198" s="15" t="s">
        <v>174</v>
      </c>
      <c r="BM198" s="232" t="s">
        <v>391</v>
      </c>
    </row>
    <row r="199" spans="1:47" s="2" customFormat="1" ht="12">
      <c r="A199" s="37"/>
      <c r="B199" s="38"/>
      <c r="C199" s="39"/>
      <c r="D199" s="234" t="s">
        <v>164</v>
      </c>
      <c r="E199" s="39"/>
      <c r="F199" s="235" t="s">
        <v>392</v>
      </c>
      <c r="G199" s="39"/>
      <c r="H199" s="39"/>
      <c r="I199" s="236"/>
      <c r="J199" s="39"/>
      <c r="K199" s="39"/>
      <c r="L199" s="43"/>
      <c r="M199" s="237"/>
      <c r="N199" s="23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5" t="s">
        <v>164</v>
      </c>
      <c r="AU199" s="15" t="s">
        <v>95</v>
      </c>
    </row>
    <row r="200" spans="1:51" s="13" customFormat="1" ht="12">
      <c r="A200" s="13"/>
      <c r="B200" s="239"/>
      <c r="C200" s="240"/>
      <c r="D200" s="234" t="s">
        <v>224</v>
      </c>
      <c r="E200" s="241" t="s">
        <v>1</v>
      </c>
      <c r="F200" s="242" t="s">
        <v>1237</v>
      </c>
      <c r="G200" s="240"/>
      <c r="H200" s="243">
        <v>136.153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224</v>
      </c>
      <c r="AU200" s="249" t="s">
        <v>95</v>
      </c>
      <c r="AV200" s="13" t="s">
        <v>95</v>
      </c>
      <c r="AW200" s="13" t="s">
        <v>40</v>
      </c>
      <c r="AX200" s="13" t="s">
        <v>85</v>
      </c>
      <c r="AY200" s="249" t="s">
        <v>157</v>
      </c>
    </row>
    <row r="201" spans="1:51" s="13" customFormat="1" ht="12">
      <c r="A201" s="13"/>
      <c r="B201" s="239"/>
      <c r="C201" s="240"/>
      <c r="D201" s="234" t="s">
        <v>224</v>
      </c>
      <c r="E201" s="241" t="s">
        <v>1</v>
      </c>
      <c r="F201" s="242" t="s">
        <v>1238</v>
      </c>
      <c r="G201" s="240"/>
      <c r="H201" s="243">
        <v>-18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224</v>
      </c>
      <c r="AU201" s="249" t="s">
        <v>95</v>
      </c>
      <c r="AV201" s="13" t="s">
        <v>95</v>
      </c>
      <c r="AW201" s="13" t="s">
        <v>40</v>
      </c>
      <c r="AX201" s="13" t="s">
        <v>85</v>
      </c>
      <c r="AY201" s="249" t="s">
        <v>157</v>
      </c>
    </row>
    <row r="202" spans="1:51" s="13" customFormat="1" ht="12">
      <c r="A202" s="13"/>
      <c r="B202" s="239"/>
      <c r="C202" s="240"/>
      <c r="D202" s="234" t="s">
        <v>224</v>
      </c>
      <c r="E202" s="241" t="s">
        <v>1</v>
      </c>
      <c r="F202" s="242" t="s">
        <v>1239</v>
      </c>
      <c r="G202" s="240"/>
      <c r="H202" s="243">
        <v>-63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224</v>
      </c>
      <c r="AU202" s="249" t="s">
        <v>95</v>
      </c>
      <c r="AV202" s="13" t="s">
        <v>95</v>
      </c>
      <c r="AW202" s="13" t="s">
        <v>40</v>
      </c>
      <c r="AX202" s="13" t="s">
        <v>85</v>
      </c>
      <c r="AY202" s="249" t="s">
        <v>157</v>
      </c>
    </row>
    <row r="203" spans="1:51" s="13" customFormat="1" ht="12">
      <c r="A203" s="13"/>
      <c r="B203" s="239"/>
      <c r="C203" s="240"/>
      <c r="D203" s="234" t="s">
        <v>224</v>
      </c>
      <c r="E203" s="241" t="s">
        <v>1</v>
      </c>
      <c r="F203" s="242" t="s">
        <v>1240</v>
      </c>
      <c r="G203" s="240"/>
      <c r="H203" s="243">
        <v>-1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224</v>
      </c>
      <c r="AU203" s="249" t="s">
        <v>95</v>
      </c>
      <c r="AV203" s="13" t="s">
        <v>95</v>
      </c>
      <c r="AW203" s="13" t="s">
        <v>40</v>
      </c>
      <c r="AX203" s="13" t="s">
        <v>85</v>
      </c>
      <c r="AY203" s="249" t="s">
        <v>157</v>
      </c>
    </row>
    <row r="204" spans="1:65" s="2" customFormat="1" ht="24.15" customHeight="1">
      <c r="A204" s="37"/>
      <c r="B204" s="38"/>
      <c r="C204" s="220" t="s">
        <v>394</v>
      </c>
      <c r="D204" s="220" t="s">
        <v>158</v>
      </c>
      <c r="E204" s="221" t="s">
        <v>395</v>
      </c>
      <c r="F204" s="222" t="s">
        <v>396</v>
      </c>
      <c r="G204" s="223" t="s">
        <v>313</v>
      </c>
      <c r="H204" s="224">
        <v>50.139</v>
      </c>
      <c r="I204" s="225"/>
      <c r="J204" s="226">
        <f>ROUND(I204*H204,2)</f>
        <v>0</v>
      </c>
      <c r="K204" s="227"/>
      <c r="L204" s="43"/>
      <c r="M204" s="228" t="s">
        <v>1</v>
      </c>
      <c r="N204" s="229" t="s">
        <v>50</v>
      </c>
      <c r="O204" s="90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2" t="s">
        <v>174</v>
      </c>
      <c r="AT204" s="232" t="s">
        <v>158</v>
      </c>
      <c r="AU204" s="232" t="s">
        <v>95</v>
      </c>
      <c r="AY204" s="15" t="s">
        <v>157</v>
      </c>
      <c r="BE204" s="233">
        <f>IF(N204="základní",J204,0)</f>
        <v>0</v>
      </c>
      <c r="BF204" s="233">
        <f>IF(N204="snížená",J204,0)</f>
        <v>0</v>
      </c>
      <c r="BG204" s="233">
        <f>IF(N204="zákl. přenesená",J204,0)</f>
        <v>0</v>
      </c>
      <c r="BH204" s="233">
        <f>IF(N204="sníž. přenesená",J204,0)</f>
        <v>0</v>
      </c>
      <c r="BI204" s="233">
        <f>IF(N204="nulová",J204,0)</f>
        <v>0</v>
      </c>
      <c r="BJ204" s="15" t="s">
        <v>93</v>
      </c>
      <c r="BK204" s="233">
        <f>ROUND(I204*H204,2)</f>
        <v>0</v>
      </c>
      <c r="BL204" s="15" t="s">
        <v>174</v>
      </c>
      <c r="BM204" s="232" t="s">
        <v>397</v>
      </c>
    </row>
    <row r="205" spans="1:47" s="2" customFormat="1" ht="12">
      <c r="A205" s="37"/>
      <c r="B205" s="38"/>
      <c r="C205" s="39"/>
      <c r="D205" s="234" t="s">
        <v>164</v>
      </c>
      <c r="E205" s="39"/>
      <c r="F205" s="235" t="s">
        <v>398</v>
      </c>
      <c r="G205" s="39"/>
      <c r="H205" s="39"/>
      <c r="I205" s="236"/>
      <c r="J205" s="39"/>
      <c r="K205" s="39"/>
      <c r="L205" s="43"/>
      <c r="M205" s="237"/>
      <c r="N205" s="238"/>
      <c r="O205" s="90"/>
      <c r="P205" s="90"/>
      <c r="Q205" s="90"/>
      <c r="R205" s="90"/>
      <c r="S205" s="90"/>
      <c r="T205" s="91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15" t="s">
        <v>164</v>
      </c>
      <c r="AU205" s="15" t="s">
        <v>95</v>
      </c>
    </row>
    <row r="206" spans="1:51" s="13" customFormat="1" ht="12">
      <c r="A206" s="13"/>
      <c r="B206" s="239"/>
      <c r="C206" s="240"/>
      <c r="D206" s="234" t="s">
        <v>224</v>
      </c>
      <c r="E206" s="241" t="s">
        <v>1</v>
      </c>
      <c r="F206" s="242" t="s">
        <v>1241</v>
      </c>
      <c r="G206" s="240"/>
      <c r="H206" s="243">
        <v>-3.861</v>
      </c>
      <c r="I206" s="244"/>
      <c r="J206" s="240"/>
      <c r="K206" s="240"/>
      <c r="L206" s="245"/>
      <c r="M206" s="246"/>
      <c r="N206" s="247"/>
      <c r="O206" s="247"/>
      <c r="P206" s="247"/>
      <c r="Q206" s="247"/>
      <c r="R206" s="247"/>
      <c r="S206" s="247"/>
      <c r="T206" s="248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9" t="s">
        <v>224</v>
      </c>
      <c r="AU206" s="249" t="s">
        <v>95</v>
      </c>
      <c r="AV206" s="13" t="s">
        <v>95</v>
      </c>
      <c r="AW206" s="13" t="s">
        <v>40</v>
      </c>
      <c r="AX206" s="13" t="s">
        <v>85</v>
      </c>
      <c r="AY206" s="249" t="s">
        <v>157</v>
      </c>
    </row>
    <row r="207" spans="1:51" s="13" customFormat="1" ht="12">
      <c r="A207" s="13"/>
      <c r="B207" s="239"/>
      <c r="C207" s="240"/>
      <c r="D207" s="234" t="s">
        <v>224</v>
      </c>
      <c r="E207" s="241" t="s">
        <v>1</v>
      </c>
      <c r="F207" s="242" t="s">
        <v>1242</v>
      </c>
      <c r="G207" s="240"/>
      <c r="H207" s="243">
        <v>54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224</v>
      </c>
      <c r="AU207" s="249" t="s">
        <v>95</v>
      </c>
      <c r="AV207" s="13" t="s">
        <v>95</v>
      </c>
      <c r="AW207" s="13" t="s">
        <v>40</v>
      </c>
      <c r="AX207" s="13" t="s">
        <v>85</v>
      </c>
      <c r="AY207" s="249" t="s">
        <v>157</v>
      </c>
    </row>
    <row r="208" spans="1:65" s="2" customFormat="1" ht="24.15" customHeight="1">
      <c r="A208" s="37"/>
      <c r="B208" s="38"/>
      <c r="C208" s="220" t="s">
        <v>402</v>
      </c>
      <c r="D208" s="220" t="s">
        <v>158</v>
      </c>
      <c r="E208" s="221" t="s">
        <v>890</v>
      </c>
      <c r="F208" s="222" t="s">
        <v>891</v>
      </c>
      <c r="G208" s="223" t="s">
        <v>263</v>
      </c>
      <c r="H208" s="224">
        <v>60</v>
      </c>
      <c r="I208" s="225"/>
      <c r="J208" s="226">
        <f>ROUND(I208*H208,2)</f>
        <v>0</v>
      </c>
      <c r="K208" s="227"/>
      <c r="L208" s="43"/>
      <c r="M208" s="228" t="s">
        <v>1</v>
      </c>
      <c r="N208" s="229" t="s">
        <v>50</v>
      </c>
      <c r="O208" s="90"/>
      <c r="P208" s="230">
        <f>O208*H208</f>
        <v>0</v>
      </c>
      <c r="Q208" s="230">
        <v>0</v>
      </c>
      <c r="R208" s="230">
        <f>Q208*H208</f>
        <v>0</v>
      </c>
      <c r="S208" s="230">
        <v>0</v>
      </c>
      <c r="T208" s="23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2" t="s">
        <v>174</v>
      </c>
      <c r="AT208" s="232" t="s">
        <v>158</v>
      </c>
      <c r="AU208" s="232" t="s">
        <v>95</v>
      </c>
      <c r="AY208" s="15" t="s">
        <v>157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5" t="s">
        <v>93</v>
      </c>
      <c r="BK208" s="233">
        <f>ROUND(I208*H208,2)</f>
        <v>0</v>
      </c>
      <c r="BL208" s="15" t="s">
        <v>174</v>
      </c>
      <c r="BM208" s="232" t="s">
        <v>892</v>
      </c>
    </row>
    <row r="209" spans="1:47" s="2" customFormat="1" ht="12">
      <c r="A209" s="37"/>
      <c r="B209" s="38"/>
      <c r="C209" s="39"/>
      <c r="D209" s="234" t="s">
        <v>164</v>
      </c>
      <c r="E209" s="39"/>
      <c r="F209" s="235" t="s">
        <v>893</v>
      </c>
      <c r="G209" s="39"/>
      <c r="H209" s="39"/>
      <c r="I209" s="236"/>
      <c r="J209" s="39"/>
      <c r="K209" s="39"/>
      <c r="L209" s="43"/>
      <c r="M209" s="237"/>
      <c r="N209" s="238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5" t="s">
        <v>164</v>
      </c>
      <c r="AU209" s="15" t="s">
        <v>95</v>
      </c>
    </row>
    <row r="210" spans="1:51" s="13" customFormat="1" ht="12">
      <c r="A210" s="13"/>
      <c r="B210" s="239"/>
      <c r="C210" s="240"/>
      <c r="D210" s="234" t="s">
        <v>224</v>
      </c>
      <c r="E210" s="241" t="s">
        <v>1</v>
      </c>
      <c r="F210" s="242" t="s">
        <v>1243</v>
      </c>
      <c r="G210" s="240"/>
      <c r="H210" s="243">
        <v>60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224</v>
      </c>
      <c r="AU210" s="249" t="s">
        <v>95</v>
      </c>
      <c r="AV210" s="13" t="s">
        <v>95</v>
      </c>
      <c r="AW210" s="13" t="s">
        <v>40</v>
      </c>
      <c r="AX210" s="13" t="s">
        <v>93</v>
      </c>
      <c r="AY210" s="249" t="s">
        <v>157</v>
      </c>
    </row>
    <row r="211" spans="1:65" s="2" customFormat="1" ht="16.5" customHeight="1">
      <c r="A211" s="37"/>
      <c r="B211" s="38"/>
      <c r="C211" s="254" t="s">
        <v>409</v>
      </c>
      <c r="D211" s="254" t="s">
        <v>299</v>
      </c>
      <c r="E211" s="255" t="s">
        <v>895</v>
      </c>
      <c r="F211" s="256" t="s">
        <v>896</v>
      </c>
      <c r="G211" s="257" t="s">
        <v>897</v>
      </c>
      <c r="H211" s="258">
        <v>1.5</v>
      </c>
      <c r="I211" s="259"/>
      <c r="J211" s="260">
        <f>ROUND(I211*H211,2)</f>
        <v>0</v>
      </c>
      <c r="K211" s="261"/>
      <c r="L211" s="262"/>
      <c r="M211" s="263" t="s">
        <v>1</v>
      </c>
      <c r="N211" s="264" t="s">
        <v>50</v>
      </c>
      <c r="O211" s="90"/>
      <c r="P211" s="230">
        <f>O211*H211</f>
        <v>0</v>
      </c>
      <c r="Q211" s="230">
        <v>0.001</v>
      </c>
      <c r="R211" s="230">
        <f>Q211*H211</f>
        <v>0.0015</v>
      </c>
      <c r="S211" s="230">
        <v>0</v>
      </c>
      <c r="T211" s="23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2" t="s">
        <v>191</v>
      </c>
      <c r="AT211" s="232" t="s">
        <v>299</v>
      </c>
      <c r="AU211" s="232" t="s">
        <v>95</v>
      </c>
      <c r="AY211" s="15" t="s">
        <v>157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5" t="s">
        <v>93</v>
      </c>
      <c r="BK211" s="233">
        <f>ROUND(I211*H211,2)</f>
        <v>0</v>
      </c>
      <c r="BL211" s="15" t="s">
        <v>174</v>
      </c>
      <c r="BM211" s="232" t="s">
        <v>898</v>
      </c>
    </row>
    <row r="212" spans="1:47" s="2" customFormat="1" ht="12">
      <c r="A212" s="37"/>
      <c r="B212" s="38"/>
      <c r="C212" s="39"/>
      <c r="D212" s="234" t="s">
        <v>164</v>
      </c>
      <c r="E212" s="39"/>
      <c r="F212" s="235" t="s">
        <v>896</v>
      </c>
      <c r="G212" s="39"/>
      <c r="H212" s="39"/>
      <c r="I212" s="236"/>
      <c r="J212" s="39"/>
      <c r="K212" s="39"/>
      <c r="L212" s="43"/>
      <c r="M212" s="237"/>
      <c r="N212" s="238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5" t="s">
        <v>164</v>
      </c>
      <c r="AU212" s="15" t="s">
        <v>95</v>
      </c>
    </row>
    <row r="213" spans="1:51" s="13" customFormat="1" ht="12">
      <c r="A213" s="13"/>
      <c r="B213" s="239"/>
      <c r="C213" s="240"/>
      <c r="D213" s="234" t="s">
        <v>224</v>
      </c>
      <c r="E213" s="241" t="s">
        <v>1</v>
      </c>
      <c r="F213" s="242" t="s">
        <v>1243</v>
      </c>
      <c r="G213" s="240"/>
      <c r="H213" s="243">
        <v>60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224</v>
      </c>
      <c r="AU213" s="249" t="s">
        <v>95</v>
      </c>
      <c r="AV213" s="13" t="s">
        <v>95</v>
      </c>
      <c r="AW213" s="13" t="s">
        <v>40</v>
      </c>
      <c r="AX213" s="13" t="s">
        <v>93</v>
      </c>
      <c r="AY213" s="249" t="s">
        <v>157</v>
      </c>
    </row>
    <row r="214" spans="1:51" s="13" customFormat="1" ht="12">
      <c r="A214" s="13"/>
      <c r="B214" s="239"/>
      <c r="C214" s="240"/>
      <c r="D214" s="234" t="s">
        <v>224</v>
      </c>
      <c r="E214" s="240"/>
      <c r="F214" s="242" t="s">
        <v>1244</v>
      </c>
      <c r="G214" s="240"/>
      <c r="H214" s="243">
        <v>1.5</v>
      </c>
      <c r="I214" s="244"/>
      <c r="J214" s="240"/>
      <c r="K214" s="240"/>
      <c r="L214" s="245"/>
      <c r="M214" s="246"/>
      <c r="N214" s="247"/>
      <c r="O214" s="247"/>
      <c r="P214" s="247"/>
      <c r="Q214" s="247"/>
      <c r="R214" s="247"/>
      <c r="S214" s="247"/>
      <c r="T214" s="248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9" t="s">
        <v>224</v>
      </c>
      <c r="AU214" s="249" t="s">
        <v>95</v>
      </c>
      <c r="AV214" s="13" t="s">
        <v>95</v>
      </c>
      <c r="AW214" s="13" t="s">
        <v>4</v>
      </c>
      <c r="AX214" s="13" t="s">
        <v>93</v>
      </c>
      <c r="AY214" s="249" t="s">
        <v>157</v>
      </c>
    </row>
    <row r="215" spans="1:63" s="12" customFormat="1" ht="22.8" customHeight="1">
      <c r="A215" s="12"/>
      <c r="B215" s="204"/>
      <c r="C215" s="205"/>
      <c r="D215" s="206" t="s">
        <v>84</v>
      </c>
      <c r="E215" s="218" t="s">
        <v>95</v>
      </c>
      <c r="F215" s="218" t="s">
        <v>401</v>
      </c>
      <c r="G215" s="205"/>
      <c r="H215" s="205"/>
      <c r="I215" s="208"/>
      <c r="J215" s="219">
        <f>BK215</f>
        <v>0</v>
      </c>
      <c r="K215" s="205"/>
      <c r="L215" s="210"/>
      <c r="M215" s="211"/>
      <c r="N215" s="212"/>
      <c r="O215" s="212"/>
      <c r="P215" s="213">
        <f>SUM(P216:P218)</f>
        <v>0</v>
      </c>
      <c r="Q215" s="212"/>
      <c r="R215" s="213">
        <f>SUM(R216:R218)</f>
        <v>0</v>
      </c>
      <c r="S215" s="212"/>
      <c r="T215" s="214">
        <f>SUM(T216:T218)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5" t="s">
        <v>93</v>
      </c>
      <c r="AT215" s="216" t="s">
        <v>84</v>
      </c>
      <c r="AU215" s="216" t="s">
        <v>93</v>
      </c>
      <c r="AY215" s="215" t="s">
        <v>157</v>
      </c>
      <c r="BK215" s="217">
        <f>SUM(BK216:BK218)</f>
        <v>0</v>
      </c>
    </row>
    <row r="216" spans="1:65" s="2" customFormat="1" ht="16.5" customHeight="1">
      <c r="A216" s="37"/>
      <c r="B216" s="38"/>
      <c r="C216" s="220" t="s">
        <v>416</v>
      </c>
      <c r="D216" s="220" t="s">
        <v>158</v>
      </c>
      <c r="E216" s="221" t="s">
        <v>403</v>
      </c>
      <c r="F216" s="222" t="s">
        <v>404</v>
      </c>
      <c r="G216" s="223" t="s">
        <v>313</v>
      </c>
      <c r="H216" s="224">
        <v>0.656</v>
      </c>
      <c r="I216" s="225"/>
      <c r="J216" s="226">
        <f>ROUND(I216*H216,2)</f>
        <v>0</v>
      </c>
      <c r="K216" s="227"/>
      <c r="L216" s="43"/>
      <c r="M216" s="228" t="s">
        <v>1</v>
      </c>
      <c r="N216" s="229" t="s">
        <v>50</v>
      </c>
      <c r="O216" s="90"/>
      <c r="P216" s="230">
        <f>O216*H216</f>
        <v>0</v>
      </c>
      <c r="Q216" s="230">
        <v>0</v>
      </c>
      <c r="R216" s="230">
        <f>Q216*H216</f>
        <v>0</v>
      </c>
      <c r="S216" s="230">
        <v>0</v>
      </c>
      <c r="T216" s="23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2" t="s">
        <v>174</v>
      </c>
      <c r="AT216" s="232" t="s">
        <v>158</v>
      </c>
      <c r="AU216" s="232" t="s">
        <v>95</v>
      </c>
      <c r="AY216" s="15" t="s">
        <v>157</v>
      </c>
      <c r="BE216" s="233">
        <f>IF(N216="základní",J216,0)</f>
        <v>0</v>
      </c>
      <c r="BF216" s="233">
        <f>IF(N216="snížená",J216,0)</f>
        <v>0</v>
      </c>
      <c r="BG216" s="233">
        <f>IF(N216="zákl. přenesená",J216,0)</f>
        <v>0</v>
      </c>
      <c r="BH216" s="233">
        <f>IF(N216="sníž. přenesená",J216,0)</f>
        <v>0</v>
      </c>
      <c r="BI216" s="233">
        <f>IF(N216="nulová",J216,0)</f>
        <v>0</v>
      </c>
      <c r="BJ216" s="15" t="s">
        <v>93</v>
      </c>
      <c r="BK216" s="233">
        <f>ROUND(I216*H216,2)</f>
        <v>0</v>
      </c>
      <c r="BL216" s="15" t="s">
        <v>174</v>
      </c>
      <c r="BM216" s="232" t="s">
        <v>405</v>
      </c>
    </row>
    <row r="217" spans="1:47" s="2" customFormat="1" ht="12">
      <c r="A217" s="37"/>
      <c r="B217" s="38"/>
      <c r="C217" s="39"/>
      <c r="D217" s="234" t="s">
        <v>164</v>
      </c>
      <c r="E217" s="39"/>
      <c r="F217" s="235" t="s">
        <v>406</v>
      </c>
      <c r="G217" s="39"/>
      <c r="H217" s="39"/>
      <c r="I217" s="236"/>
      <c r="J217" s="39"/>
      <c r="K217" s="39"/>
      <c r="L217" s="43"/>
      <c r="M217" s="237"/>
      <c r="N217" s="238"/>
      <c r="O217" s="90"/>
      <c r="P217" s="90"/>
      <c r="Q217" s="90"/>
      <c r="R217" s="90"/>
      <c r="S217" s="90"/>
      <c r="T217" s="91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15" t="s">
        <v>164</v>
      </c>
      <c r="AU217" s="15" t="s">
        <v>95</v>
      </c>
    </row>
    <row r="218" spans="1:51" s="13" customFormat="1" ht="12">
      <c r="A218" s="13"/>
      <c r="B218" s="239"/>
      <c r="C218" s="240"/>
      <c r="D218" s="234" t="s">
        <v>224</v>
      </c>
      <c r="E218" s="241" t="s">
        <v>1</v>
      </c>
      <c r="F218" s="242" t="s">
        <v>1245</v>
      </c>
      <c r="G218" s="240"/>
      <c r="H218" s="243">
        <v>0.656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224</v>
      </c>
      <c r="AU218" s="249" t="s">
        <v>95</v>
      </c>
      <c r="AV218" s="13" t="s">
        <v>95</v>
      </c>
      <c r="AW218" s="13" t="s">
        <v>40</v>
      </c>
      <c r="AX218" s="13" t="s">
        <v>93</v>
      </c>
      <c r="AY218" s="249" t="s">
        <v>157</v>
      </c>
    </row>
    <row r="219" spans="1:63" s="12" customFormat="1" ht="22.8" customHeight="1">
      <c r="A219" s="12"/>
      <c r="B219" s="204"/>
      <c r="C219" s="205"/>
      <c r="D219" s="206" t="s">
        <v>84</v>
      </c>
      <c r="E219" s="218" t="s">
        <v>174</v>
      </c>
      <c r="F219" s="218" t="s">
        <v>415</v>
      </c>
      <c r="G219" s="205"/>
      <c r="H219" s="205"/>
      <c r="I219" s="208"/>
      <c r="J219" s="219">
        <f>BK219</f>
        <v>0</v>
      </c>
      <c r="K219" s="205"/>
      <c r="L219" s="210"/>
      <c r="M219" s="211"/>
      <c r="N219" s="212"/>
      <c r="O219" s="212"/>
      <c r="P219" s="213">
        <f>SUM(P220:P228)</f>
        <v>0</v>
      </c>
      <c r="Q219" s="212"/>
      <c r="R219" s="213">
        <f>SUM(R220:R228)</f>
        <v>17.797008800000004</v>
      </c>
      <c r="S219" s="212"/>
      <c r="T219" s="214">
        <f>SUM(T220:T228)</f>
        <v>0</v>
      </c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R219" s="215" t="s">
        <v>93</v>
      </c>
      <c r="AT219" s="216" t="s">
        <v>84</v>
      </c>
      <c r="AU219" s="216" t="s">
        <v>93</v>
      </c>
      <c r="AY219" s="215" t="s">
        <v>157</v>
      </c>
      <c r="BK219" s="217">
        <f>SUM(BK220:BK228)</f>
        <v>0</v>
      </c>
    </row>
    <row r="220" spans="1:65" s="2" customFormat="1" ht="16.5" customHeight="1">
      <c r="A220" s="37"/>
      <c r="B220" s="38"/>
      <c r="C220" s="220" t="s">
        <v>421</v>
      </c>
      <c r="D220" s="220" t="s">
        <v>158</v>
      </c>
      <c r="E220" s="221" t="s">
        <v>422</v>
      </c>
      <c r="F220" s="222" t="s">
        <v>423</v>
      </c>
      <c r="G220" s="223" t="s">
        <v>313</v>
      </c>
      <c r="H220" s="224">
        <v>9.4</v>
      </c>
      <c r="I220" s="225"/>
      <c r="J220" s="226">
        <f>ROUND(I220*H220,2)</f>
        <v>0</v>
      </c>
      <c r="K220" s="227"/>
      <c r="L220" s="43"/>
      <c r="M220" s="228" t="s">
        <v>1</v>
      </c>
      <c r="N220" s="229" t="s">
        <v>50</v>
      </c>
      <c r="O220" s="90"/>
      <c r="P220" s="230">
        <f>O220*H220</f>
        <v>0</v>
      </c>
      <c r="Q220" s="230">
        <v>1.89077</v>
      </c>
      <c r="R220" s="230">
        <f>Q220*H220</f>
        <v>17.773238000000003</v>
      </c>
      <c r="S220" s="230">
        <v>0</v>
      </c>
      <c r="T220" s="23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2" t="s">
        <v>174</v>
      </c>
      <c r="AT220" s="232" t="s">
        <v>158</v>
      </c>
      <c r="AU220" s="232" t="s">
        <v>95</v>
      </c>
      <c r="AY220" s="15" t="s">
        <v>157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5" t="s">
        <v>93</v>
      </c>
      <c r="BK220" s="233">
        <f>ROUND(I220*H220,2)</f>
        <v>0</v>
      </c>
      <c r="BL220" s="15" t="s">
        <v>174</v>
      </c>
      <c r="BM220" s="232" t="s">
        <v>424</v>
      </c>
    </row>
    <row r="221" spans="1:47" s="2" customFormat="1" ht="12">
      <c r="A221" s="37"/>
      <c r="B221" s="38"/>
      <c r="C221" s="39"/>
      <c r="D221" s="234" t="s">
        <v>164</v>
      </c>
      <c r="E221" s="39"/>
      <c r="F221" s="235" t="s">
        <v>425</v>
      </c>
      <c r="G221" s="39"/>
      <c r="H221" s="39"/>
      <c r="I221" s="236"/>
      <c r="J221" s="39"/>
      <c r="K221" s="39"/>
      <c r="L221" s="43"/>
      <c r="M221" s="237"/>
      <c r="N221" s="238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5" t="s">
        <v>164</v>
      </c>
      <c r="AU221" s="15" t="s">
        <v>95</v>
      </c>
    </row>
    <row r="222" spans="1:51" s="13" customFormat="1" ht="12">
      <c r="A222" s="13"/>
      <c r="B222" s="239"/>
      <c r="C222" s="240"/>
      <c r="D222" s="234" t="s">
        <v>224</v>
      </c>
      <c r="E222" s="241" t="s">
        <v>1</v>
      </c>
      <c r="F222" s="242" t="s">
        <v>1246</v>
      </c>
      <c r="G222" s="240"/>
      <c r="H222" s="243">
        <v>9.4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224</v>
      </c>
      <c r="AU222" s="249" t="s">
        <v>95</v>
      </c>
      <c r="AV222" s="13" t="s">
        <v>95</v>
      </c>
      <c r="AW222" s="13" t="s">
        <v>40</v>
      </c>
      <c r="AX222" s="13" t="s">
        <v>93</v>
      </c>
      <c r="AY222" s="249" t="s">
        <v>157</v>
      </c>
    </row>
    <row r="223" spans="1:65" s="2" customFormat="1" ht="24.15" customHeight="1">
      <c r="A223" s="37"/>
      <c r="B223" s="38"/>
      <c r="C223" s="220" t="s">
        <v>428</v>
      </c>
      <c r="D223" s="220" t="s">
        <v>158</v>
      </c>
      <c r="E223" s="221" t="s">
        <v>902</v>
      </c>
      <c r="F223" s="222" t="s">
        <v>903</v>
      </c>
      <c r="G223" s="223" t="s">
        <v>313</v>
      </c>
      <c r="H223" s="224">
        <v>1.445</v>
      </c>
      <c r="I223" s="225"/>
      <c r="J223" s="226">
        <f>ROUND(I223*H223,2)</f>
        <v>0</v>
      </c>
      <c r="K223" s="227"/>
      <c r="L223" s="43"/>
      <c r="M223" s="228" t="s">
        <v>1</v>
      </c>
      <c r="N223" s="229" t="s">
        <v>50</v>
      </c>
      <c r="O223" s="90"/>
      <c r="P223" s="230">
        <f>O223*H223</f>
        <v>0</v>
      </c>
      <c r="Q223" s="230">
        <v>0</v>
      </c>
      <c r="R223" s="230">
        <f>Q223*H223</f>
        <v>0</v>
      </c>
      <c r="S223" s="230">
        <v>0</v>
      </c>
      <c r="T223" s="23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2" t="s">
        <v>174</v>
      </c>
      <c r="AT223" s="232" t="s">
        <v>158</v>
      </c>
      <c r="AU223" s="232" t="s">
        <v>95</v>
      </c>
      <c r="AY223" s="15" t="s">
        <v>157</v>
      </c>
      <c r="BE223" s="233">
        <f>IF(N223="základní",J223,0)</f>
        <v>0</v>
      </c>
      <c r="BF223" s="233">
        <f>IF(N223="snížená",J223,0)</f>
        <v>0</v>
      </c>
      <c r="BG223" s="233">
        <f>IF(N223="zákl. přenesená",J223,0)</f>
        <v>0</v>
      </c>
      <c r="BH223" s="233">
        <f>IF(N223="sníž. přenesená",J223,0)</f>
        <v>0</v>
      </c>
      <c r="BI223" s="233">
        <f>IF(N223="nulová",J223,0)</f>
        <v>0</v>
      </c>
      <c r="BJ223" s="15" t="s">
        <v>93</v>
      </c>
      <c r="BK223" s="233">
        <f>ROUND(I223*H223,2)</f>
        <v>0</v>
      </c>
      <c r="BL223" s="15" t="s">
        <v>174</v>
      </c>
      <c r="BM223" s="232" t="s">
        <v>1247</v>
      </c>
    </row>
    <row r="224" spans="1:47" s="2" customFormat="1" ht="12">
      <c r="A224" s="37"/>
      <c r="B224" s="38"/>
      <c r="C224" s="39"/>
      <c r="D224" s="234" t="s">
        <v>164</v>
      </c>
      <c r="E224" s="39"/>
      <c r="F224" s="235" t="s">
        <v>905</v>
      </c>
      <c r="G224" s="39"/>
      <c r="H224" s="39"/>
      <c r="I224" s="236"/>
      <c r="J224" s="39"/>
      <c r="K224" s="39"/>
      <c r="L224" s="43"/>
      <c r="M224" s="237"/>
      <c r="N224" s="238"/>
      <c r="O224" s="90"/>
      <c r="P224" s="90"/>
      <c r="Q224" s="90"/>
      <c r="R224" s="90"/>
      <c r="S224" s="90"/>
      <c r="T224" s="91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15" t="s">
        <v>164</v>
      </c>
      <c r="AU224" s="15" t="s">
        <v>95</v>
      </c>
    </row>
    <row r="225" spans="1:51" s="13" customFormat="1" ht="12">
      <c r="A225" s="13"/>
      <c r="B225" s="239"/>
      <c r="C225" s="240"/>
      <c r="D225" s="234" t="s">
        <v>224</v>
      </c>
      <c r="E225" s="241" t="s">
        <v>1</v>
      </c>
      <c r="F225" s="242" t="s">
        <v>1248</v>
      </c>
      <c r="G225" s="240"/>
      <c r="H225" s="243">
        <v>1.445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224</v>
      </c>
      <c r="AU225" s="249" t="s">
        <v>95</v>
      </c>
      <c r="AV225" s="13" t="s">
        <v>95</v>
      </c>
      <c r="AW225" s="13" t="s">
        <v>40</v>
      </c>
      <c r="AX225" s="13" t="s">
        <v>93</v>
      </c>
      <c r="AY225" s="249" t="s">
        <v>157</v>
      </c>
    </row>
    <row r="226" spans="1:65" s="2" customFormat="1" ht="16.5" customHeight="1">
      <c r="A226" s="37"/>
      <c r="B226" s="38"/>
      <c r="C226" s="220" t="s">
        <v>434</v>
      </c>
      <c r="D226" s="220" t="s">
        <v>158</v>
      </c>
      <c r="E226" s="221" t="s">
        <v>908</v>
      </c>
      <c r="F226" s="222" t="s">
        <v>909</v>
      </c>
      <c r="G226" s="223" t="s">
        <v>263</v>
      </c>
      <c r="H226" s="224">
        <v>3.72</v>
      </c>
      <c r="I226" s="225"/>
      <c r="J226" s="226">
        <f>ROUND(I226*H226,2)</f>
        <v>0</v>
      </c>
      <c r="K226" s="227"/>
      <c r="L226" s="43"/>
      <c r="M226" s="228" t="s">
        <v>1</v>
      </c>
      <c r="N226" s="229" t="s">
        <v>50</v>
      </c>
      <c r="O226" s="90"/>
      <c r="P226" s="230">
        <f>O226*H226</f>
        <v>0</v>
      </c>
      <c r="Q226" s="230">
        <v>0.00639</v>
      </c>
      <c r="R226" s="230">
        <f>Q226*H226</f>
        <v>0.0237708</v>
      </c>
      <c r="S226" s="230">
        <v>0</v>
      </c>
      <c r="T226" s="23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2" t="s">
        <v>174</v>
      </c>
      <c r="AT226" s="232" t="s">
        <v>158</v>
      </c>
      <c r="AU226" s="232" t="s">
        <v>95</v>
      </c>
      <c r="AY226" s="15" t="s">
        <v>157</v>
      </c>
      <c r="BE226" s="233">
        <f>IF(N226="základní",J226,0)</f>
        <v>0</v>
      </c>
      <c r="BF226" s="233">
        <f>IF(N226="snížená",J226,0)</f>
        <v>0</v>
      </c>
      <c r="BG226" s="233">
        <f>IF(N226="zákl. přenesená",J226,0)</f>
        <v>0</v>
      </c>
      <c r="BH226" s="233">
        <f>IF(N226="sníž. přenesená",J226,0)</f>
        <v>0</v>
      </c>
      <c r="BI226" s="233">
        <f>IF(N226="nulová",J226,0)</f>
        <v>0</v>
      </c>
      <c r="BJ226" s="15" t="s">
        <v>93</v>
      </c>
      <c r="BK226" s="233">
        <f>ROUND(I226*H226,2)</f>
        <v>0</v>
      </c>
      <c r="BL226" s="15" t="s">
        <v>174</v>
      </c>
      <c r="BM226" s="232" t="s">
        <v>1249</v>
      </c>
    </row>
    <row r="227" spans="1:47" s="2" customFormat="1" ht="12">
      <c r="A227" s="37"/>
      <c r="B227" s="38"/>
      <c r="C227" s="39"/>
      <c r="D227" s="234" t="s">
        <v>164</v>
      </c>
      <c r="E227" s="39"/>
      <c r="F227" s="235" t="s">
        <v>911</v>
      </c>
      <c r="G227" s="39"/>
      <c r="H227" s="39"/>
      <c r="I227" s="236"/>
      <c r="J227" s="39"/>
      <c r="K227" s="39"/>
      <c r="L227" s="43"/>
      <c r="M227" s="237"/>
      <c r="N227" s="238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5" t="s">
        <v>164</v>
      </c>
      <c r="AU227" s="15" t="s">
        <v>95</v>
      </c>
    </row>
    <row r="228" spans="1:51" s="13" customFormat="1" ht="12">
      <c r="A228" s="13"/>
      <c r="B228" s="239"/>
      <c r="C228" s="240"/>
      <c r="D228" s="234" t="s">
        <v>224</v>
      </c>
      <c r="E228" s="241" t="s">
        <v>1</v>
      </c>
      <c r="F228" s="242" t="s">
        <v>1250</v>
      </c>
      <c r="G228" s="240"/>
      <c r="H228" s="243">
        <v>3.72</v>
      </c>
      <c r="I228" s="244"/>
      <c r="J228" s="240"/>
      <c r="K228" s="240"/>
      <c r="L228" s="245"/>
      <c r="M228" s="246"/>
      <c r="N228" s="247"/>
      <c r="O228" s="247"/>
      <c r="P228" s="247"/>
      <c r="Q228" s="247"/>
      <c r="R228" s="247"/>
      <c r="S228" s="247"/>
      <c r="T228" s="248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9" t="s">
        <v>224</v>
      </c>
      <c r="AU228" s="249" t="s">
        <v>95</v>
      </c>
      <c r="AV228" s="13" t="s">
        <v>95</v>
      </c>
      <c r="AW228" s="13" t="s">
        <v>40</v>
      </c>
      <c r="AX228" s="13" t="s">
        <v>93</v>
      </c>
      <c r="AY228" s="249" t="s">
        <v>157</v>
      </c>
    </row>
    <row r="229" spans="1:63" s="12" customFormat="1" ht="22.8" customHeight="1">
      <c r="A229" s="12"/>
      <c r="B229" s="204"/>
      <c r="C229" s="205"/>
      <c r="D229" s="206" t="s">
        <v>84</v>
      </c>
      <c r="E229" s="218" t="s">
        <v>156</v>
      </c>
      <c r="F229" s="218" t="s">
        <v>427</v>
      </c>
      <c r="G229" s="205"/>
      <c r="H229" s="205"/>
      <c r="I229" s="208"/>
      <c r="J229" s="219">
        <f>BK229</f>
        <v>0</v>
      </c>
      <c r="K229" s="205"/>
      <c r="L229" s="210"/>
      <c r="M229" s="211"/>
      <c r="N229" s="212"/>
      <c r="O229" s="212"/>
      <c r="P229" s="213">
        <f>SUM(P230:P235)</f>
        <v>0</v>
      </c>
      <c r="Q229" s="212"/>
      <c r="R229" s="213">
        <f>SUM(R230:R235)</f>
        <v>0</v>
      </c>
      <c r="S229" s="212"/>
      <c r="T229" s="214">
        <f>SUM(T230:T235)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5" t="s">
        <v>93</v>
      </c>
      <c r="AT229" s="216" t="s">
        <v>84</v>
      </c>
      <c r="AU229" s="216" t="s">
        <v>93</v>
      </c>
      <c r="AY229" s="215" t="s">
        <v>157</v>
      </c>
      <c r="BK229" s="217">
        <f>SUM(BK230:BK235)</f>
        <v>0</v>
      </c>
    </row>
    <row r="230" spans="1:65" s="2" customFormat="1" ht="24.15" customHeight="1">
      <c r="A230" s="37"/>
      <c r="B230" s="38"/>
      <c r="C230" s="220" t="s">
        <v>439</v>
      </c>
      <c r="D230" s="220" t="s">
        <v>158</v>
      </c>
      <c r="E230" s="221" t="s">
        <v>922</v>
      </c>
      <c r="F230" s="222" t="s">
        <v>923</v>
      </c>
      <c r="G230" s="223" t="s">
        <v>263</v>
      </c>
      <c r="H230" s="224">
        <v>66</v>
      </c>
      <c r="I230" s="225"/>
      <c r="J230" s="226">
        <f>ROUND(I230*H230,2)</f>
        <v>0</v>
      </c>
      <c r="K230" s="227"/>
      <c r="L230" s="43"/>
      <c r="M230" s="228" t="s">
        <v>1</v>
      </c>
      <c r="N230" s="229" t="s">
        <v>50</v>
      </c>
      <c r="O230" s="90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2" t="s">
        <v>174</v>
      </c>
      <c r="AT230" s="232" t="s">
        <v>158</v>
      </c>
      <c r="AU230" s="232" t="s">
        <v>95</v>
      </c>
      <c r="AY230" s="15" t="s">
        <v>157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5" t="s">
        <v>93</v>
      </c>
      <c r="BK230" s="233">
        <f>ROUND(I230*H230,2)</f>
        <v>0</v>
      </c>
      <c r="BL230" s="15" t="s">
        <v>174</v>
      </c>
      <c r="BM230" s="232" t="s">
        <v>1251</v>
      </c>
    </row>
    <row r="231" spans="1:47" s="2" customFormat="1" ht="12">
      <c r="A231" s="37"/>
      <c r="B231" s="38"/>
      <c r="C231" s="39"/>
      <c r="D231" s="234" t="s">
        <v>164</v>
      </c>
      <c r="E231" s="39"/>
      <c r="F231" s="235" t="s">
        <v>925</v>
      </c>
      <c r="G231" s="39"/>
      <c r="H231" s="39"/>
      <c r="I231" s="236"/>
      <c r="J231" s="39"/>
      <c r="K231" s="39"/>
      <c r="L231" s="43"/>
      <c r="M231" s="237"/>
      <c r="N231" s="238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5" t="s">
        <v>164</v>
      </c>
      <c r="AU231" s="15" t="s">
        <v>95</v>
      </c>
    </row>
    <row r="232" spans="1:51" s="13" customFormat="1" ht="12">
      <c r="A232" s="13"/>
      <c r="B232" s="239"/>
      <c r="C232" s="240"/>
      <c r="D232" s="234" t="s">
        <v>224</v>
      </c>
      <c r="E232" s="241" t="s">
        <v>1</v>
      </c>
      <c r="F232" s="242" t="s">
        <v>1252</v>
      </c>
      <c r="G232" s="240"/>
      <c r="H232" s="243">
        <v>66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224</v>
      </c>
      <c r="AU232" s="249" t="s">
        <v>95</v>
      </c>
      <c r="AV232" s="13" t="s">
        <v>95</v>
      </c>
      <c r="AW232" s="13" t="s">
        <v>40</v>
      </c>
      <c r="AX232" s="13" t="s">
        <v>93</v>
      </c>
      <c r="AY232" s="249" t="s">
        <v>157</v>
      </c>
    </row>
    <row r="233" spans="1:65" s="2" customFormat="1" ht="24.15" customHeight="1">
      <c r="A233" s="37"/>
      <c r="B233" s="38"/>
      <c r="C233" s="220" t="s">
        <v>445</v>
      </c>
      <c r="D233" s="220" t="s">
        <v>158</v>
      </c>
      <c r="E233" s="221" t="s">
        <v>927</v>
      </c>
      <c r="F233" s="222" t="s">
        <v>928</v>
      </c>
      <c r="G233" s="223" t="s">
        <v>263</v>
      </c>
      <c r="H233" s="224">
        <v>66</v>
      </c>
      <c r="I233" s="225"/>
      <c r="J233" s="226">
        <f>ROUND(I233*H233,2)</f>
        <v>0</v>
      </c>
      <c r="K233" s="227"/>
      <c r="L233" s="43"/>
      <c r="M233" s="228" t="s">
        <v>1</v>
      </c>
      <c r="N233" s="229" t="s">
        <v>50</v>
      </c>
      <c r="O233" s="90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2" t="s">
        <v>174</v>
      </c>
      <c r="AT233" s="232" t="s">
        <v>158</v>
      </c>
      <c r="AU233" s="232" t="s">
        <v>95</v>
      </c>
      <c r="AY233" s="15" t="s">
        <v>157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5" t="s">
        <v>93</v>
      </c>
      <c r="BK233" s="233">
        <f>ROUND(I233*H233,2)</f>
        <v>0</v>
      </c>
      <c r="BL233" s="15" t="s">
        <v>174</v>
      </c>
      <c r="BM233" s="232" t="s">
        <v>929</v>
      </c>
    </row>
    <row r="234" spans="1:47" s="2" customFormat="1" ht="12">
      <c r="A234" s="37"/>
      <c r="B234" s="38"/>
      <c r="C234" s="39"/>
      <c r="D234" s="234" t="s">
        <v>164</v>
      </c>
      <c r="E234" s="39"/>
      <c r="F234" s="235" t="s">
        <v>930</v>
      </c>
      <c r="G234" s="39"/>
      <c r="H234" s="39"/>
      <c r="I234" s="236"/>
      <c r="J234" s="39"/>
      <c r="K234" s="39"/>
      <c r="L234" s="43"/>
      <c r="M234" s="237"/>
      <c r="N234" s="238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5" t="s">
        <v>164</v>
      </c>
      <c r="AU234" s="15" t="s">
        <v>95</v>
      </c>
    </row>
    <row r="235" spans="1:51" s="13" customFormat="1" ht="12">
      <c r="A235" s="13"/>
      <c r="B235" s="239"/>
      <c r="C235" s="240"/>
      <c r="D235" s="234" t="s">
        <v>224</v>
      </c>
      <c r="E235" s="241" t="s">
        <v>1</v>
      </c>
      <c r="F235" s="242" t="s">
        <v>1252</v>
      </c>
      <c r="G235" s="240"/>
      <c r="H235" s="243">
        <v>66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224</v>
      </c>
      <c r="AU235" s="249" t="s">
        <v>95</v>
      </c>
      <c r="AV235" s="13" t="s">
        <v>95</v>
      </c>
      <c r="AW235" s="13" t="s">
        <v>40</v>
      </c>
      <c r="AX235" s="13" t="s">
        <v>93</v>
      </c>
      <c r="AY235" s="249" t="s">
        <v>157</v>
      </c>
    </row>
    <row r="236" spans="1:63" s="12" customFormat="1" ht="22.8" customHeight="1">
      <c r="A236" s="12"/>
      <c r="B236" s="204"/>
      <c r="C236" s="205"/>
      <c r="D236" s="206" t="s">
        <v>84</v>
      </c>
      <c r="E236" s="218" t="s">
        <v>182</v>
      </c>
      <c r="F236" s="218" t="s">
        <v>478</v>
      </c>
      <c r="G236" s="205"/>
      <c r="H236" s="205"/>
      <c r="I236" s="208"/>
      <c r="J236" s="219">
        <f>BK236</f>
        <v>0</v>
      </c>
      <c r="K236" s="205"/>
      <c r="L236" s="210"/>
      <c r="M236" s="211"/>
      <c r="N236" s="212"/>
      <c r="O236" s="212"/>
      <c r="P236" s="213">
        <f>SUM(P237:P239)</f>
        <v>0</v>
      </c>
      <c r="Q236" s="212"/>
      <c r="R236" s="213">
        <f>SUM(R237:R239)</f>
        <v>0.016</v>
      </c>
      <c r="S236" s="212"/>
      <c r="T236" s="214">
        <f>SUM(T237:T239)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15" t="s">
        <v>93</v>
      </c>
      <c r="AT236" s="216" t="s">
        <v>84</v>
      </c>
      <c r="AU236" s="216" t="s">
        <v>93</v>
      </c>
      <c r="AY236" s="215" t="s">
        <v>157</v>
      </c>
      <c r="BK236" s="217">
        <f>SUM(BK237:BK239)</f>
        <v>0</v>
      </c>
    </row>
    <row r="237" spans="1:65" s="2" customFormat="1" ht="16.5" customHeight="1">
      <c r="A237" s="37"/>
      <c r="B237" s="38"/>
      <c r="C237" s="220" t="s">
        <v>450</v>
      </c>
      <c r="D237" s="220" t="s">
        <v>158</v>
      </c>
      <c r="E237" s="221" t="s">
        <v>480</v>
      </c>
      <c r="F237" s="222" t="s">
        <v>481</v>
      </c>
      <c r="G237" s="223" t="s">
        <v>482</v>
      </c>
      <c r="H237" s="224">
        <v>2</v>
      </c>
      <c r="I237" s="225"/>
      <c r="J237" s="226">
        <f>ROUND(I237*H237,2)</f>
        <v>0</v>
      </c>
      <c r="K237" s="227"/>
      <c r="L237" s="43"/>
      <c r="M237" s="228" t="s">
        <v>1</v>
      </c>
      <c r="N237" s="229" t="s">
        <v>50</v>
      </c>
      <c r="O237" s="90"/>
      <c r="P237" s="230">
        <f>O237*H237</f>
        <v>0</v>
      </c>
      <c r="Q237" s="230">
        <v>0.008</v>
      </c>
      <c r="R237" s="230">
        <f>Q237*H237</f>
        <v>0.016</v>
      </c>
      <c r="S237" s="230">
        <v>0</v>
      </c>
      <c r="T237" s="231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32" t="s">
        <v>174</v>
      </c>
      <c r="AT237" s="232" t="s">
        <v>158</v>
      </c>
      <c r="AU237" s="232" t="s">
        <v>95</v>
      </c>
      <c r="AY237" s="15" t="s">
        <v>157</v>
      </c>
      <c r="BE237" s="233">
        <f>IF(N237="základní",J237,0)</f>
        <v>0</v>
      </c>
      <c r="BF237" s="233">
        <f>IF(N237="snížená",J237,0)</f>
        <v>0</v>
      </c>
      <c r="BG237" s="233">
        <f>IF(N237="zákl. přenesená",J237,0)</f>
        <v>0</v>
      </c>
      <c r="BH237" s="233">
        <f>IF(N237="sníž. přenesená",J237,0)</f>
        <v>0</v>
      </c>
      <c r="BI237" s="233">
        <f>IF(N237="nulová",J237,0)</f>
        <v>0</v>
      </c>
      <c r="BJ237" s="15" t="s">
        <v>93</v>
      </c>
      <c r="BK237" s="233">
        <f>ROUND(I237*H237,2)</f>
        <v>0</v>
      </c>
      <c r="BL237" s="15" t="s">
        <v>174</v>
      </c>
      <c r="BM237" s="232" t="s">
        <v>483</v>
      </c>
    </row>
    <row r="238" spans="1:47" s="2" customFormat="1" ht="12">
      <c r="A238" s="37"/>
      <c r="B238" s="38"/>
      <c r="C238" s="39"/>
      <c r="D238" s="234" t="s">
        <v>164</v>
      </c>
      <c r="E238" s="39"/>
      <c r="F238" s="235" t="s">
        <v>484</v>
      </c>
      <c r="G238" s="39"/>
      <c r="H238" s="39"/>
      <c r="I238" s="236"/>
      <c r="J238" s="39"/>
      <c r="K238" s="39"/>
      <c r="L238" s="43"/>
      <c r="M238" s="237"/>
      <c r="N238" s="238"/>
      <c r="O238" s="90"/>
      <c r="P238" s="90"/>
      <c r="Q238" s="90"/>
      <c r="R238" s="90"/>
      <c r="S238" s="90"/>
      <c r="T238" s="91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T238" s="15" t="s">
        <v>164</v>
      </c>
      <c r="AU238" s="15" t="s">
        <v>95</v>
      </c>
    </row>
    <row r="239" spans="1:51" s="13" customFormat="1" ht="12">
      <c r="A239" s="13"/>
      <c r="B239" s="239"/>
      <c r="C239" s="240"/>
      <c r="D239" s="234" t="s">
        <v>224</v>
      </c>
      <c r="E239" s="241" t="s">
        <v>1</v>
      </c>
      <c r="F239" s="242" t="s">
        <v>95</v>
      </c>
      <c r="G239" s="240"/>
      <c r="H239" s="243">
        <v>2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224</v>
      </c>
      <c r="AU239" s="249" t="s">
        <v>95</v>
      </c>
      <c r="AV239" s="13" t="s">
        <v>95</v>
      </c>
      <c r="AW239" s="13" t="s">
        <v>40</v>
      </c>
      <c r="AX239" s="13" t="s">
        <v>93</v>
      </c>
      <c r="AY239" s="249" t="s">
        <v>157</v>
      </c>
    </row>
    <row r="240" spans="1:63" s="12" customFormat="1" ht="22.8" customHeight="1">
      <c r="A240" s="12"/>
      <c r="B240" s="204"/>
      <c r="C240" s="205"/>
      <c r="D240" s="206" t="s">
        <v>84</v>
      </c>
      <c r="E240" s="218" t="s">
        <v>191</v>
      </c>
      <c r="F240" s="218" t="s">
        <v>485</v>
      </c>
      <c r="G240" s="205"/>
      <c r="H240" s="205"/>
      <c r="I240" s="208"/>
      <c r="J240" s="219">
        <f>BK240</f>
        <v>0</v>
      </c>
      <c r="K240" s="205"/>
      <c r="L240" s="210"/>
      <c r="M240" s="211"/>
      <c r="N240" s="212"/>
      <c r="O240" s="212"/>
      <c r="P240" s="213">
        <f>SUM(P241:P402)</f>
        <v>0</v>
      </c>
      <c r="Q240" s="212"/>
      <c r="R240" s="213">
        <f>SUM(R241:R402)</f>
        <v>12.269265760000003</v>
      </c>
      <c r="S240" s="212"/>
      <c r="T240" s="214">
        <f>SUM(T241:T402)</f>
        <v>5.28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15" t="s">
        <v>93</v>
      </c>
      <c r="AT240" s="216" t="s">
        <v>84</v>
      </c>
      <c r="AU240" s="216" t="s">
        <v>93</v>
      </c>
      <c r="AY240" s="215" t="s">
        <v>157</v>
      </c>
      <c r="BK240" s="217">
        <f>SUM(BK241:BK402)</f>
        <v>0</v>
      </c>
    </row>
    <row r="241" spans="1:65" s="2" customFormat="1" ht="16.5" customHeight="1">
      <c r="A241" s="37"/>
      <c r="B241" s="38"/>
      <c r="C241" s="254" t="s">
        <v>456</v>
      </c>
      <c r="D241" s="254" t="s">
        <v>299</v>
      </c>
      <c r="E241" s="255" t="s">
        <v>487</v>
      </c>
      <c r="F241" s="256" t="s">
        <v>488</v>
      </c>
      <c r="G241" s="257" t="s">
        <v>278</v>
      </c>
      <c r="H241" s="258">
        <v>112.5</v>
      </c>
      <c r="I241" s="259"/>
      <c r="J241" s="260">
        <f>ROUND(I241*H241,2)</f>
        <v>0</v>
      </c>
      <c r="K241" s="261"/>
      <c r="L241" s="262"/>
      <c r="M241" s="263" t="s">
        <v>1</v>
      </c>
      <c r="N241" s="264" t="s">
        <v>50</v>
      </c>
      <c r="O241" s="90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2" t="s">
        <v>489</v>
      </c>
      <c r="AT241" s="232" t="s">
        <v>299</v>
      </c>
      <c r="AU241" s="232" t="s">
        <v>95</v>
      </c>
      <c r="AY241" s="15" t="s">
        <v>157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5" t="s">
        <v>93</v>
      </c>
      <c r="BK241" s="233">
        <f>ROUND(I241*H241,2)</f>
        <v>0</v>
      </c>
      <c r="BL241" s="15" t="s">
        <v>489</v>
      </c>
      <c r="BM241" s="232" t="s">
        <v>490</v>
      </c>
    </row>
    <row r="242" spans="1:47" s="2" customFormat="1" ht="12">
      <c r="A242" s="37"/>
      <c r="B242" s="38"/>
      <c r="C242" s="39"/>
      <c r="D242" s="234" t="s">
        <v>164</v>
      </c>
      <c r="E242" s="39"/>
      <c r="F242" s="235" t="s">
        <v>488</v>
      </c>
      <c r="G242" s="39"/>
      <c r="H242" s="39"/>
      <c r="I242" s="236"/>
      <c r="J242" s="39"/>
      <c r="K242" s="39"/>
      <c r="L242" s="43"/>
      <c r="M242" s="237"/>
      <c r="N242" s="238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5" t="s">
        <v>164</v>
      </c>
      <c r="AU242" s="15" t="s">
        <v>95</v>
      </c>
    </row>
    <row r="243" spans="1:51" s="13" customFormat="1" ht="12">
      <c r="A243" s="13"/>
      <c r="B243" s="239"/>
      <c r="C243" s="240"/>
      <c r="D243" s="234" t="s">
        <v>224</v>
      </c>
      <c r="E243" s="241" t="s">
        <v>1</v>
      </c>
      <c r="F243" s="242" t="s">
        <v>1253</v>
      </c>
      <c r="G243" s="240"/>
      <c r="H243" s="243">
        <v>112.5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224</v>
      </c>
      <c r="AU243" s="249" t="s">
        <v>95</v>
      </c>
      <c r="AV243" s="13" t="s">
        <v>95</v>
      </c>
      <c r="AW243" s="13" t="s">
        <v>40</v>
      </c>
      <c r="AX243" s="13" t="s">
        <v>93</v>
      </c>
      <c r="AY243" s="249" t="s">
        <v>157</v>
      </c>
    </row>
    <row r="244" spans="1:65" s="2" customFormat="1" ht="24.15" customHeight="1">
      <c r="A244" s="37"/>
      <c r="B244" s="38"/>
      <c r="C244" s="220" t="s">
        <v>461</v>
      </c>
      <c r="D244" s="220" t="s">
        <v>158</v>
      </c>
      <c r="E244" s="221" t="s">
        <v>558</v>
      </c>
      <c r="F244" s="222" t="s">
        <v>559</v>
      </c>
      <c r="G244" s="223" t="s">
        <v>278</v>
      </c>
      <c r="H244" s="224">
        <v>20</v>
      </c>
      <c r="I244" s="225"/>
      <c r="J244" s="226">
        <f>ROUND(I244*H244,2)</f>
        <v>0</v>
      </c>
      <c r="K244" s="227"/>
      <c r="L244" s="43"/>
      <c r="M244" s="228" t="s">
        <v>1</v>
      </c>
      <c r="N244" s="229" t="s">
        <v>50</v>
      </c>
      <c r="O244" s="90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2" t="s">
        <v>174</v>
      </c>
      <c r="AT244" s="232" t="s">
        <v>158</v>
      </c>
      <c r="AU244" s="232" t="s">
        <v>95</v>
      </c>
      <c r="AY244" s="15" t="s">
        <v>157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5" t="s">
        <v>93</v>
      </c>
      <c r="BK244" s="233">
        <f>ROUND(I244*H244,2)</f>
        <v>0</v>
      </c>
      <c r="BL244" s="15" t="s">
        <v>174</v>
      </c>
      <c r="BM244" s="232" t="s">
        <v>560</v>
      </c>
    </row>
    <row r="245" spans="1:47" s="2" customFormat="1" ht="12">
      <c r="A245" s="37"/>
      <c r="B245" s="38"/>
      <c r="C245" s="39"/>
      <c r="D245" s="234" t="s">
        <v>164</v>
      </c>
      <c r="E245" s="39"/>
      <c r="F245" s="235" t="s">
        <v>561</v>
      </c>
      <c r="G245" s="39"/>
      <c r="H245" s="39"/>
      <c r="I245" s="236"/>
      <c r="J245" s="39"/>
      <c r="K245" s="39"/>
      <c r="L245" s="43"/>
      <c r="M245" s="237"/>
      <c r="N245" s="238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5" t="s">
        <v>164</v>
      </c>
      <c r="AU245" s="15" t="s">
        <v>95</v>
      </c>
    </row>
    <row r="246" spans="1:51" s="13" customFormat="1" ht="12">
      <c r="A246" s="13"/>
      <c r="B246" s="239"/>
      <c r="C246" s="240"/>
      <c r="D246" s="234" t="s">
        <v>224</v>
      </c>
      <c r="E246" s="241" t="s">
        <v>1</v>
      </c>
      <c r="F246" s="242" t="s">
        <v>364</v>
      </c>
      <c r="G246" s="240"/>
      <c r="H246" s="243">
        <v>20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224</v>
      </c>
      <c r="AU246" s="249" t="s">
        <v>95</v>
      </c>
      <c r="AV246" s="13" t="s">
        <v>95</v>
      </c>
      <c r="AW246" s="13" t="s">
        <v>40</v>
      </c>
      <c r="AX246" s="13" t="s">
        <v>93</v>
      </c>
      <c r="AY246" s="249" t="s">
        <v>157</v>
      </c>
    </row>
    <row r="247" spans="1:65" s="2" customFormat="1" ht="37.8" customHeight="1">
      <c r="A247" s="37"/>
      <c r="B247" s="38"/>
      <c r="C247" s="254" t="s">
        <v>467</v>
      </c>
      <c r="D247" s="254" t="s">
        <v>299</v>
      </c>
      <c r="E247" s="255" t="s">
        <v>564</v>
      </c>
      <c r="F247" s="256" t="s">
        <v>565</v>
      </c>
      <c r="G247" s="257" t="s">
        <v>278</v>
      </c>
      <c r="H247" s="258">
        <v>20.6</v>
      </c>
      <c r="I247" s="259"/>
      <c r="J247" s="260">
        <f>ROUND(I247*H247,2)</f>
        <v>0</v>
      </c>
      <c r="K247" s="261"/>
      <c r="L247" s="262"/>
      <c r="M247" s="263" t="s">
        <v>1</v>
      </c>
      <c r="N247" s="264" t="s">
        <v>50</v>
      </c>
      <c r="O247" s="90"/>
      <c r="P247" s="230">
        <f>O247*H247</f>
        <v>0</v>
      </c>
      <c r="Q247" s="230">
        <v>0.00035</v>
      </c>
      <c r="R247" s="230">
        <f>Q247*H247</f>
        <v>0.00721</v>
      </c>
      <c r="S247" s="230">
        <v>0</v>
      </c>
      <c r="T247" s="23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2" t="s">
        <v>191</v>
      </c>
      <c r="AT247" s="232" t="s">
        <v>299</v>
      </c>
      <c r="AU247" s="232" t="s">
        <v>95</v>
      </c>
      <c r="AY247" s="15" t="s">
        <v>157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5" t="s">
        <v>93</v>
      </c>
      <c r="BK247" s="233">
        <f>ROUND(I247*H247,2)</f>
        <v>0</v>
      </c>
      <c r="BL247" s="15" t="s">
        <v>174</v>
      </c>
      <c r="BM247" s="232" t="s">
        <v>566</v>
      </c>
    </row>
    <row r="248" spans="1:47" s="2" customFormat="1" ht="12">
      <c r="A248" s="37"/>
      <c r="B248" s="38"/>
      <c r="C248" s="39"/>
      <c r="D248" s="234" t="s">
        <v>164</v>
      </c>
      <c r="E248" s="39"/>
      <c r="F248" s="235" t="s">
        <v>565</v>
      </c>
      <c r="G248" s="39"/>
      <c r="H248" s="39"/>
      <c r="I248" s="236"/>
      <c r="J248" s="39"/>
      <c r="K248" s="39"/>
      <c r="L248" s="43"/>
      <c r="M248" s="237"/>
      <c r="N248" s="238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5" t="s">
        <v>164</v>
      </c>
      <c r="AU248" s="15" t="s">
        <v>95</v>
      </c>
    </row>
    <row r="249" spans="1:51" s="13" customFormat="1" ht="12">
      <c r="A249" s="13"/>
      <c r="B249" s="239"/>
      <c r="C249" s="240"/>
      <c r="D249" s="234" t="s">
        <v>224</v>
      </c>
      <c r="E249" s="241" t="s">
        <v>1</v>
      </c>
      <c r="F249" s="242" t="s">
        <v>364</v>
      </c>
      <c r="G249" s="240"/>
      <c r="H249" s="243">
        <v>20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224</v>
      </c>
      <c r="AU249" s="249" t="s">
        <v>95</v>
      </c>
      <c r="AV249" s="13" t="s">
        <v>95</v>
      </c>
      <c r="AW249" s="13" t="s">
        <v>40</v>
      </c>
      <c r="AX249" s="13" t="s">
        <v>93</v>
      </c>
      <c r="AY249" s="249" t="s">
        <v>157</v>
      </c>
    </row>
    <row r="250" spans="1:51" s="13" customFormat="1" ht="12">
      <c r="A250" s="13"/>
      <c r="B250" s="239"/>
      <c r="C250" s="240"/>
      <c r="D250" s="234" t="s">
        <v>224</v>
      </c>
      <c r="E250" s="240"/>
      <c r="F250" s="242" t="s">
        <v>1254</v>
      </c>
      <c r="G250" s="240"/>
      <c r="H250" s="243">
        <v>20.6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224</v>
      </c>
      <c r="AU250" s="249" t="s">
        <v>95</v>
      </c>
      <c r="AV250" s="13" t="s">
        <v>95</v>
      </c>
      <c r="AW250" s="13" t="s">
        <v>4</v>
      </c>
      <c r="AX250" s="13" t="s">
        <v>93</v>
      </c>
      <c r="AY250" s="249" t="s">
        <v>157</v>
      </c>
    </row>
    <row r="251" spans="1:65" s="2" customFormat="1" ht="24.15" customHeight="1">
      <c r="A251" s="37"/>
      <c r="B251" s="38"/>
      <c r="C251" s="220" t="s">
        <v>473</v>
      </c>
      <c r="D251" s="220" t="s">
        <v>158</v>
      </c>
      <c r="E251" s="221" t="s">
        <v>1255</v>
      </c>
      <c r="F251" s="222" t="s">
        <v>1256</v>
      </c>
      <c r="G251" s="223" t="s">
        <v>278</v>
      </c>
      <c r="H251" s="224">
        <v>112.5</v>
      </c>
      <c r="I251" s="225"/>
      <c r="J251" s="226">
        <f>ROUND(I251*H251,2)</f>
        <v>0</v>
      </c>
      <c r="K251" s="227"/>
      <c r="L251" s="43"/>
      <c r="M251" s="228" t="s">
        <v>1</v>
      </c>
      <c r="N251" s="229" t="s">
        <v>50</v>
      </c>
      <c r="O251" s="90"/>
      <c r="P251" s="230">
        <f>O251*H251</f>
        <v>0</v>
      </c>
      <c r="Q251" s="230">
        <v>0</v>
      </c>
      <c r="R251" s="230">
        <f>Q251*H251</f>
        <v>0</v>
      </c>
      <c r="S251" s="230">
        <v>0</v>
      </c>
      <c r="T251" s="23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2" t="s">
        <v>174</v>
      </c>
      <c r="AT251" s="232" t="s">
        <v>158</v>
      </c>
      <c r="AU251" s="232" t="s">
        <v>95</v>
      </c>
      <c r="AY251" s="15" t="s">
        <v>157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5" t="s">
        <v>93</v>
      </c>
      <c r="BK251" s="233">
        <f>ROUND(I251*H251,2)</f>
        <v>0</v>
      </c>
      <c r="BL251" s="15" t="s">
        <v>174</v>
      </c>
      <c r="BM251" s="232" t="s">
        <v>1257</v>
      </c>
    </row>
    <row r="252" spans="1:47" s="2" customFormat="1" ht="12">
      <c r="A252" s="37"/>
      <c r="B252" s="38"/>
      <c r="C252" s="39"/>
      <c r="D252" s="234" t="s">
        <v>164</v>
      </c>
      <c r="E252" s="39"/>
      <c r="F252" s="235" t="s">
        <v>1258</v>
      </c>
      <c r="G252" s="39"/>
      <c r="H252" s="39"/>
      <c r="I252" s="236"/>
      <c r="J252" s="39"/>
      <c r="K252" s="39"/>
      <c r="L252" s="43"/>
      <c r="M252" s="237"/>
      <c r="N252" s="238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5" t="s">
        <v>164</v>
      </c>
      <c r="AU252" s="15" t="s">
        <v>95</v>
      </c>
    </row>
    <row r="253" spans="1:65" s="2" customFormat="1" ht="21.75" customHeight="1">
      <c r="A253" s="37"/>
      <c r="B253" s="38"/>
      <c r="C253" s="254" t="s">
        <v>479</v>
      </c>
      <c r="D253" s="254" t="s">
        <v>299</v>
      </c>
      <c r="E253" s="255" t="s">
        <v>1259</v>
      </c>
      <c r="F253" s="256" t="s">
        <v>1260</v>
      </c>
      <c r="G253" s="257" t="s">
        <v>278</v>
      </c>
      <c r="H253" s="258">
        <v>114.188</v>
      </c>
      <c r="I253" s="259"/>
      <c r="J253" s="260">
        <f>ROUND(I253*H253,2)</f>
        <v>0</v>
      </c>
      <c r="K253" s="261"/>
      <c r="L253" s="262"/>
      <c r="M253" s="263" t="s">
        <v>1</v>
      </c>
      <c r="N253" s="264" t="s">
        <v>50</v>
      </c>
      <c r="O253" s="90"/>
      <c r="P253" s="230">
        <f>O253*H253</f>
        <v>0</v>
      </c>
      <c r="Q253" s="230">
        <v>0.00577</v>
      </c>
      <c r="R253" s="230">
        <f>Q253*H253</f>
        <v>0.65886476</v>
      </c>
      <c r="S253" s="230">
        <v>0</v>
      </c>
      <c r="T253" s="23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32" t="s">
        <v>191</v>
      </c>
      <c r="AT253" s="232" t="s">
        <v>299</v>
      </c>
      <c r="AU253" s="232" t="s">
        <v>95</v>
      </c>
      <c r="AY253" s="15" t="s">
        <v>157</v>
      </c>
      <c r="BE253" s="233">
        <f>IF(N253="základní",J253,0)</f>
        <v>0</v>
      </c>
      <c r="BF253" s="233">
        <f>IF(N253="snížená",J253,0)</f>
        <v>0</v>
      </c>
      <c r="BG253" s="233">
        <f>IF(N253="zákl. přenesená",J253,0)</f>
        <v>0</v>
      </c>
      <c r="BH253" s="233">
        <f>IF(N253="sníž. přenesená",J253,0)</f>
        <v>0</v>
      </c>
      <c r="BI253" s="233">
        <f>IF(N253="nulová",J253,0)</f>
        <v>0</v>
      </c>
      <c r="BJ253" s="15" t="s">
        <v>93</v>
      </c>
      <c r="BK253" s="233">
        <f>ROUND(I253*H253,2)</f>
        <v>0</v>
      </c>
      <c r="BL253" s="15" t="s">
        <v>174</v>
      </c>
      <c r="BM253" s="232" t="s">
        <v>1261</v>
      </c>
    </row>
    <row r="254" spans="1:47" s="2" customFormat="1" ht="12">
      <c r="A254" s="37"/>
      <c r="B254" s="38"/>
      <c r="C254" s="39"/>
      <c r="D254" s="234" t="s">
        <v>164</v>
      </c>
      <c r="E254" s="39"/>
      <c r="F254" s="235" t="s">
        <v>1260</v>
      </c>
      <c r="G254" s="39"/>
      <c r="H254" s="39"/>
      <c r="I254" s="236"/>
      <c r="J254" s="39"/>
      <c r="K254" s="39"/>
      <c r="L254" s="43"/>
      <c r="M254" s="237"/>
      <c r="N254" s="238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5" t="s">
        <v>164</v>
      </c>
      <c r="AU254" s="15" t="s">
        <v>95</v>
      </c>
    </row>
    <row r="255" spans="1:51" s="13" customFormat="1" ht="12">
      <c r="A255" s="13"/>
      <c r="B255" s="239"/>
      <c r="C255" s="240"/>
      <c r="D255" s="234" t="s">
        <v>224</v>
      </c>
      <c r="E255" s="240"/>
      <c r="F255" s="242" t="s">
        <v>1262</v>
      </c>
      <c r="G255" s="240"/>
      <c r="H255" s="243">
        <v>114.188</v>
      </c>
      <c r="I255" s="244"/>
      <c r="J255" s="240"/>
      <c r="K255" s="240"/>
      <c r="L255" s="245"/>
      <c r="M255" s="246"/>
      <c r="N255" s="247"/>
      <c r="O255" s="247"/>
      <c r="P255" s="247"/>
      <c r="Q255" s="247"/>
      <c r="R255" s="247"/>
      <c r="S255" s="247"/>
      <c r="T255" s="248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9" t="s">
        <v>224</v>
      </c>
      <c r="AU255" s="249" t="s">
        <v>95</v>
      </c>
      <c r="AV255" s="13" t="s">
        <v>95</v>
      </c>
      <c r="AW255" s="13" t="s">
        <v>4</v>
      </c>
      <c r="AX255" s="13" t="s">
        <v>93</v>
      </c>
      <c r="AY255" s="249" t="s">
        <v>157</v>
      </c>
    </row>
    <row r="256" spans="1:65" s="2" customFormat="1" ht="24.15" customHeight="1">
      <c r="A256" s="37"/>
      <c r="B256" s="38"/>
      <c r="C256" s="220" t="s">
        <v>486</v>
      </c>
      <c r="D256" s="220" t="s">
        <v>158</v>
      </c>
      <c r="E256" s="221" t="s">
        <v>614</v>
      </c>
      <c r="F256" s="222" t="s">
        <v>615</v>
      </c>
      <c r="G256" s="223" t="s">
        <v>313</v>
      </c>
      <c r="H256" s="224">
        <v>3</v>
      </c>
      <c r="I256" s="225"/>
      <c r="J256" s="226">
        <f>ROUND(I256*H256,2)</f>
        <v>0</v>
      </c>
      <c r="K256" s="227"/>
      <c r="L256" s="43"/>
      <c r="M256" s="228" t="s">
        <v>1</v>
      </c>
      <c r="N256" s="229" t="s">
        <v>50</v>
      </c>
      <c r="O256" s="90"/>
      <c r="P256" s="230">
        <f>O256*H256</f>
        <v>0</v>
      </c>
      <c r="Q256" s="230">
        <v>0</v>
      </c>
      <c r="R256" s="230">
        <f>Q256*H256</f>
        <v>0</v>
      </c>
      <c r="S256" s="230">
        <v>1.76</v>
      </c>
      <c r="T256" s="231">
        <f>S256*H256</f>
        <v>5.28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2" t="s">
        <v>174</v>
      </c>
      <c r="AT256" s="232" t="s">
        <v>158</v>
      </c>
      <c r="AU256" s="232" t="s">
        <v>95</v>
      </c>
      <c r="AY256" s="15" t="s">
        <v>157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5" t="s">
        <v>93</v>
      </c>
      <c r="BK256" s="233">
        <f>ROUND(I256*H256,2)</f>
        <v>0</v>
      </c>
      <c r="BL256" s="15" t="s">
        <v>174</v>
      </c>
      <c r="BM256" s="232" t="s">
        <v>1263</v>
      </c>
    </row>
    <row r="257" spans="1:47" s="2" customFormat="1" ht="12">
      <c r="A257" s="37"/>
      <c r="B257" s="38"/>
      <c r="C257" s="39"/>
      <c r="D257" s="234" t="s">
        <v>164</v>
      </c>
      <c r="E257" s="39"/>
      <c r="F257" s="235" t="s">
        <v>617</v>
      </c>
      <c r="G257" s="39"/>
      <c r="H257" s="39"/>
      <c r="I257" s="236"/>
      <c r="J257" s="39"/>
      <c r="K257" s="39"/>
      <c r="L257" s="43"/>
      <c r="M257" s="237"/>
      <c r="N257" s="238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5" t="s">
        <v>164</v>
      </c>
      <c r="AU257" s="15" t="s">
        <v>95</v>
      </c>
    </row>
    <row r="258" spans="1:65" s="2" customFormat="1" ht="21.75" customHeight="1">
      <c r="A258" s="37"/>
      <c r="B258" s="38"/>
      <c r="C258" s="220" t="s">
        <v>491</v>
      </c>
      <c r="D258" s="220" t="s">
        <v>158</v>
      </c>
      <c r="E258" s="221" t="s">
        <v>956</v>
      </c>
      <c r="F258" s="222" t="s">
        <v>957</v>
      </c>
      <c r="G258" s="223" t="s">
        <v>278</v>
      </c>
      <c r="H258" s="224">
        <v>112.5</v>
      </c>
      <c r="I258" s="225"/>
      <c r="J258" s="226">
        <f>ROUND(I258*H258,2)</f>
        <v>0</v>
      </c>
      <c r="K258" s="227"/>
      <c r="L258" s="43"/>
      <c r="M258" s="228" t="s">
        <v>1</v>
      </c>
      <c r="N258" s="229" t="s">
        <v>50</v>
      </c>
      <c r="O258" s="90"/>
      <c r="P258" s="230">
        <f>O258*H258</f>
        <v>0</v>
      </c>
      <c r="Q258" s="230">
        <v>0</v>
      </c>
      <c r="R258" s="230">
        <f>Q258*H258</f>
        <v>0</v>
      </c>
      <c r="S258" s="230">
        <v>0</v>
      </c>
      <c r="T258" s="23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2" t="s">
        <v>174</v>
      </c>
      <c r="AT258" s="232" t="s">
        <v>158</v>
      </c>
      <c r="AU258" s="232" t="s">
        <v>95</v>
      </c>
      <c r="AY258" s="15" t="s">
        <v>157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5" t="s">
        <v>93</v>
      </c>
      <c r="BK258" s="233">
        <f>ROUND(I258*H258,2)</f>
        <v>0</v>
      </c>
      <c r="BL258" s="15" t="s">
        <v>174</v>
      </c>
      <c r="BM258" s="232" t="s">
        <v>1264</v>
      </c>
    </row>
    <row r="259" spans="1:47" s="2" customFormat="1" ht="12">
      <c r="A259" s="37"/>
      <c r="B259" s="38"/>
      <c r="C259" s="39"/>
      <c r="D259" s="234" t="s">
        <v>164</v>
      </c>
      <c r="E259" s="39"/>
      <c r="F259" s="235" t="s">
        <v>959</v>
      </c>
      <c r="G259" s="39"/>
      <c r="H259" s="39"/>
      <c r="I259" s="236"/>
      <c r="J259" s="39"/>
      <c r="K259" s="39"/>
      <c r="L259" s="43"/>
      <c r="M259" s="237"/>
      <c r="N259" s="238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5" t="s">
        <v>164</v>
      </c>
      <c r="AU259" s="15" t="s">
        <v>95</v>
      </c>
    </row>
    <row r="260" spans="1:65" s="2" customFormat="1" ht="16.5" customHeight="1">
      <c r="A260" s="37"/>
      <c r="B260" s="38"/>
      <c r="C260" s="254" t="s">
        <v>496</v>
      </c>
      <c r="D260" s="254" t="s">
        <v>299</v>
      </c>
      <c r="E260" s="255" t="s">
        <v>960</v>
      </c>
      <c r="F260" s="256" t="s">
        <v>961</v>
      </c>
      <c r="G260" s="257" t="s">
        <v>278</v>
      </c>
      <c r="H260" s="258">
        <v>112.5</v>
      </c>
      <c r="I260" s="259"/>
      <c r="J260" s="260">
        <f>ROUND(I260*H260,2)</f>
        <v>0</v>
      </c>
      <c r="K260" s="261"/>
      <c r="L260" s="262"/>
      <c r="M260" s="263" t="s">
        <v>1</v>
      </c>
      <c r="N260" s="264" t="s">
        <v>50</v>
      </c>
      <c r="O260" s="90"/>
      <c r="P260" s="230">
        <f>O260*H260</f>
        <v>0</v>
      </c>
      <c r="Q260" s="230">
        <v>0.00012</v>
      </c>
      <c r="R260" s="230">
        <f>Q260*H260</f>
        <v>0.0135</v>
      </c>
      <c r="S260" s="230">
        <v>0</v>
      </c>
      <c r="T260" s="23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2" t="s">
        <v>191</v>
      </c>
      <c r="AT260" s="232" t="s">
        <v>299</v>
      </c>
      <c r="AU260" s="232" t="s">
        <v>95</v>
      </c>
      <c r="AY260" s="15" t="s">
        <v>157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5" t="s">
        <v>93</v>
      </c>
      <c r="BK260" s="233">
        <f>ROUND(I260*H260,2)</f>
        <v>0</v>
      </c>
      <c r="BL260" s="15" t="s">
        <v>174</v>
      </c>
      <c r="BM260" s="232" t="s">
        <v>1265</v>
      </c>
    </row>
    <row r="261" spans="1:47" s="2" customFormat="1" ht="12">
      <c r="A261" s="37"/>
      <c r="B261" s="38"/>
      <c r="C261" s="39"/>
      <c r="D261" s="234" t="s">
        <v>164</v>
      </c>
      <c r="E261" s="39"/>
      <c r="F261" s="235" t="s">
        <v>963</v>
      </c>
      <c r="G261" s="39"/>
      <c r="H261" s="39"/>
      <c r="I261" s="236"/>
      <c r="J261" s="39"/>
      <c r="K261" s="39"/>
      <c r="L261" s="43"/>
      <c r="M261" s="237"/>
      <c r="N261" s="238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5" t="s">
        <v>164</v>
      </c>
      <c r="AU261" s="15" t="s">
        <v>95</v>
      </c>
    </row>
    <row r="262" spans="1:51" s="13" customFormat="1" ht="12">
      <c r="A262" s="13"/>
      <c r="B262" s="239"/>
      <c r="C262" s="240"/>
      <c r="D262" s="234" t="s">
        <v>224</v>
      </c>
      <c r="E262" s="241" t="s">
        <v>1</v>
      </c>
      <c r="F262" s="242" t="s">
        <v>1253</v>
      </c>
      <c r="G262" s="240"/>
      <c r="H262" s="243">
        <v>112.5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224</v>
      </c>
      <c r="AU262" s="249" t="s">
        <v>95</v>
      </c>
      <c r="AV262" s="13" t="s">
        <v>95</v>
      </c>
      <c r="AW262" s="13" t="s">
        <v>40</v>
      </c>
      <c r="AX262" s="13" t="s">
        <v>93</v>
      </c>
      <c r="AY262" s="249" t="s">
        <v>157</v>
      </c>
    </row>
    <row r="263" spans="1:65" s="2" customFormat="1" ht="24.15" customHeight="1">
      <c r="A263" s="37"/>
      <c r="B263" s="38"/>
      <c r="C263" s="220" t="s">
        <v>501</v>
      </c>
      <c r="D263" s="220" t="s">
        <v>158</v>
      </c>
      <c r="E263" s="221" t="s">
        <v>1116</v>
      </c>
      <c r="F263" s="222" t="s">
        <v>1117</v>
      </c>
      <c r="G263" s="223" t="s">
        <v>494</v>
      </c>
      <c r="H263" s="224">
        <v>2</v>
      </c>
      <c r="I263" s="225"/>
      <c r="J263" s="226">
        <f>ROUND(I263*H263,2)</f>
        <v>0</v>
      </c>
      <c r="K263" s="227"/>
      <c r="L263" s="43"/>
      <c r="M263" s="228" t="s">
        <v>1</v>
      </c>
      <c r="N263" s="229" t="s">
        <v>50</v>
      </c>
      <c r="O263" s="90"/>
      <c r="P263" s="230">
        <f>O263*H263</f>
        <v>0</v>
      </c>
      <c r="Q263" s="230">
        <v>0.45937</v>
      </c>
      <c r="R263" s="230">
        <f>Q263*H263</f>
        <v>0.91874</v>
      </c>
      <c r="S263" s="230">
        <v>0</v>
      </c>
      <c r="T263" s="23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2" t="s">
        <v>174</v>
      </c>
      <c r="AT263" s="232" t="s">
        <v>158</v>
      </c>
      <c r="AU263" s="232" t="s">
        <v>95</v>
      </c>
      <c r="AY263" s="15" t="s">
        <v>157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5" t="s">
        <v>93</v>
      </c>
      <c r="BK263" s="233">
        <f>ROUND(I263*H263,2)</f>
        <v>0</v>
      </c>
      <c r="BL263" s="15" t="s">
        <v>174</v>
      </c>
      <c r="BM263" s="232" t="s">
        <v>1266</v>
      </c>
    </row>
    <row r="264" spans="1:47" s="2" customFormat="1" ht="12">
      <c r="A264" s="37"/>
      <c r="B264" s="38"/>
      <c r="C264" s="39"/>
      <c r="D264" s="234" t="s">
        <v>164</v>
      </c>
      <c r="E264" s="39"/>
      <c r="F264" s="235" t="s">
        <v>1119</v>
      </c>
      <c r="G264" s="39"/>
      <c r="H264" s="39"/>
      <c r="I264" s="236"/>
      <c r="J264" s="39"/>
      <c r="K264" s="39"/>
      <c r="L264" s="43"/>
      <c r="M264" s="237"/>
      <c r="N264" s="238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5" t="s">
        <v>164</v>
      </c>
      <c r="AU264" s="15" t="s">
        <v>95</v>
      </c>
    </row>
    <row r="265" spans="1:51" s="13" customFormat="1" ht="12">
      <c r="A265" s="13"/>
      <c r="B265" s="239"/>
      <c r="C265" s="240"/>
      <c r="D265" s="234" t="s">
        <v>224</v>
      </c>
      <c r="E265" s="241" t="s">
        <v>1</v>
      </c>
      <c r="F265" s="242" t="s">
        <v>95</v>
      </c>
      <c r="G265" s="240"/>
      <c r="H265" s="243">
        <v>2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224</v>
      </c>
      <c r="AU265" s="249" t="s">
        <v>95</v>
      </c>
      <c r="AV265" s="13" t="s">
        <v>95</v>
      </c>
      <c r="AW265" s="13" t="s">
        <v>40</v>
      </c>
      <c r="AX265" s="13" t="s">
        <v>93</v>
      </c>
      <c r="AY265" s="249" t="s">
        <v>157</v>
      </c>
    </row>
    <row r="266" spans="1:65" s="2" customFormat="1" ht="24.15" customHeight="1">
      <c r="A266" s="37"/>
      <c r="B266" s="38"/>
      <c r="C266" s="220" t="s">
        <v>506</v>
      </c>
      <c r="D266" s="220" t="s">
        <v>158</v>
      </c>
      <c r="E266" s="221" t="s">
        <v>645</v>
      </c>
      <c r="F266" s="222" t="s">
        <v>646</v>
      </c>
      <c r="G266" s="223" t="s">
        <v>494</v>
      </c>
      <c r="H266" s="224">
        <v>1</v>
      </c>
      <c r="I266" s="225"/>
      <c r="J266" s="226">
        <f>ROUND(I266*H266,2)</f>
        <v>0</v>
      </c>
      <c r="K266" s="227"/>
      <c r="L266" s="43"/>
      <c r="M266" s="228" t="s">
        <v>1</v>
      </c>
      <c r="N266" s="229" t="s">
        <v>50</v>
      </c>
      <c r="O266" s="90"/>
      <c r="P266" s="230">
        <f>O266*H266</f>
        <v>0</v>
      </c>
      <c r="Q266" s="230">
        <v>0.01248</v>
      </c>
      <c r="R266" s="230">
        <f>Q266*H266</f>
        <v>0.01248</v>
      </c>
      <c r="S266" s="230">
        <v>0</v>
      </c>
      <c r="T266" s="23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32" t="s">
        <v>174</v>
      </c>
      <c r="AT266" s="232" t="s">
        <v>158</v>
      </c>
      <c r="AU266" s="232" t="s">
        <v>95</v>
      </c>
      <c r="AY266" s="15" t="s">
        <v>157</v>
      </c>
      <c r="BE266" s="233">
        <f>IF(N266="základní",J266,0)</f>
        <v>0</v>
      </c>
      <c r="BF266" s="233">
        <f>IF(N266="snížená",J266,0)</f>
        <v>0</v>
      </c>
      <c r="BG266" s="233">
        <f>IF(N266="zákl. přenesená",J266,0)</f>
        <v>0</v>
      </c>
      <c r="BH266" s="233">
        <f>IF(N266="sníž. přenesená",J266,0)</f>
        <v>0</v>
      </c>
      <c r="BI266" s="233">
        <f>IF(N266="nulová",J266,0)</f>
        <v>0</v>
      </c>
      <c r="BJ266" s="15" t="s">
        <v>93</v>
      </c>
      <c r="BK266" s="233">
        <f>ROUND(I266*H266,2)</f>
        <v>0</v>
      </c>
      <c r="BL266" s="15" t="s">
        <v>174</v>
      </c>
      <c r="BM266" s="232" t="s">
        <v>1267</v>
      </c>
    </row>
    <row r="267" spans="1:47" s="2" customFormat="1" ht="12">
      <c r="A267" s="37"/>
      <c r="B267" s="38"/>
      <c r="C267" s="39"/>
      <c r="D267" s="234" t="s">
        <v>164</v>
      </c>
      <c r="E267" s="39"/>
      <c r="F267" s="235" t="s">
        <v>646</v>
      </c>
      <c r="G267" s="39"/>
      <c r="H267" s="39"/>
      <c r="I267" s="236"/>
      <c r="J267" s="39"/>
      <c r="K267" s="39"/>
      <c r="L267" s="43"/>
      <c r="M267" s="237"/>
      <c r="N267" s="238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5" t="s">
        <v>164</v>
      </c>
      <c r="AU267" s="15" t="s">
        <v>95</v>
      </c>
    </row>
    <row r="268" spans="1:65" s="2" customFormat="1" ht="24.15" customHeight="1">
      <c r="A268" s="37"/>
      <c r="B268" s="38"/>
      <c r="C268" s="254" t="s">
        <v>511</v>
      </c>
      <c r="D268" s="254" t="s">
        <v>299</v>
      </c>
      <c r="E268" s="255" t="s">
        <v>1268</v>
      </c>
      <c r="F268" s="256" t="s">
        <v>1269</v>
      </c>
      <c r="G268" s="257" t="s">
        <v>494</v>
      </c>
      <c r="H268" s="258">
        <v>1</v>
      </c>
      <c r="I268" s="259"/>
      <c r="J268" s="260">
        <f>ROUND(I268*H268,2)</f>
        <v>0</v>
      </c>
      <c r="K268" s="261"/>
      <c r="L268" s="262"/>
      <c r="M268" s="263" t="s">
        <v>1</v>
      </c>
      <c r="N268" s="264" t="s">
        <v>50</v>
      </c>
      <c r="O268" s="90"/>
      <c r="P268" s="230">
        <f>O268*H268</f>
        <v>0</v>
      </c>
      <c r="Q268" s="230">
        <v>0.396</v>
      </c>
      <c r="R268" s="230">
        <f>Q268*H268</f>
        <v>0.396</v>
      </c>
      <c r="S268" s="230">
        <v>0</v>
      </c>
      <c r="T268" s="23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2" t="s">
        <v>191</v>
      </c>
      <c r="AT268" s="232" t="s">
        <v>299</v>
      </c>
      <c r="AU268" s="232" t="s">
        <v>95</v>
      </c>
      <c r="AY268" s="15" t="s">
        <v>157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5" t="s">
        <v>93</v>
      </c>
      <c r="BK268" s="233">
        <f>ROUND(I268*H268,2)</f>
        <v>0</v>
      </c>
      <c r="BL268" s="15" t="s">
        <v>174</v>
      </c>
      <c r="BM268" s="232" t="s">
        <v>1270</v>
      </c>
    </row>
    <row r="269" spans="1:47" s="2" customFormat="1" ht="12">
      <c r="A269" s="37"/>
      <c r="B269" s="38"/>
      <c r="C269" s="39"/>
      <c r="D269" s="234" t="s">
        <v>164</v>
      </c>
      <c r="E269" s="39"/>
      <c r="F269" s="235" t="s">
        <v>1269</v>
      </c>
      <c r="G269" s="39"/>
      <c r="H269" s="39"/>
      <c r="I269" s="236"/>
      <c r="J269" s="39"/>
      <c r="K269" s="39"/>
      <c r="L269" s="43"/>
      <c r="M269" s="237"/>
      <c r="N269" s="238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5" t="s">
        <v>164</v>
      </c>
      <c r="AU269" s="15" t="s">
        <v>95</v>
      </c>
    </row>
    <row r="270" spans="1:65" s="2" customFormat="1" ht="21.75" customHeight="1">
      <c r="A270" s="37"/>
      <c r="B270" s="38"/>
      <c r="C270" s="220" t="s">
        <v>516</v>
      </c>
      <c r="D270" s="220" t="s">
        <v>158</v>
      </c>
      <c r="E270" s="221" t="s">
        <v>502</v>
      </c>
      <c r="F270" s="222" t="s">
        <v>503</v>
      </c>
      <c r="G270" s="223" t="s">
        <v>278</v>
      </c>
      <c r="H270" s="224">
        <v>112.5</v>
      </c>
      <c r="I270" s="225"/>
      <c r="J270" s="226">
        <f>ROUND(I270*H270,2)</f>
        <v>0</v>
      </c>
      <c r="K270" s="227"/>
      <c r="L270" s="43"/>
      <c r="M270" s="228" t="s">
        <v>1</v>
      </c>
      <c r="N270" s="229" t="s">
        <v>50</v>
      </c>
      <c r="O270" s="90"/>
      <c r="P270" s="230">
        <f>O270*H270</f>
        <v>0</v>
      </c>
      <c r="Q270" s="230">
        <v>0.00013</v>
      </c>
      <c r="R270" s="230">
        <f>Q270*H270</f>
        <v>0.014624999999999999</v>
      </c>
      <c r="S270" s="230">
        <v>0</v>
      </c>
      <c r="T270" s="23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2" t="s">
        <v>174</v>
      </c>
      <c r="AT270" s="232" t="s">
        <v>158</v>
      </c>
      <c r="AU270" s="232" t="s">
        <v>95</v>
      </c>
      <c r="AY270" s="15" t="s">
        <v>157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5" t="s">
        <v>93</v>
      </c>
      <c r="BK270" s="233">
        <f>ROUND(I270*H270,2)</f>
        <v>0</v>
      </c>
      <c r="BL270" s="15" t="s">
        <v>174</v>
      </c>
      <c r="BM270" s="232" t="s">
        <v>504</v>
      </c>
    </row>
    <row r="271" spans="1:47" s="2" customFormat="1" ht="12">
      <c r="A271" s="37"/>
      <c r="B271" s="38"/>
      <c r="C271" s="39"/>
      <c r="D271" s="234" t="s">
        <v>164</v>
      </c>
      <c r="E271" s="39"/>
      <c r="F271" s="235" t="s">
        <v>505</v>
      </c>
      <c r="G271" s="39"/>
      <c r="H271" s="39"/>
      <c r="I271" s="236"/>
      <c r="J271" s="39"/>
      <c r="K271" s="39"/>
      <c r="L271" s="43"/>
      <c r="M271" s="237"/>
      <c r="N271" s="238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5" t="s">
        <v>164</v>
      </c>
      <c r="AU271" s="15" t="s">
        <v>95</v>
      </c>
    </row>
    <row r="272" spans="1:51" s="13" customFormat="1" ht="12">
      <c r="A272" s="13"/>
      <c r="B272" s="239"/>
      <c r="C272" s="240"/>
      <c r="D272" s="234" t="s">
        <v>224</v>
      </c>
      <c r="E272" s="241" t="s">
        <v>1</v>
      </c>
      <c r="F272" s="242" t="s">
        <v>1253</v>
      </c>
      <c r="G272" s="240"/>
      <c r="H272" s="243">
        <v>112.5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224</v>
      </c>
      <c r="AU272" s="249" t="s">
        <v>95</v>
      </c>
      <c r="AV272" s="13" t="s">
        <v>95</v>
      </c>
      <c r="AW272" s="13" t="s">
        <v>40</v>
      </c>
      <c r="AX272" s="13" t="s">
        <v>93</v>
      </c>
      <c r="AY272" s="249" t="s">
        <v>157</v>
      </c>
    </row>
    <row r="273" spans="1:65" s="2" customFormat="1" ht="24.15" customHeight="1">
      <c r="A273" s="37"/>
      <c r="B273" s="38"/>
      <c r="C273" s="220" t="s">
        <v>520</v>
      </c>
      <c r="D273" s="220" t="s">
        <v>158</v>
      </c>
      <c r="E273" s="221" t="s">
        <v>1271</v>
      </c>
      <c r="F273" s="222" t="s">
        <v>1272</v>
      </c>
      <c r="G273" s="223" t="s">
        <v>494</v>
      </c>
      <c r="H273" s="224">
        <v>20</v>
      </c>
      <c r="I273" s="225"/>
      <c r="J273" s="226">
        <f>ROUND(I273*H273,2)</f>
        <v>0</v>
      </c>
      <c r="K273" s="227"/>
      <c r="L273" s="43"/>
      <c r="M273" s="228" t="s">
        <v>1</v>
      </c>
      <c r="N273" s="229" t="s">
        <v>50</v>
      </c>
      <c r="O273" s="90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2" t="s">
        <v>174</v>
      </c>
      <c r="AT273" s="232" t="s">
        <v>158</v>
      </c>
      <c r="AU273" s="232" t="s">
        <v>95</v>
      </c>
      <c r="AY273" s="15" t="s">
        <v>157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5" t="s">
        <v>93</v>
      </c>
      <c r="BK273" s="233">
        <f>ROUND(I273*H273,2)</f>
        <v>0</v>
      </c>
      <c r="BL273" s="15" t="s">
        <v>174</v>
      </c>
      <c r="BM273" s="232" t="s">
        <v>1273</v>
      </c>
    </row>
    <row r="274" spans="1:47" s="2" customFormat="1" ht="12">
      <c r="A274" s="37"/>
      <c r="B274" s="38"/>
      <c r="C274" s="39"/>
      <c r="D274" s="234" t="s">
        <v>164</v>
      </c>
      <c r="E274" s="39"/>
      <c r="F274" s="235" t="s">
        <v>1274</v>
      </c>
      <c r="G274" s="39"/>
      <c r="H274" s="39"/>
      <c r="I274" s="236"/>
      <c r="J274" s="39"/>
      <c r="K274" s="39"/>
      <c r="L274" s="43"/>
      <c r="M274" s="237"/>
      <c r="N274" s="238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5" t="s">
        <v>164</v>
      </c>
      <c r="AU274" s="15" t="s">
        <v>95</v>
      </c>
    </row>
    <row r="275" spans="1:65" s="2" customFormat="1" ht="16.5" customHeight="1">
      <c r="A275" s="37"/>
      <c r="B275" s="38"/>
      <c r="C275" s="254" t="s">
        <v>524</v>
      </c>
      <c r="D275" s="254" t="s">
        <v>299</v>
      </c>
      <c r="E275" s="255" t="s">
        <v>1275</v>
      </c>
      <c r="F275" s="256" t="s">
        <v>1276</v>
      </c>
      <c r="G275" s="257" t="s">
        <v>494</v>
      </c>
      <c r="H275" s="258">
        <v>20</v>
      </c>
      <c r="I275" s="259"/>
      <c r="J275" s="260">
        <f>ROUND(I275*H275,2)</f>
        <v>0</v>
      </c>
      <c r="K275" s="261"/>
      <c r="L275" s="262"/>
      <c r="M275" s="263" t="s">
        <v>1</v>
      </c>
      <c r="N275" s="264" t="s">
        <v>50</v>
      </c>
      <c r="O275" s="90"/>
      <c r="P275" s="230">
        <f>O275*H275</f>
        <v>0</v>
      </c>
      <c r="Q275" s="230">
        <v>0.0024</v>
      </c>
      <c r="R275" s="230">
        <f>Q275*H275</f>
        <v>0.047999999999999994</v>
      </c>
      <c r="S275" s="230">
        <v>0</v>
      </c>
      <c r="T275" s="23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2" t="s">
        <v>191</v>
      </c>
      <c r="AT275" s="232" t="s">
        <v>299</v>
      </c>
      <c r="AU275" s="232" t="s">
        <v>95</v>
      </c>
      <c r="AY275" s="15" t="s">
        <v>157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5" t="s">
        <v>93</v>
      </c>
      <c r="BK275" s="233">
        <f>ROUND(I275*H275,2)</f>
        <v>0</v>
      </c>
      <c r="BL275" s="15" t="s">
        <v>174</v>
      </c>
      <c r="BM275" s="232" t="s">
        <v>1277</v>
      </c>
    </row>
    <row r="276" spans="1:47" s="2" customFormat="1" ht="12">
      <c r="A276" s="37"/>
      <c r="B276" s="38"/>
      <c r="C276" s="39"/>
      <c r="D276" s="234" t="s">
        <v>164</v>
      </c>
      <c r="E276" s="39"/>
      <c r="F276" s="235" t="s">
        <v>1276</v>
      </c>
      <c r="G276" s="39"/>
      <c r="H276" s="39"/>
      <c r="I276" s="236"/>
      <c r="J276" s="39"/>
      <c r="K276" s="39"/>
      <c r="L276" s="43"/>
      <c r="M276" s="237"/>
      <c r="N276" s="238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5" t="s">
        <v>164</v>
      </c>
      <c r="AU276" s="15" t="s">
        <v>95</v>
      </c>
    </row>
    <row r="277" spans="1:65" s="2" customFormat="1" ht="24.15" customHeight="1">
      <c r="A277" s="37"/>
      <c r="B277" s="38"/>
      <c r="C277" s="220" t="s">
        <v>529</v>
      </c>
      <c r="D277" s="220" t="s">
        <v>158</v>
      </c>
      <c r="E277" s="221" t="s">
        <v>577</v>
      </c>
      <c r="F277" s="222" t="s">
        <v>578</v>
      </c>
      <c r="G277" s="223" t="s">
        <v>494</v>
      </c>
      <c r="H277" s="224">
        <v>1</v>
      </c>
      <c r="I277" s="225"/>
      <c r="J277" s="226">
        <f>ROUND(I277*H277,2)</f>
        <v>0</v>
      </c>
      <c r="K277" s="227"/>
      <c r="L277" s="43"/>
      <c r="M277" s="228" t="s">
        <v>1</v>
      </c>
      <c r="N277" s="229" t="s">
        <v>50</v>
      </c>
      <c r="O277" s="90"/>
      <c r="P277" s="230">
        <f>O277*H277</f>
        <v>0</v>
      </c>
      <c r="Q277" s="230">
        <v>0.0001</v>
      </c>
      <c r="R277" s="230">
        <f>Q277*H277</f>
        <v>0.0001</v>
      </c>
      <c r="S277" s="230">
        <v>0</v>
      </c>
      <c r="T277" s="23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2" t="s">
        <v>174</v>
      </c>
      <c r="AT277" s="232" t="s">
        <v>158</v>
      </c>
      <c r="AU277" s="232" t="s">
        <v>95</v>
      </c>
      <c r="AY277" s="15" t="s">
        <v>157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5" t="s">
        <v>93</v>
      </c>
      <c r="BK277" s="233">
        <f>ROUND(I277*H277,2)</f>
        <v>0</v>
      </c>
      <c r="BL277" s="15" t="s">
        <v>174</v>
      </c>
      <c r="BM277" s="232" t="s">
        <v>1278</v>
      </c>
    </row>
    <row r="278" spans="1:47" s="2" customFormat="1" ht="12">
      <c r="A278" s="37"/>
      <c r="B278" s="38"/>
      <c r="C278" s="39"/>
      <c r="D278" s="234" t="s">
        <v>164</v>
      </c>
      <c r="E278" s="39"/>
      <c r="F278" s="235" t="s">
        <v>580</v>
      </c>
      <c r="G278" s="39"/>
      <c r="H278" s="39"/>
      <c r="I278" s="236"/>
      <c r="J278" s="39"/>
      <c r="K278" s="39"/>
      <c r="L278" s="43"/>
      <c r="M278" s="237"/>
      <c r="N278" s="238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5" t="s">
        <v>164</v>
      </c>
      <c r="AU278" s="15" t="s">
        <v>95</v>
      </c>
    </row>
    <row r="279" spans="1:65" s="2" customFormat="1" ht="21.75" customHeight="1">
      <c r="A279" s="37"/>
      <c r="B279" s="38"/>
      <c r="C279" s="254" t="s">
        <v>533</v>
      </c>
      <c r="D279" s="254" t="s">
        <v>299</v>
      </c>
      <c r="E279" s="255" t="s">
        <v>582</v>
      </c>
      <c r="F279" s="256" t="s">
        <v>583</v>
      </c>
      <c r="G279" s="257" t="s">
        <v>494</v>
      </c>
      <c r="H279" s="258">
        <v>1</v>
      </c>
      <c r="I279" s="259"/>
      <c r="J279" s="260">
        <f>ROUND(I279*H279,2)</f>
        <v>0</v>
      </c>
      <c r="K279" s="261"/>
      <c r="L279" s="262"/>
      <c r="M279" s="263" t="s">
        <v>1</v>
      </c>
      <c r="N279" s="264" t="s">
        <v>50</v>
      </c>
      <c r="O279" s="90"/>
      <c r="P279" s="230">
        <f>O279*H279</f>
        <v>0</v>
      </c>
      <c r="Q279" s="230">
        <v>0.0018</v>
      </c>
      <c r="R279" s="230">
        <f>Q279*H279</f>
        <v>0.0018</v>
      </c>
      <c r="S279" s="230">
        <v>0</v>
      </c>
      <c r="T279" s="23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2" t="s">
        <v>191</v>
      </c>
      <c r="AT279" s="232" t="s">
        <v>299</v>
      </c>
      <c r="AU279" s="232" t="s">
        <v>95</v>
      </c>
      <c r="AY279" s="15" t="s">
        <v>157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5" t="s">
        <v>93</v>
      </c>
      <c r="BK279" s="233">
        <f>ROUND(I279*H279,2)</f>
        <v>0</v>
      </c>
      <c r="BL279" s="15" t="s">
        <v>174</v>
      </c>
      <c r="BM279" s="232" t="s">
        <v>1279</v>
      </c>
    </row>
    <row r="280" spans="1:47" s="2" customFormat="1" ht="12">
      <c r="A280" s="37"/>
      <c r="B280" s="38"/>
      <c r="C280" s="39"/>
      <c r="D280" s="234" t="s">
        <v>164</v>
      </c>
      <c r="E280" s="39"/>
      <c r="F280" s="235" t="s">
        <v>583</v>
      </c>
      <c r="G280" s="39"/>
      <c r="H280" s="39"/>
      <c r="I280" s="236"/>
      <c r="J280" s="39"/>
      <c r="K280" s="39"/>
      <c r="L280" s="43"/>
      <c r="M280" s="237"/>
      <c r="N280" s="238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5" t="s">
        <v>164</v>
      </c>
      <c r="AU280" s="15" t="s">
        <v>95</v>
      </c>
    </row>
    <row r="281" spans="1:65" s="2" customFormat="1" ht="24.15" customHeight="1">
      <c r="A281" s="37"/>
      <c r="B281" s="38"/>
      <c r="C281" s="254" t="s">
        <v>537</v>
      </c>
      <c r="D281" s="254" t="s">
        <v>299</v>
      </c>
      <c r="E281" s="255" t="s">
        <v>550</v>
      </c>
      <c r="F281" s="256" t="s">
        <v>551</v>
      </c>
      <c r="G281" s="257" t="s">
        <v>494</v>
      </c>
      <c r="H281" s="258">
        <v>2</v>
      </c>
      <c r="I281" s="259"/>
      <c r="J281" s="260">
        <f>ROUND(I281*H281,2)</f>
        <v>0</v>
      </c>
      <c r="K281" s="261"/>
      <c r="L281" s="262"/>
      <c r="M281" s="263" t="s">
        <v>1</v>
      </c>
      <c r="N281" s="264" t="s">
        <v>50</v>
      </c>
      <c r="O281" s="90"/>
      <c r="P281" s="230">
        <f>O281*H281</f>
        <v>0</v>
      </c>
      <c r="Q281" s="230">
        <v>0.002</v>
      </c>
      <c r="R281" s="230">
        <f>Q281*H281</f>
        <v>0.004</v>
      </c>
      <c r="S281" s="230">
        <v>0</v>
      </c>
      <c r="T281" s="23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2" t="s">
        <v>191</v>
      </c>
      <c r="AT281" s="232" t="s">
        <v>299</v>
      </c>
      <c r="AU281" s="232" t="s">
        <v>95</v>
      </c>
      <c r="AY281" s="15" t="s">
        <v>157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5" t="s">
        <v>93</v>
      </c>
      <c r="BK281" s="233">
        <f>ROUND(I281*H281,2)</f>
        <v>0</v>
      </c>
      <c r="BL281" s="15" t="s">
        <v>174</v>
      </c>
      <c r="BM281" s="232" t="s">
        <v>552</v>
      </c>
    </row>
    <row r="282" spans="1:47" s="2" customFormat="1" ht="12">
      <c r="A282" s="37"/>
      <c r="B282" s="38"/>
      <c r="C282" s="39"/>
      <c r="D282" s="234" t="s">
        <v>164</v>
      </c>
      <c r="E282" s="39"/>
      <c r="F282" s="235" t="s">
        <v>551</v>
      </c>
      <c r="G282" s="39"/>
      <c r="H282" s="39"/>
      <c r="I282" s="236"/>
      <c r="J282" s="39"/>
      <c r="K282" s="39"/>
      <c r="L282" s="43"/>
      <c r="M282" s="237"/>
      <c r="N282" s="238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164</v>
      </c>
      <c r="AU282" s="15" t="s">
        <v>95</v>
      </c>
    </row>
    <row r="283" spans="1:51" s="13" customFormat="1" ht="12">
      <c r="A283" s="13"/>
      <c r="B283" s="239"/>
      <c r="C283" s="240"/>
      <c r="D283" s="234" t="s">
        <v>224</v>
      </c>
      <c r="E283" s="241" t="s">
        <v>1</v>
      </c>
      <c r="F283" s="242" t="s">
        <v>95</v>
      </c>
      <c r="G283" s="240"/>
      <c r="H283" s="243">
        <v>2</v>
      </c>
      <c r="I283" s="244"/>
      <c r="J283" s="240"/>
      <c r="K283" s="240"/>
      <c r="L283" s="245"/>
      <c r="M283" s="246"/>
      <c r="N283" s="247"/>
      <c r="O283" s="247"/>
      <c r="P283" s="247"/>
      <c r="Q283" s="247"/>
      <c r="R283" s="247"/>
      <c r="S283" s="247"/>
      <c r="T283" s="248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9" t="s">
        <v>224</v>
      </c>
      <c r="AU283" s="249" t="s">
        <v>95</v>
      </c>
      <c r="AV283" s="13" t="s">
        <v>95</v>
      </c>
      <c r="AW283" s="13" t="s">
        <v>40</v>
      </c>
      <c r="AX283" s="13" t="s">
        <v>93</v>
      </c>
      <c r="AY283" s="249" t="s">
        <v>157</v>
      </c>
    </row>
    <row r="284" spans="1:65" s="2" customFormat="1" ht="24.15" customHeight="1">
      <c r="A284" s="37"/>
      <c r="B284" s="38"/>
      <c r="C284" s="254" t="s">
        <v>541</v>
      </c>
      <c r="D284" s="254" t="s">
        <v>299</v>
      </c>
      <c r="E284" s="255" t="s">
        <v>554</v>
      </c>
      <c r="F284" s="256" t="s">
        <v>555</v>
      </c>
      <c r="G284" s="257" t="s">
        <v>494</v>
      </c>
      <c r="H284" s="258">
        <v>0.544</v>
      </c>
      <c r="I284" s="259"/>
      <c r="J284" s="260">
        <f>ROUND(I284*H284,2)</f>
        <v>0</v>
      </c>
      <c r="K284" s="261"/>
      <c r="L284" s="262"/>
      <c r="M284" s="263" t="s">
        <v>1</v>
      </c>
      <c r="N284" s="264" t="s">
        <v>50</v>
      </c>
      <c r="O284" s="90"/>
      <c r="P284" s="230">
        <f>O284*H284</f>
        <v>0</v>
      </c>
      <c r="Q284" s="230">
        <v>0.004</v>
      </c>
      <c r="R284" s="230">
        <f>Q284*H284</f>
        <v>0.0021760000000000004</v>
      </c>
      <c r="S284" s="230">
        <v>0</v>
      </c>
      <c r="T284" s="231">
        <f>S284*H284</f>
        <v>0</v>
      </c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R284" s="232" t="s">
        <v>191</v>
      </c>
      <c r="AT284" s="232" t="s">
        <v>299</v>
      </c>
      <c r="AU284" s="232" t="s">
        <v>95</v>
      </c>
      <c r="AY284" s="15" t="s">
        <v>157</v>
      </c>
      <c r="BE284" s="233">
        <f>IF(N284="základní",J284,0)</f>
        <v>0</v>
      </c>
      <c r="BF284" s="233">
        <f>IF(N284="snížená",J284,0)</f>
        <v>0</v>
      </c>
      <c r="BG284" s="233">
        <f>IF(N284="zákl. přenesená",J284,0)</f>
        <v>0</v>
      </c>
      <c r="BH284" s="233">
        <f>IF(N284="sníž. přenesená",J284,0)</f>
        <v>0</v>
      </c>
      <c r="BI284" s="233">
        <f>IF(N284="nulová",J284,0)</f>
        <v>0</v>
      </c>
      <c r="BJ284" s="15" t="s">
        <v>93</v>
      </c>
      <c r="BK284" s="233">
        <f>ROUND(I284*H284,2)</f>
        <v>0</v>
      </c>
      <c r="BL284" s="15" t="s">
        <v>174</v>
      </c>
      <c r="BM284" s="232" t="s">
        <v>1280</v>
      </c>
    </row>
    <row r="285" spans="1:47" s="2" customFormat="1" ht="12">
      <c r="A285" s="37"/>
      <c r="B285" s="38"/>
      <c r="C285" s="39"/>
      <c r="D285" s="234" t="s">
        <v>164</v>
      </c>
      <c r="E285" s="39"/>
      <c r="F285" s="235" t="s">
        <v>555</v>
      </c>
      <c r="G285" s="39"/>
      <c r="H285" s="39"/>
      <c r="I285" s="236"/>
      <c r="J285" s="39"/>
      <c r="K285" s="39"/>
      <c r="L285" s="43"/>
      <c r="M285" s="237"/>
      <c r="N285" s="238"/>
      <c r="O285" s="90"/>
      <c r="P285" s="90"/>
      <c r="Q285" s="90"/>
      <c r="R285" s="90"/>
      <c r="S285" s="90"/>
      <c r="T285" s="91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T285" s="15" t="s">
        <v>164</v>
      </c>
      <c r="AU285" s="15" t="s">
        <v>95</v>
      </c>
    </row>
    <row r="286" spans="1:65" s="2" customFormat="1" ht="24.15" customHeight="1">
      <c r="A286" s="37"/>
      <c r="B286" s="38"/>
      <c r="C286" s="220" t="s">
        <v>545</v>
      </c>
      <c r="D286" s="220" t="s">
        <v>158</v>
      </c>
      <c r="E286" s="221" t="s">
        <v>625</v>
      </c>
      <c r="F286" s="222" t="s">
        <v>626</v>
      </c>
      <c r="G286" s="223" t="s">
        <v>494</v>
      </c>
      <c r="H286" s="224">
        <v>2</v>
      </c>
      <c r="I286" s="225"/>
      <c r="J286" s="226">
        <f>ROUND(I286*H286,2)</f>
        <v>0</v>
      </c>
      <c r="K286" s="227"/>
      <c r="L286" s="43"/>
      <c r="M286" s="228" t="s">
        <v>1</v>
      </c>
      <c r="N286" s="229" t="s">
        <v>50</v>
      </c>
      <c r="O286" s="90"/>
      <c r="P286" s="230">
        <f>O286*H286</f>
        <v>0</v>
      </c>
      <c r="Q286" s="230">
        <v>0.01019</v>
      </c>
      <c r="R286" s="230">
        <f>Q286*H286</f>
        <v>0.02038</v>
      </c>
      <c r="S286" s="230">
        <v>0</v>
      </c>
      <c r="T286" s="23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2" t="s">
        <v>174</v>
      </c>
      <c r="AT286" s="232" t="s">
        <v>158</v>
      </c>
      <c r="AU286" s="232" t="s">
        <v>95</v>
      </c>
      <c r="AY286" s="15" t="s">
        <v>157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5" t="s">
        <v>93</v>
      </c>
      <c r="BK286" s="233">
        <f>ROUND(I286*H286,2)</f>
        <v>0</v>
      </c>
      <c r="BL286" s="15" t="s">
        <v>174</v>
      </c>
      <c r="BM286" s="232" t="s">
        <v>627</v>
      </c>
    </row>
    <row r="287" spans="1:47" s="2" customFormat="1" ht="12">
      <c r="A287" s="37"/>
      <c r="B287" s="38"/>
      <c r="C287" s="39"/>
      <c r="D287" s="234" t="s">
        <v>164</v>
      </c>
      <c r="E287" s="39"/>
      <c r="F287" s="235" t="s">
        <v>626</v>
      </c>
      <c r="G287" s="39"/>
      <c r="H287" s="39"/>
      <c r="I287" s="236"/>
      <c r="J287" s="39"/>
      <c r="K287" s="39"/>
      <c r="L287" s="43"/>
      <c r="M287" s="237"/>
      <c r="N287" s="238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5" t="s">
        <v>164</v>
      </c>
      <c r="AU287" s="15" t="s">
        <v>95</v>
      </c>
    </row>
    <row r="288" spans="1:51" s="13" customFormat="1" ht="12">
      <c r="A288" s="13"/>
      <c r="B288" s="239"/>
      <c r="C288" s="240"/>
      <c r="D288" s="234" t="s">
        <v>224</v>
      </c>
      <c r="E288" s="241" t="s">
        <v>1</v>
      </c>
      <c r="F288" s="242" t="s">
        <v>95</v>
      </c>
      <c r="G288" s="240"/>
      <c r="H288" s="243">
        <v>2</v>
      </c>
      <c r="I288" s="244"/>
      <c r="J288" s="240"/>
      <c r="K288" s="240"/>
      <c r="L288" s="245"/>
      <c r="M288" s="246"/>
      <c r="N288" s="247"/>
      <c r="O288" s="247"/>
      <c r="P288" s="247"/>
      <c r="Q288" s="247"/>
      <c r="R288" s="247"/>
      <c r="S288" s="247"/>
      <c r="T288" s="248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9" t="s">
        <v>224</v>
      </c>
      <c r="AU288" s="249" t="s">
        <v>95</v>
      </c>
      <c r="AV288" s="13" t="s">
        <v>95</v>
      </c>
      <c r="AW288" s="13" t="s">
        <v>40</v>
      </c>
      <c r="AX288" s="13" t="s">
        <v>93</v>
      </c>
      <c r="AY288" s="249" t="s">
        <v>157</v>
      </c>
    </row>
    <row r="289" spans="1:65" s="2" customFormat="1" ht="16.5" customHeight="1">
      <c r="A289" s="37"/>
      <c r="B289" s="38"/>
      <c r="C289" s="254" t="s">
        <v>549</v>
      </c>
      <c r="D289" s="254" t="s">
        <v>299</v>
      </c>
      <c r="E289" s="255" t="s">
        <v>641</v>
      </c>
      <c r="F289" s="256" t="s">
        <v>642</v>
      </c>
      <c r="G289" s="257" t="s">
        <v>494</v>
      </c>
      <c r="H289" s="258">
        <v>1</v>
      </c>
      <c r="I289" s="259"/>
      <c r="J289" s="260">
        <f>ROUND(I289*H289,2)</f>
        <v>0</v>
      </c>
      <c r="K289" s="261"/>
      <c r="L289" s="262"/>
      <c r="M289" s="263" t="s">
        <v>1</v>
      </c>
      <c r="N289" s="264" t="s">
        <v>50</v>
      </c>
      <c r="O289" s="90"/>
      <c r="P289" s="230">
        <f>O289*H289</f>
        <v>0</v>
      </c>
      <c r="Q289" s="230">
        <v>0.262</v>
      </c>
      <c r="R289" s="230">
        <f>Q289*H289</f>
        <v>0.262</v>
      </c>
      <c r="S289" s="230">
        <v>0</v>
      </c>
      <c r="T289" s="23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232" t="s">
        <v>191</v>
      </c>
      <c r="AT289" s="232" t="s">
        <v>299</v>
      </c>
      <c r="AU289" s="232" t="s">
        <v>95</v>
      </c>
      <c r="AY289" s="15" t="s">
        <v>157</v>
      </c>
      <c r="BE289" s="233">
        <f>IF(N289="základní",J289,0)</f>
        <v>0</v>
      </c>
      <c r="BF289" s="233">
        <f>IF(N289="snížená",J289,0)</f>
        <v>0</v>
      </c>
      <c r="BG289" s="233">
        <f>IF(N289="zákl. přenesená",J289,0)</f>
        <v>0</v>
      </c>
      <c r="BH289" s="233">
        <f>IF(N289="sníž. přenesená",J289,0)</f>
        <v>0</v>
      </c>
      <c r="BI289" s="233">
        <f>IF(N289="nulová",J289,0)</f>
        <v>0</v>
      </c>
      <c r="BJ289" s="15" t="s">
        <v>93</v>
      </c>
      <c r="BK289" s="233">
        <f>ROUND(I289*H289,2)</f>
        <v>0</v>
      </c>
      <c r="BL289" s="15" t="s">
        <v>174</v>
      </c>
      <c r="BM289" s="232" t="s">
        <v>643</v>
      </c>
    </row>
    <row r="290" spans="1:47" s="2" customFormat="1" ht="12">
      <c r="A290" s="37"/>
      <c r="B290" s="38"/>
      <c r="C290" s="39"/>
      <c r="D290" s="234" t="s">
        <v>164</v>
      </c>
      <c r="E290" s="39"/>
      <c r="F290" s="235" t="s">
        <v>642</v>
      </c>
      <c r="G290" s="39"/>
      <c r="H290" s="39"/>
      <c r="I290" s="236"/>
      <c r="J290" s="39"/>
      <c r="K290" s="39"/>
      <c r="L290" s="43"/>
      <c r="M290" s="237"/>
      <c r="N290" s="238"/>
      <c r="O290" s="90"/>
      <c r="P290" s="90"/>
      <c r="Q290" s="90"/>
      <c r="R290" s="90"/>
      <c r="S290" s="90"/>
      <c r="T290" s="91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15" t="s">
        <v>164</v>
      </c>
      <c r="AU290" s="15" t="s">
        <v>95</v>
      </c>
    </row>
    <row r="291" spans="1:51" s="13" customFormat="1" ht="12">
      <c r="A291" s="13"/>
      <c r="B291" s="239"/>
      <c r="C291" s="240"/>
      <c r="D291" s="234" t="s">
        <v>224</v>
      </c>
      <c r="E291" s="241" t="s">
        <v>1</v>
      </c>
      <c r="F291" s="242" t="s">
        <v>93</v>
      </c>
      <c r="G291" s="240"/>
      <c r="H291" s="243">
        <v>1</v>
      </c>
      <c r="I291" s="244"/>
      <c r="J291" s="240"/>
      <c r="K291" s="240"/>
      <c r="L291" s="245"/>
      <c r="M291" s="246"/>
      <c r="N291" s="247"/>
      <c r="O291" s="247"/>
      <c r="P291" s="247"/>
      <c r="Q291" s="247"/>
      <c r="R291" s="247"/>
      <c r="S291" s="247"/>
      <c r="T291" s="248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9" t="s">
        <v>224</v>
      </c>
      <c r="AU291" s="249" t="s">
        <v>95</v>
      </c>
      <c r="AV291" s="13" t="s">
        <v>95</v>
      </c>
      <c r="AW291" s="13" t="s">
        <v>40</v>
      </c>
      <c r="AX291" s="13" t="s">
        <v>93</v>
      </c>
      <c r="AY291" s="249" t="s">
        <v>157</v>
      </c>
    </row>
    <row r="292" spans="1:65" s="2" customFormat="1" ht="16.5" customHeight="1">
      <c r="A292" s="37"/>
      <c r="B292" s="38"/>
      <c r="C292" s="254" t="s">
        <v>553</v>
      </c>
      <c r="D292" s="254" t="s">
        <v>299</v>
      </c>
      <c r="E292" s="255" t="s">
        <v>968</v>
      </c>
      <c r="F292" s="256" t="s">
        <v>969</v>
      </c>
      <c r="G292" s="257" t="s">
        <v>494</v>
      </c>
      <c r="H292" s="258">
        <v>1</v>
      </c>
      <c r="I292" s="259"/>
      <c r="J292" s="260">
        <f>ROUND(I292*H292,2)</f>
        <v>0</v>
      </c>
      <c r="K292" s="261"/>
      <c r="L292" s="262"/>
      <c r="M292" s="263" t="s">
        <v>1</v>
      </c>
      <c r="N292" s="264" t="s">
        <v>50</v>
      </c>
      <c r="O292" s="90"/>
      <c r="P292" s="230">
        <f>O292*H292</f>
        <v>0</v>
      </c>
      <c r="Q292" s="230">
        <v>0.526</v>
      </c>
      <c r="R292" s="230">
        <f>Q292*H292</f>
        <v>0.526</v>
      </c>
      <c r="S292" s="230">
        <v>0</v>
      </c>
      <c r="T292" s="23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2" t="s">
        <v>191</v>
      </c>
      <c r="AT292" s="232" t="s">
        <v>299</v>
      </c>
      <c r="AU292" s="232" t="s">
        <v>95</v>
      </c>
      <c r="AY292" s="15" t="s">
        <v>157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5" t="s">
        <v>93</v>
      </c>
      <c r="BK292" s="233">
        <f>ROUND(I292*H292,2)</f>
        <v>0</v>
      </c>
      <c r="BL292" s="15" t="s">
        <v>174</v>
      </c>
      <c r="BM292" s="232" t="s">
        <v>1281</v>
      </c>
    </row>
    <row r="293" spans="1:47" s="2" customFormat="1" ht="12">
      <c r="A293" s="37"/>
      <c r="B293" s="38"/>
      <c r="C293" s="39"/>
      <c r="D293" s="234" t="s">
        <v>164</v>
      </c>
      <c r="E293" s="39"/>
      <c r="F293" s="235" t="s">
        <v>969</v>
      </c>
      <c r="G293" s="39"/>
      <c r="H293" s="39"/>
      <c r="I293" s="236"/>
      <c r="J293" s="39"/>
      <c r="K293" s="39"/>
      <c r="L293" s="43"/>
      <c r="M293" s="237"/>
      <c r="N293" s="238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5" t="s">
        <v>164</v>
      </c>
      <c r="AU293" s="15" t="s">
        <v>95</v>
      </c>
    </row>
    <row r="294" spans="1:65" s="2" customFormat="1" ht="24.15" customHeight="1">
      <c r="A294" s="37"/>
      <c r="B294" s="38"/>
      <c r="C294" s="220" t="s">
        <v>557</v>
      </c>
      <c r="D294" s="220" t="s">
        <v>158</v>
      </c>
      <c r="E294" s="221" t="s">
        <v>653</v>
      </c>
      <c r="F294" s="222" t="s">
        <v>654</v>
      </c>
      <c r="G294" s="223" t="s">
        <v>494</v>
      </c>
      <c r="H294" s="224">
        <v>2</v>
      </c>
      <c r="I294" s="225"/>
      <c r="J294" s="226">
        <f>ROUND(I294*H294,2)</f>
        <v>0</v>
      </c>
      <c r="K294" s="227"/>
      <c r="L294" s="43"/>
      <c r="M294" s="228" t="s">
        <v>1</v>
      </c>
      <c r="N294" s="229" t="s">
        <v>50</v>
      </c>
      <c r="O294" s="90"/>
      <c r="P294" s="230">
        <f>O294*H294</f>
        <v>0</v>
      </c>
      <c r="Q294" s="230">
        <v>0.02854</v>
      </c>
      <c r="R294" s="230">
        <f>Q294*H294</f>
        <v>0.05708</v>
      </c>
      <c r="S294" s="230">
        <v>0</v>
      </c>
      <c r="T294" s="231">
        <f>S294*H294</f>
        <v>0</v>
      </c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R294" s="232" t="s">
        <v>174</v>
      </c>
      <c r="AT294" s="232" t="s">
        <v>158</v>
      </c>
      <c r="AU294" s="232" t="s">
        <v>95</v>
      </c>
      <c r="AY294" s="15" t="s">
        <v>157</v>
      </c>
      <c r="BE294" s="233">
        <f>IF(N294="základní",J294,0)</f>
        <v>0</v>
      </c>
      <c r="BF294" s="233">
        <f>IF(N294="snížená",J294,0)</f>
        <v>0</v>
      </c>
      <c r="BG294" s="233">
        <f>IF(N294="zákl. přenesená",J294,0)</f>
        <v>0</v>
      </c>
      <c r="BH294" s="233">
        <f>IF(N294="sníž. přenesená",J294,0)</f>
        <v>0</v>
      </c>
      <c r="BI294" s="233">
        <f>IF(N294="nulová",J294,0)</f>
        <v>0</v>
      </c>
      <c r="BJ294" s="15" t="s">
        <v>93</v>
      </c>
      <c r="BK294" s="233">
        <f>ROUND(I294*H294,2)</f>
        <v>0</v>
      </c>
      <c r="BL294" s="15" t="s">
        <v>174</v>
      </c>
      <c r="BM294" s="232" t="s">
        <v>655</v>
      </c>
    </row>
    <row r="295" spans="1:47" s="2" customFormat="1" ht="12">
      <c r="A295" s="37"/>
      <c r="B295" s="38"/>
      <c r="C295" s="39"/>
      <c r="D295" s="234" t="s">
        <v>164</v>
      </c>
      <c r="E295" s="39"/>
      <c r="F295" s="235" t="s">
        <v>654</v>
      </c>
      <c r="G295" s="39"/>
      <c r="H295" s="39"/>
      <c r="I295" s="236"/>
      <c r="J295" s="39"/>
      <c r="K295" s="39"/>
      <c r="L295" s="43"/>
      <c r="M295" s="237"/>
      <c r="N295" s="238"/>
      <c r="O295" s="90"/>
      <c r="P295" s="90"/>
      <c r="Q295" s="90"/>
      <c r="R295" s="90"/>
      <c r="S295" s="90"/>
      <c r="T295" s="91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T295" s="15" t="s">
        <v>164</v>
      </c>
      <c r="AU295" s="15" t="s">
        <v>95</v>
      </c>
    </row>
    <row r="296" spans="1:51" s="13" customFormat="1" ht="12">
      <c r="A296" s="13"/>
      <c r="B296" s="239"/>
      <c r="C296" s="240"/>
      <c r="D296" s="234" t="s">
        <v>224</v>
      </c>
      <c r="E296" s="241" t="s">
        <v>1</v>
      </c>
      <c r="F296" s="242" t="s">
        <v>95</v>
      </c>
      <c r="G296" s="240"/>
      <c r="H296" s="243">
        <v>2</v>
      </c>
      <c r="I296" s="244"/>
      <c r="J296" s="240"/>
      <c r="K296" s="240"/>
      <c r="L296" s="245"/>
      <c r="M296" s="246"/>
      <c r="N296" s="247"/>
      <c r="O296" s="247"/>
      <c r="P296" s="247"/>
      <c r="Q296" s="247"/>
      <c r="R296" s="247"/>
      <c r="S296" s="247"/>
      <c r="T296" s="248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9" t="s">
        <v>224</v>
      </c>
      <c r="AU296" s="249" t="s">
        <v>95</v>
      </c>
      <c r="AV296" s="13" t="s">
        <v>95</v>
      </c>
      <c r="AW296" s="13" t="s">
        <v>40</v>
      </c>
      <c r="AX296" s="13" t="s">
        <v>93</v>
      </c>
      <c r="AY296" s="249" t="s">
        <v>157</v>
      </c>
    </row>
    <row r="297" spans="1:65" s="2" customFormat="1" ht="24.15" customHeight="1">
      <c r="A297" s="37"/>
      <c r="B297" s="38"/>
      <c r="C297" s="254" t="s">
        <v>563</v>
      </c>
      <c r="D297" s="254" t="s">
        <v>299</v>
      </c>
      <c r="E297" s="255" t="s">
        <v>658</v>
      </c>
      <c r="F297" s="256" t="s">
        <v>1282</v>
      </c>
      <c r="G297" s="257" t="s">
        <v>494</v>
      </c>
      <c r="H297" s="258">
        <v>1</v>
      </c>
      <c r="I297" s="259"/>
      <c r="J297" s="260">
        <f>ROUND(I297*H297,2)</f>
        <v>0</v>
      </c>
      <c r="K297" s="261"/>
      <c r="L297" s="262"/>
      <c r="M297" s="263" t="s">
        <v>1</v>
      </c>
      <c r="N297" s="264" t="s">
        <v>50</v>
      </c>
      <c r="O297" s="90"/>
      <c r="P297" s="230">
        <f>O297*H297</f>
        <v>0</v>
      </c>
      <c r="Q297" s="230">
        <v>1.817</v>
      </c>
      <c r="R297" s="230">
        <f>Q297*H297</f>
        <v>1.817</v>
      </c>
      <c r="S297" s="230">
        <v>0</v>
      </c>
      <c r="T297" s="23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232" t="s">
        <v>191</v>
      </c>
      <c r="AT297" s="232" t="s">
        <v>299</v>
      </c>
      <c r="AU297" s="232" t="s">
        <v>95</v>
      </c>
      <c r="AY297" s="15" t="s">
        <v>157</v>
      </c>
      <c r="BE297" s="233">
        <f>IF(N297="základní",J297,0)</f>
        <v>0</v>
      </c>
      <c r="BF297" s="233">
        <f>IF(N297="snížená",J297,0)</f>
        <v>0</v>
      </c>
      <c r="BG297" s="233">
        <f>IF(N297="zákl. přenesená",J297,0)</f>
        <v>0</v>
      </c>
      <c r="BH297" s="233">
        <f>IF(N297="sníž. přenesená",J297,0)</f>
        <v>0</v>
      </c>
      <c r="BI297" s="233">
        <f>IF(N297="nulová",J297,0)</f>
        <v>0</v>
      </c>
      <c r="BJ297" s="15" t="s">
        <v>93</v>
      </c>
      <c r="BK297" s="233">
        <f>ROUND(I297*H297,2)</f>
        <v>0</v>
      </c>
      <c r="BL297" s="15" t="s">
        <v>174</v>
      </c>
      <c r="BM297" s="232" t="s">
        <v>660</v>
      </c>
    </row>
    <row r="298" spans="1:47" s="2" customFormat="1" ht="12">
      <c r="A298" s="37"/>
      <c r="B298" s="38"/>
      <c r="C298" s="39"/>
      <c r="D298" s="234" t="s">
        <v>164</v>
      </c>
      <c r="E298" s="39"/>
      <c r="F298" s="235" t="s">
        <v>1282</v>
      </c>
      <c r="G298" s="39"/>
      <c r="H298" s="39"/>
      <c r="I298" s="236"/>
      <c r="J298" s="39"/>
      <c r="K298" s="39"/>
      <c r="L298" s="43"/>
      <c r="M298" s="237"/>
      <c r="N298" s="238"/>
      <c r="O298" s="90"/>
      <c r="P298" s="90"/>
      <c r="Q298" s="90"/>
      <c r="R298" s="90"/>
      <c r="S298" s="90"/>
      <c r="T298" s="91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15" t="s">
        <v>164</v>
      </c>
      <c r="AU298" s="15" t="s">
        <v>95</v>
      </c>
    </row>
    <row r="299" spans="1:51" s="13" customFormat="1" ht="12">
      <c r="A299" s="13"/>
      <c r="B299" s="239"/>
      <c r="C299" s="240"/>
      <c r="D299" s="234" t="s">
        <v>224</v>
      </c>
      <c r="E299" s="241" t="s">
        <v>1</v>
      </c>
      <c r="F299" s="242" t="s">
        <v>93</v>
      </c>
      <c r="G299" s="240"/>
      <c r="H299" s="243">
        <v>1</v>
      </c>
      <c r="I299" s="244"/>
      <c r="J299" s="240"/>
      <c r="K299" s="240"/>
      <c r="L299" s="245"/>
      <c r="M299" s="246"/>
      <c r="N299" s="247"/>
      <c r="O299" s="247"/>
      <c r="P299" s="247"/>
      <c r="Q299" s="247"/>
      <c r="R299" s="247"/>
      <c r="S299" s="247"/>
      <c r="T299" s="248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9" t="s">
        <v>224</v>
      </c>
      <c r="AU299" s="249" t="s">
        <v>95</v>
      </c>
      <c r="AV299" s="13" t="s">
        <v>95</v>
      </c>
      <c r="AW299" s="13" t="s">
        <v>40</v>
      </c>
      <c r="AX299" s="13" t="s">
        <v>93</v>
      </c>
      <c r="AY299" s="249" t="s">
        <v>157</v>
      </c>
    </row>
    <row r="300" spans="1:65" s="2" customFormat="1" ht="24.15" customHeight="1">
      <c r="A300" s="37"/>
      <c r="B300" s="38"/>
      <c r="C300" s="254" t="s">
        <v>568</v>
      </c>
      <c r="D300" s="254" t="s">
        <v>299</v>
      </c>
      <c r="E300" s="255" t="s">
        <v>663</v>
      </c>
      <c r="F300" s="256" t="s">
        <v>664</v>
      </c>
      <c r="G300" s="257" t="s">
        <v>494</v>
      </c>
      <c r="H300" s="258">
        <v>1</v>
      </c>
      <c r="I300" s="259"/>
      <c r="J300" s="260">
        <f>ROUND(I300*H300,2)</f>
        <v>0</v>
      </c>
      <c r="K300" s="261"/>
      <c r="L300" s="262"/>
      <c r="M300" s="263" t="s">
        <v>1</v>
      </c>
      <c r="N300" s="264" t="s">
        <v>50</v>
      </c>
      <c r="O300" s="90"/>
      <c r="P300" s="230">
        <f>O300*H300</f>
        <v>0</v>
      </c>
      <c r="Q300" s="230">
        <v>1.817</v>
      </c>
      <c r="R300" s="230">
        <f>Q300*H300</f>
        <v>1.817</v>
      </c>
      <c r="S300" s="230">
        <v>0</v>
      </c>
      <c r="T300" s="231">
        <f>S300*H300</f>
        <v>0</v>
      </c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R300" s="232" t="s">
        <v>191</v>
      </c>
      <c r="AT300" s="232" t="s">
        <v>299</v>
      </c>
      <c r="AU300" s="232" t="s">
        <v>95</v>
      </c>
      <c r="AY300" s="15" t="s">
        <v>157</v>
      </c>
      <c r="BE300" s="233">
        <f>IF(N300="základní",J300,0)</f>
        <v>0</v>
      </c>
      <c r="BF300" s="233">
        <f>IF(N300="snížená",J300,0)</f>
        <v>0</v>
      </c>
      <c r="BG300" s="233">
        <f>IF(N300="zákl. přenesená",J300,0)</f>
        <v>0</v>
      </c>
      <c r="BH300" s="233">
        <f>IF(N300="sníž. přenesená",J300,0)</f>
        <v>0</v>
      </c>
      <c r="BI300" s="233">
        <f>IF(N300="nulová",J300,0)</f>
        <v>0</v>
      </c>
      <c r="BJ300" s="15" t="s">
        <v>93</v>
      </c>
      <c r="BK300" s="233">
        <f>ROUND(I300*H300,2)</f>
        <v>0</v>
      </c>
      <c r="BL300" s="15" t="s">
        <v>174</v>
      </c>
      <c r="BM300" s="232" t="s">
        <v>1283</v>
      </c>
    </row>
    <row r="301" spans="1:47" s="2" customFormat="1" ht="12">
      <c r="A301" s="37"/>
      <c r="B301" s="38"/>
      <c r="C301" s="39"/>
      <c r="D301" s="234" t="s">
        <v>164</v>
      </c>
      <c r="E301" s="39"/>
      <c r="F301" s="235" t="s">
        <v>666</v>
      </c>
      <c r="G301" s="39"/>
      <c r="H301" s="39"/>
      <c r="I301" s="236"/>
      <c r="J301" s="39"/>
      <c r="K301" s="39"/>
      <c r="L301" s="43"/>
      <c r="M301" s="237"/>
      <c r="N301" s="238"/>
      <c r="O301" s="90"/>
      <c r="P301" s="90"/>
      <c r="Q301" s="90"/>
      <c r="R301" s="90"/>
      <c r="S301" s="90"/>
      <c r="T301" s="91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T301" s="15" t="s">
        <v>164</v>
      </c>
      <c r="AU301" s="15" t="s">
        <v>95</v>
      </c>
    </row>
    <row r="302" spans="1:51" s="13" customFormat="1" ht="12">
      <c r="A302" s="13"/>
      <c r="B302" s="239"/>
      <c r="C302" s="240"/>
      <c r="D302" s="234" t="s">
        <v>224</v>
      </c>
      <c r="E302" s="241" t="s">
        <v>1</v>
      </c>
      <c r="F302" s="242" t="s">
        <v>93</v>
      </c>
      <c r="G302" s="240"/>
      <c r="H302" s="243">
        <v>1</v>
      </c>
      <c r="I302" s="244"/>
      <c r="J302" s="240"/>
      <c r="K302" s="240"/>
      <c r="L302" s="245"/>
      <c r="M302" s="246"/>
      <c r="N302" s="247"/>
      <c r="O302" s="247"/>
      <c r="P302" s="247"/>
      <c r="Q302" s="247"/>
      <c r="R302" s="247"/>
      <c r="S302" s="247"/>
      <c r="T302" s="248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9" t="s">
        <v>224</v>
      </c>
      <c r="AU302" s="249" t="s">
        <v>95</v>
      </c>
      <c r="AV302" s="13" t="s">
        <v>95</v>
      </c>
      <c r="AW302" s="13" t="s">
        <v>40</v>
      </c>
      <c r="AX302" s="13" t="s">
        <v>93</v>
      </c>
      <c r="AY302" s="249" t="s">
        <v>157</v>
      </c>
    </row>
    <row r="303" spans="1:65" s="2" customFormat="1" ht="24.15" customHeight="1">
      <c r="A303" s="37"/>
      <c r="B303" s="38"/>
      <c r="C303" s="254" t="s">
        <v>573</v>
      </c>
      <c r="D303" s="254" t="s">
        <v>299</v>
      </c>
      <c r="E303" s="255" t="s">
        <v>686</v>
      </c>
      <c r="F303" s="256" t="s">
        <v>1284</v>
      </c>
      <c r="G303" s="257" t="s">
        <v>494</v>
      </c>
      <c r="H303" s="258">
        <v>3</v>
      </c>
      <c r="I303" s="259"/>
      <c r="J303" s="260">
        <f>ROUND(I303*H303,2)</f>
        <v>0</v>
      </c>
      <c r="K303" s="261"/>
      <c r="L303" s="262"/>
      <c r="M303" s="263" t="s">
        <v>1</v>
      </c>
      <c r="N303" s="264" t="s">
        <v>50</v>
      </c>
      <c r="O303" s="90"/>
      <c r="P303" s="230">
        <f>O303*H303</f>
        <v>0</v>
      </c>
      <c r="Q303" s="230">
        <v>0.0546</v>
      </c>
      <c r="R303" s="230">
        <f>Q303*H303</f>
        <v>0.1638</v>
      </c>
      <c r="S303" s="230">
        <v>0</v>
      </c>
      <c r="T303" s="231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232" t="s">
        <v>191</v>
      </c>
      <c r="AT303" s="232" t="s">
        <v>299</v>
      </c>
      <c r="AU303" s="232" t="s">
        <v>95</v>
      </c>
      <c r="AY303" s="15" t="s">
        <v>157</v>
      </c>
      <c r="BE303" s="233">
        <f>IF(N303="základní",J303,0)</f>
        <v>0</v>
      </c>
      <c r="BF303" s="233">
        <f>IF(N303="snížená",J303,0)</f>
        <v>0</v>
      </c>
      <c r="BG303" s="233">
        <f>IF(N303="zákl. přenesená",J303,0)</f>
        <v>0</v>
      </c>
      <c r="BH303" s="233">
        <f>IF(N303="sníž. přenesená",J303,0)</f>
        <v>0</v>
      </c>
      <c r="BI303" s="233">
        <f>IF(N303="nulová",J303,0)</f>
        <v>0</v>
      </c>
      <c r="BJ303" s="15" t="s">
        <v>93</v>
      </c>
      <c r="BK303" s="233">
        <f>ROUND(I303*H303,2)</f>
        <v>0</v>
      </c>
      <c r="BL303" s="15" t="s">
        <v>174</v>
      </c>
      <c r="BM303" s="232" t="s">
        <v>688</v>
      </c>
    </row>
    <row r="304" spans="1:47" s="2" customFormat="1" ht="12">
      <c r="A304" s="37"/>
      <c r="B304" s="38"/>
      <c r="C304" s="39"/>
      <c r="D304" s="234" t="s">
        <v>164</v>
      </c>
      <c r="E304" s="39"/>
      <c r="F304" s="235" t="s">
        <v>1284</v>
      </c>
      <c r="G304" s="39"/>
      <c r="H304" s="39"/>
      <c r="I304" s="236"/>
      <c r="J304" s="39"/>
      <c r="K304" s="39"/>
      <c r="L304" s="43"/>
      <c r="M304" s="237"/>
      <c r="N304" s="238"/>
      <c r="O304" s="90"/>
      <c r="P304" s="90"/>
      <c r="Q304" s="90"/>
      <c r="R304" s="90"/>
      <c r="S304" s="90"/>
      <c r="T304" s="91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15" t="s">
        <v>164</v>
      </c>
      <c r="AU304" s="15" t="s">
        <v>95</v>
      </c>
    </row>
    <row r="305" spans="1:51" s="13" customFormat="1" ht="12">
      <c r="A305" s="13"/>
      <c r="B305" s="239"/>
      <c r="C305" s="240"/>
      <c r="D305" s="234" t="s">
        <v>224</v>
      </c>
      <c r="E305" s="241" t="s">
        <v>1</v>
      </c>
      <c r="F305" s="242" t="s">
        <v>169</v>
      </c>
      <c r="G305" s="240"/>
      <c r="H305" s="243">
        <v>3</v>
      </c>
      <c r="I305" s="244"/>
      <c r="J305" s="240"/>
      <c r="K305" s="240"/>
      <c r="L305" s="245"/>
      <c r="M305" s="246"/>
      <c r="N305" s="247"/>
      <c r="O305" s="247"/>
      <c r="P305" s="247"/>
      <c r="Q305" s="247"/>
      <c r="R305" s="247"/>
      <c r="S305" s="247"/>
      <c r="T305" s="248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9" t="s">
        <v>224</v>
      </c>
      <c r="AU305" s="249" t="s">
        <v>95</v>
      </c>
      <c r="AV305" s="13" t="s">
        <v>95</v>
      </c>
      <c r="AW305" s="13" t="s">
        <v>40</v>
      </c>
      <c r="AX305" s="13" t="s">
        <v>93</v>
      </c>
      <c r="AY305" s="249" t="s">
        <v>157</v>
      </c>
    </row>
    <row r="306" spans="1:65" s="2" customFormat="1" ht="24.15" customHeight="1">
      <c r="A306" s="37"/>
      <c r="B306" s="38"/>
      <c r="C306" s="220" t="s">
        <v>562</v>
      </c>
      <c r="D306" s="220" t="s">
        <v>158</v>
      </c>
      <c r="E306" s="221" t="s">
        <v>668</v>
      </c>
      <c r="F306" s="222" t="s">
        <v>669</v>
      </c>
      <c r="G306" s="223" t="s">
        <v>494</v>
      </c>
      <c r="H306" s="224">
        <v>2</v>
      </c>
      <c r="I306" s="225"/>
      <c r="J306" s="226">
        <f>ROUND(I306*H306,2)</f>
        <v>0</v>
      </c>
      <c r="K306" s="227"/>
      <c r="L306" s="43"/>
      <c r="M306" s="228" t="s">
        <v>1</v>
      </c>
      <c r="N306" s="229" t="s">
        <v>50</v>
      </c>
      <c r="O306" s="90"/>
      <c r="P306" s="230">
        <f>O306*H306</f>
        <v>0</v>
      </c>
      <c r="Q306" s="230">
        <v>0.03927</v>
      </c>
      <c r="R306" s="230">
        <f>Q306*H306</f>
        <v>0.07854</v>
      </c>
      <c r="S306" s="230">
        <v>0</v>
      </c>
      <c r="T306" s="23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32" t="s">
        <v>174</v>
      </c>
      <c r="AT306" s="232" t="s">
        <v>158</v>
      </c>
      <c r="AU306" s="232" t="s">
        <v>95</v>
      </c>
      <c r="AY306" s="15" t="s">
        <v>157</v>
      </c>
      <c r="BE306" s="233">
        <f>IF(N306="základní",J306,0)</f>
        <v>0</v>
      </c>
      <c r="BF306" s="233">
        <f>IF(N306="snížená",J306,0)</f>
        <v>0</v>
      </c>
      <c r="BG306" s="233">
        <f>IF(N306="zákl. přenesená",J306,0)</f>
        <v>0</v>
      </c>
      <c r="BH306" s="233">
        <f>IF(N306="sníž. přenesená",J306,0)</f>
        <v>0</v>
      </c>
      <c r="BI306" s="233">
        <f>IF(N306="nulová",J306,0)</f>
        <v>0</v>
      </c>
      <c r="BJ306" s="15" t="s">
        <v>93</v>
      </c>
      <c r="BK306" s="233">
        <f>ROUND(I306*H306,2)</f>
        <v>0</v>
      </c>
      <c r="BL306" s="15" t="s">
        <v>174</v>
      </c>
      <c r="BM306" s="232" t="s">
        <v>1285</v>
      </c>
    </row>
    <row r="307" spans="1:47" s="2" customFormat="1" ht="12">
      <c r="A307" s="37"/>
      <c r="B307" s="38"/>
      <c r="C307" s="39"/>
      <c r="D307" s="234" t="s">
        <v>164</v>
      </c>
      <c r="E307" s="39"/>
      <c r="F307" s="235" t="s">
        <v>669</v>
      </c>
      <c r="G307" s="39"/>
      <c r="H307" s="39"/>
      <c r="I307" s="236"/>
      <c r="J307" s="39"/>
      <c r="K307" s="39"/>
      <c r="L307" s="43"/>
      <c r="M307" s="237"/>
      <c r="N307" s="238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5" t="s">
        <v>164</v>
      </c>
      <c r="AU307" s="15" t="s">
        <v>95</v>
      </c>
    </row>
    <row r="308" spans="1:65" s="2" customFormat="1" ht="24.15" customHeight="1">
      <c r="A308" s="37"/>
      <c r="B308" s="38"/>
      <c r="C308" s="254" t="s">
        <v>581</v>
      </c>
      <c r="D308" s="254" t="s">
        <v>299</v>
      </c>
      <c r="E308" s="255" t="s">
        <v>672</v>
      </c>
      <c r="F308" s="256" t="s">
        <v>673</v>
      </c>
      <c r="G308" s="257" t="s">
        <v>494</v>
      </c>
      <c r="H308" s="258">
        <v>1</v>
      </c>
      <c r="I308" s="259"/>
      <c r="J308" s="260">
        <f>ROUND(I308*H308,2)</f>
        <v>0</v>
      </c>
      <c r="K308" s="261"/>
      <c r="L308" s="262"/>
      <c r="M308" s="263" t="s">
        <v>1</v>
      </c>
      <c r="N308" s="264" t="s">
        <v>50</v>
      </c>
      <c r="O308" s="90"/>
      <c r="P308" s="230">
        <f>O308*H308</f>
        <v>0</v>
      </c>
      <c r="Q308" s="230">
        <v>1.09</v>
      </c>
      <c r="R308" s="230">
        <f>Q308*H308</f>
        <v>1.09</v>
      </c>
      <c r="S308" s="230">
        <v>0</v>
      </c>
      <c r="T308" s="23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2" t="s">
        <v>191</v>
      </c>
      <c r="AT308" s="232" t="s">
        <v>299</v>
      </c>
      <c r="AU308" s="232" t="s">
        <v>95</v>
      </c>
      <c r="AY308" s="15" t="s">
        <v>157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5" t="s">
        <v>93</v>
      </c>
      <c r="BK308" s="233">
        <f>ROUND(I308*H308,2)</f>
        <v>0</v>
      </c>
      <c r="BL308" s="15" t="s">
        <v>174</v>
      </c>
      <c r="BM308" s="232" t="s">
        <v>1286</v>
      </c>
    </row>
    <row r="309" spans="1:47" s="2" customFormat="1" ht="12">
      <c r="A309" s="37"/>
      <c r="B309" s="38"/>
      <c r="C309" s="39"/>
      <c r="D309" s="234" t="s">
        <v>164</v>
      </c>
      <c r="E309" s="39"/>
      <c r="F309" s="235" t="s">
        <v>673</v>
      </c>
      <c r="G309" s="39"/>
      <c r="H309" s="39"/>
      <c r="I309" s="236"/>
      <c r="J309" s="39"/>
      <c r="K309" s="39"/>
      <c r="L309" s="43"/>
      <c r="M309" s="237"/>
      <c r="N309" s="238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5" t="s">
        <v>164</v>
      </c>
      <c r="AU309" s="15" t="s">
        <v>95</v>
      </c>
    </row>
    <row r="310" spans="1:65" s="2" customFormat="1" ht="16.5" customHeight="1">
      <c r="A310" s="37"/>
      <c r="B310" s="38"/>
      <c r="C310" s="254" t="s">
        <v>585</v>
      </c>
      <c r="D310" s="254" t="s">
        <v>299</v>
      </c>
      <c r="E310" s="255" t="s">
        <v>1287</v>
      </c>
      <c r="F310" s="256" t="s">
        <v>1288</v>
      </c>
      <c r="G310" s="257" t="s">
        <v>494</v>
      </c>
      <c r="H310" s="258">
        <v>1</v>
      </c>
      <c r="I310" s="259"/>
      <c r="J310" s="260">
        <f>ROUND(I310*H310,2)</f>
        <v>0</v>
      </c>
      <c r="K310" s="261"/>
      <c r="L310" s="262"/>
      <c r="M310" s="263" t="s">
        <v>1</v>
      </c>
      <c r="N310" s="264" t="s">
        <v>50</v>
      </c>
      <c r="O310" s="90"/>
      <c r="P310" s="230">
        <f>O310*H310</f>
        <v>0</v>
      </c>
      <c r="Q310" s="230">
        <v>0.449</v>
      </c>
      <c r="R310" s="230">
        <f>Q310*H310</f>
        <v>0.449</v>
      </c>
      <c r="S310" s="230">
        <v>0</v>
      </c>
      <c r="T310" s="231">
        <f>S310*H310</f>
        <v>0</v>
      </c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R310" s="232" t="s">
        <v>191</v>
      </c>
      <c r="AT310" s="232" t="s">
        <v>299</v>
      </c>
      <c r="AU310" s="232" t="s">
        <v>95</v>
      </c>
      <c r="AY310" s="15" t="s">
        <v>157</v>
      </c>
      <c r="BE310" s="233">
        <f>IF(N310="základní",J310,0)</f>
        <v>0</v>
      </c>
      <c r="BF310" s="233">
        <f>IF(N310="snížená",J310,0)</f>
        <v>0</v>
      </c>
      <c r="BG310" s="233">
        <f>IF(N310="zákl. přenesená",J310,0)</f>
        <v>0</v>
      </c>
      <c r="BH310" s="233">
        <f>IF(N310="sníž. přenesená",J310,0)</f>
        <v>0</v>
      </c>
      <c r="BI310" s="233">
        <f>IF(N310="nulová",J310,0)</f>
        <v>0</v>
      </c>
      <c r="BJ310" s="15" t="s">
        <v>93</v>
      </c>
      <c r="BK310" s="233">
        <f>ROUND(I310*H310,2)</f>
        <v>0</v>
      </c>
      <c r="BL310" s="15" t="s">
        <v>174</v>
      </c>
      <c r="BM310" s="232" t="s">
        <v>1289</v>
      </c>
    </row>
    <row r="311" spans="1:47" s="2" customFormat="1" ht="12">
      <c r="A311" s="37"/>
      <c r="B311" s="38"/>
      <c r="C311" s="39"/>
      <c r="D311" s="234" t="s">
        <v>164</v>
      </c>
      <c r="E311" s="39"/>
      <c r="F311" s="235" t="s">
        <v>1288</v>
      </c>
      <c r="G311" s="39"/>
      <c r="H311" s="39"/>
      <c r="I311" s="236"/>
      <c r="J311" s="39"/>
      <c r="K311" s="39"/>
      <c r="L311" s="43"/>
      <c r="M311" s="237"/>
      <c r="N311" s="238"/>
      <c r="O311" s="90"/>
      <c r="P311" s="90"/>
      <c r="Q311" s="90"/>
      <c r="R311" s="90"/>
      <c r="S311" s="90"/>
      <c r="T311" s="91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T311" s="15" t="s">
        <v>164</v>
      </c>
      <c r="AU311" s="15" t="s">
        <v>95</v>
      </c>
    </row>
    <row r="312" spans="1:65" s="2" customFormat="1" ht="24.15" customHeight="1">
      <c r="A312" s="37"/>
      <c r="B312" s="38"/>
      <c r="C312" s="220" t="s">
        <v>590</v>
      </c>
      <c r="D312" s="220" t="s">
        <v>158</v>
      </c>
      <c r="E312" s="221" t="s">
        <v>681</v>
      </c>
      <c r="F312" s="222" t="s">
        <v>682</v>
      </c>
      <c r="G312" s="223" t="s">
        <v>494</v>
      </c>
      <c r="H312" s="224">
        <v>3</v>
      </c>
      <c r="I312" s="225"/>
      <c r="J312" s="226">
        <f>ROUND(I312*H312,2)</f>
        <v>0</v>
      </c>
      <c r="K312" s="227"/>
      <c r="L312" s="43"/>
      <c r="M312" s="228" t="s">
        <v>1</v>
      </c>
      <c r="N312" s="229" t="s">
        <v>50</v>
      </c>
      <c r="O312" s="90"/>
      <c r="P312" s="230">
        <f>O312*H312</f>
        <v>0</v>
      </c>
      <c r="Q312" s="230">
        <v>0.09</v>
      </c>
      <c r="R312" s="230">
        <f>Q312*H312</f>
        <v>0.27</v>
      </c>
      <c r="S312" s="230">
        <v>0</v>
      </c>
      <c r="T312" s="23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2" t="s">
        <v>174</v>
      </c>
      <c r="AT312" s="232" t="s">
        <v>158</v>
      </c>
      <c r="AU312" s="232" t="s">
        <v>95</v>
      </c>
      <c r="AY312" s="15" t="s">
        <v>157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5" t="s">
        <v>93</v>
      </c>
      <c r="BK312" s="233">
        <f>ROUND(I312*H312,2)</f>
        <v>0</v>
      </c>
      <c r="BL312" s="15" t="s">
        <v>174</v>
      </c>
      <c r="BM312" s="232" t="s">
        <v>683</v>
      </c>
    </row>
    <row r="313" spans="1:47" s="2" customFormat="1" ht="12">
      <c r="A313" s="37"/>
      <c r="B313" s="38"/>
      <c r="C313" s="39"/>
      <c r="D313" s="234" t="s">
        <v>164</v>
      </c>
      <c r="E313" s="39"/>
      <c r="F313" s="235" t="s">
        <v>684</v>
      </c>
      <c r="G313" s="39"/>
      <c r="H313" s="39"/>
      <c r="I313" s="236"/>
      <c r="J313" s="39"/>
      <c r="K313" s="39"/>
      <c r="L313" s="43"/>
      <c r="M313" s="237"/>
      <c r="N313" s="238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5" t="s">
        <v>164</v>
      </c>
      <c r="AU313" s="15" t="s">
        <v>95</v>
      </c>
    </row>
    <row r="314" spans="1:51" s="13" customFormat="1" ht="12">
      <c r="A314" s="13"/>
      <c r="B314" s="239"/>
      <c r="C314" s="240"/>
      <c r="D314" s="234" t="s">
        <v>224</v>
      </c>
      <c r="E314" s="241" t="s">
        <v>1</v>
      </c>
      <c r="F314" s="242" t="s">
        <v>169</v>
      </c>
      <c r="G314" s="240"/>
      <c r="H314" s="243">
        <v>3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224</v>
      </c>
      <c r="AU314" s="249" t="s">
        <v>95</v>
      </c>
      <c r="AV314" s="13" t="s">
        <v>95</v>
      </c>
      <c r="AW314" s="13" t="s">
        <v>40</v>
      </c>
      <c r="AX314" s="13" t="s">
        <v>93</v>
      </c>
      <c r="AY314" s="249" t="s">
        <v>157</v>
      </c>
    </row>
    <row r="315" spans="1:65" s="2" customFormat="1" ht="24.15" customHeight="1">
      <c r="A315" s="37"/>
      <c r="B315" s="38"/>
      <c r="C315" s="220" t="s">
        <v>594</v>
      </c>
      <c r="D315" s="220" t="s">
        <v>158</v>
      </c>
      <c r="E315" s="221" t="s">
        <v>694</v>
      </c>
      <c r="F315" s="222" t="s">
        <v>695</v>
      </c>
      <c r="G315" s="223" t="s">
        <v>494</v>
      </c>
      <c r="H315" s="224">
        <v>3</v>
      </c>
      <c r="I315" s="225"/>
      <c r="J315" s="226">
        <f>ROUND(I315*H315,2)</f>
        <v>0</v>
      </c>
      <c r="K315" s="227"/>
      <c r="L315" s="43"/>
      <c r="M315" s="228" t="s">
        <v>1</v>
      </c>
      <c r="N315" s="229" t="s">
        <v>50</v>
      </c>
      <c r="O315" s="90"/>
      <c r="P315" s="230">
        <f>O315*H315</f>
        <v>0</v>
      </c>
      <c r="Q315" s="230">
        <v>0.4208</v>
      </c>
      <c r="R315" s="230">
        <f>Q315*H315</f>
        <v>1.2624</v>
      </c>
      <c r="S315" s="230">
        <v>0</v>
      </c>
      <c r="T315" s="23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2" t="s">
        <v>174</v>
      </c>
      <c r="AT315" s="232" t="s">
        <v>158</v>
      </c>
      <c r="AU315" s="232" t="s">
        <v>95</v>
      </c>
      <c r="AY315" s="15" t="s">
        <v>157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5" t="s">
        <v>93</v>
      </c>
      <c r="BK315" s="233">
        <f>ROUND(I315*H315,2)</f>
        <v>0</v>
      </c>
      <c r="BL315" s="15" t="s">
        <v>174</v>
      </c>
      <c r="BM315" s="232" t="s">
        <v>696</v>
      </c>
    </row>
    <row r="316" spans="1:47" s="2" customFormat="1" ht="12">
      <c r="A316" s="37"/>
      <c r="B316" s="38"/>
      <c r="C316" s="39"/>
      <c r="D316" s="234" t="s">
        <v>164</v>
      </c>
      <c r="E316" s="39"/>
      <c r="F316" s="235" t="s">
        <v>697</v>
      </c>
      <c r="G316" s="39"/>
      <c r="H316" s="39"/>
      <c r="I316" s="236"/>
      <c r="J316" s="39"/>
      <c r="K316" s="39"/>
      <c r="L316" s="43"/>
      <c r="M316" s="237"/>
      <c r="N316" s="238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5" t="s">
        <v>164</v>
      </c>
      <c r="AU316" s="15" t="s">
        <v>95</v>
      </c>
    </row>
    <row r="317" spans="1:51" s="13" customFormat="1" ht="12">
      <c r="A317" s="13"/>
      <c r="B317" s="239"/>
      <c r="C317" s="240"/>
      <c r="D317" s="234" t="s">
        <v>224</v>
      </c>
      <c r="E317" s="241" t="s">
        <v>1</v>
      </c>
      <c r="F317" s="242" t="s">
        <v>169</v>
      </c>
      <c r="G317" s="240"/>
      <c r="H317" s="243">
        <v>3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224</v>
      </c>
      <c r="AU317" s="249" t="s">
        <v>95</v>
      </c>
      <c r="AV317" s="13" t="s">
        <v>95</v>
      </c>
      <c r="AW317" s="13" t="s">
        <v>40</v>
      </c>
      <c r="AX317" s="13" t="s">
        <v>93</v>
      </c>
      <c r="AY317" s="249" t="s">
        <v>157</v>
      </c>
    </row>
    <row r="318" spans="1:65" s="2" customFormat="1" ht="24.15" customHeight="1">
      <c r="A318" s="37"/>
      <c r="B318" s="38"/>
      <c r="C318" s="220" t="s">
        <v>293</v>
      </c>
      <c r="D318" s="220" t="s">
        <v>158</v>
      </c>
      <c r="E318" s="221" t="s">
        <v>1290</v>
      </c>
      <c r="F318" s="222" t="s">
        <v>1291</v>
      </c>
      <c r="G318" s="223" t="s">
        <v>494</v>
      </c>
      <c r="H318" s="224">
        <v>2</v>
      </c>
      <c r="I318" s="225"/>
      <c r="J318" s="226">
        <f>ROUND(I318*H318,2)</f>
        <v>0</v>
      </c>
      <c r="K318" s="227"/>
      <c r="L318" s="43"/>
      <c r="M318" s="228" t="s">
        <v>1</v>
      </c>
      <c r="N318" s="229" t="s">
        <v>50</v>
      </c>
      <c r="O318" s="90"/>
      <c r="P318" s="230">
        <f>O318*H318</f>
        <v>0</v>
      </c>
      <c r="Q318" s="230">
        <v>0.00366</v>
      </c>
      <c r="R318" s="230">
        <f>Q318*H318</f>
        <v>0.00732</v>
      </c>
      <c r="S318" s="230">
        <v>0</v>
      </c>
      <c r="T318" s="23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2" t="s">
        <v>174</v>
      </c>
      <c r="AT318" s="232" t="s">
        <v>158</v>
      </c>
      <c r="AU318" s="232" t="s">
        <v>95</v>
      </c>
      <c r="AY318" s="15" t="s">
        <v>157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5" t="s">
        <v>93</v>
      </c>
      <c r="BK318" s="233">
        <f>ROUND(I318*H318,2)</f>
        <v>0</v>
      </c>
      <c r="BL318" s="15" t="s">
        <v>174</v>
      </c>
      <c r="BM318" s="232" t="s">
        <v>1292</v>
      </c>
    </row>
    <row r="319" spans="1:47" s="2" customFormat="1" ht="12">
      <c r="A319" s="37"/>
      <c r="B319" s="38"/>
      <c r="C319" s="39"/>
      <c r="D319" s="234" t="s">
        <v>164</v>
      </c>
      <c r="E319" s="39"/>
      <c r="F319" s="235" t="s">
        <v>1293</v>
      </c>
      <c r="G319" s="39"/>
      <c r="H319" s="39"/>
      <c r="I319" s="236"/>
      <c r="J319" s="39"/>
      <c r="K319" s="39"/>
      <c r="L319" s="43"/>
      <c r="M319" s="237"/>
      <c r="N319" s="238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5" t="s">
        <v>164</v>
      </c>
      <c r="AU319" s="15" t="s">
        <v>95</v>
      </c>
    </row>
    <row r="320" spans="1:65" s="2" customFormat="1" ht="24.15" customHeight="1">
      <c r="A320" s="37"/>
      <c r="B320" s="38"/>
      <c r="C320" s="254" t="s">
        <v>602</v>
      </c>
      <c r="D320" s="254" t="s">
        <v>299</v>
      </c>
      <c r="E320" s="255" t="s">
        <v>1294</v>
      </c>
      <c r="F320" s="256" t="s">
        <v>1295</v>
      </c>
      <c r="G320" s="257" t="s">
        <v>494</v>
      </c>
      <c r="H320" s="258">
        <v>2</v>
      </c>
      <c r="I320" s="259"/>
      <c r="J320" s="260">
        <f>ROUND(I320*H320,2)</f>
        <v>0</v>
      </c>
      <c r="K320" s="261"/>
      <c r="L320" s="262"/>
      <c r="M320" s="263" t="s">
        <v>1</v>
      </c>
      <c r="N320" s="264" t="s">
        <v>50</v>
      </c>
      <c r="O320" s="90"/>
      <c r="P320" s="230">
        <f>O320*H320</f>
        <v>0</v>
      </c>
      <c r="Q320" s="230">
        <v>0.0299</v>
      </c>
      <c r="R320" s="230">
        <f>Q320*H320</f>
        <v>0.0598</v>
      </c>
      <c r="S320" s="230">
        <v>0</v>
      </c>
      <c r="T320" s="231">
        <f>S320*H320</f>
        <v>0</v>
      </c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R320" s="232" t="s">
        <v>191</v>
      </c>
      <c r="AT320" s="232" t="s">
        <v>299</v>
      </c>
      <c r="AU320" s="232" t="s">
        <v>95</v>
      </c>
      <c r="AY320" s="15" t="s">
        <v>157</v>
      </c>
      <c r="BE320" s="233">
        <f>IF(N320="základní",J320,0)</f>
        <v>0</v>
      </c>
      <c r="BF320" s="233">
        <f>IF(N320="snížená",J320,0)</f>
        <v>0</v>
      </c>
      <c r="BG320" s="233">
        <f>IF(N320="zákl. přenesená",J320,0)</f>
        <v>0</v>
      </c>
      <c r="BH320" s="233">
        <f>IF(N320="sníž. přenesená",J320,0)</f>
        <v>0</v>
      </c>
      <c r="BI320" s="233">
        <f>IF(N320="nulová",J320,0)</f>
        <v>0</v>
      </c>
      <c r="BJ320" s="15" t="s">
        <v>93</v>
      </c>
      <c r="BK320" s="233">
        <f>ROUND(I320*H320,2)</f>
        <v>0</v>
      </c>
      <c r="BL320" s="15" t="s">
        <v>174</v>
      </c>
      <c r="BM320" s="232" t="s">
        <v>1296</v>
      </c>
    </row>
    <row r="321" spans="1:47" s="2" customFormat="1" ht="12">
      <c r="A321" s="37"/>
      <c r="B321" s="38"/>
      <c r="C321" s="39"/>
      <c r="D321" s="234" t="s">
        <v>164</v>
      </c>
      <c r="E321" s="39"/>
      <c r="F321" s="235" t="s">
        <v>1295</v>
      </c>
      <c r="G321" s="39"/>
      <c r="H321" s="39"/>
      <c r="I321" s="236"/>
      <c r="J321" s="39"/>
      <c r="K321" s="39"/>
      <c r="L321" s="43"/>
      <c r="M321" s="237"/>
      <c r="N321" s="238"/>
      <c r="O321" s="90"/>
      <c r="P321" s="90"/>
      <c r="Q321" s="90"/>
      <c r="R321" s="90"/>
      <c r="S321" s="90"/>
      <c r="T321" s="91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T321" s="15" t="s">
        <v>164</v>
      </c>
      <c r="AU321" s="15" t="s">
        <v>95</v>
      </c>
    </row>
    <row r="322" spans="1:65" s="2" customFormat="1" ht="24.15" customHeight="1">
      <c r="A322" s="37"/>
      <c r="B322" s="38"/>
      <c r="C322" s="220" t="s">
        <v>608</v>
      </c>
      <c r="D322" s="220" t="s">
        <v>158</v>
      </c>
      <c r="E322" s="221" t="s">
        <v>977</v>
      </c>
      <c r="F322" s="222" t="s">
        <v>978</v>
      </c>
      <c r="G322" s="223" t="s">
        <v>494</v>
      </c>
      <c r="H322" s="224">
        <v>3</v>
      </c>
      <c r="I322" s="225"/>
      <c r="J322" s="226">
        <f>ROUND(I322*H322,2)</f>
        <v>0</v>
      </c>
      <c r="K322" s="227"/>
      <c r="L322" s="43"/>
      <c r="M322" s="228" t="s">
        <v>1</v>
      </c>
      <c r="N322" s="229" t="s">
        <v>50</v>
      </c>
      <c r="O322" s="90"/>
      <c r="P322" s="230">
        <f>O322*H322</f>
        <v>0</v>
      </c>
      <c r="Q322" s="230">
        <v>0.00167</v>
      </c>
      <c r="R322" s="230">
        <f>Q322*H322</f>
        <v>0.0050100000000000006</v>
      </c>
      <c r="S322" s="230">
        <v>0</v>
      </c>
      <c r="T322" s="23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2" t="s">
        <v>174</v>
      </c>
      <c r="AT322" s="232" t="s">
        <v>158</v>
      </c>
      <c r="AU322" s="232" t="s">
        <v>95</v>
      </c>
      <c r="AY322" s="15" t="s">
        <v>157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5" t="s">
        <v>93</v>
      </c>
      <c r="BK322" s="233">
        <f>ROUND(I322*H322,2)</f>
        <v>0</v>
      </c>
      <c r="BL322" s="15" t="s">
        <v>174</v>
      </c>
      <c r="BM322" s="232" t="s">
        <v>1297</v>
      </c>
    </row>
    <row r="323" spans="1:47" s="2" customFormat="1" ht="12">
      <c r="A323" s="37"/>
      <c r="B323" s="38"/>
      <c r="C323" s="39"/>
      <c r="D323" s="234" t="s">
        <v>164</v>
      </c>
      <c r="E323" s="39"/>
      <c r="F323" s="235" t="s">
        <v>978</v>
      </c>
      <c r="G323" s="39"/>
      <c r="H323" s="39"/>
      <c r="I323" s="236"/>
      <c r="J323" s="39"/>
      <c r="K323" s="39"/>
      <c r="L323" s="43"/>
      <c r="M323" s="237"/>
      <c r="N323" s="238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5" t="s">
        <v>164</v>
      </c>
      <c r="AU323" s="15" t="s">
        <v>95</v>
      </c>
    </row>
    <row r="324" spans="1:51" s="13" customFormat="1" ht="12">
      <c r="A324" s="13"/>
      <c r="B324" s="239"/>
      <c r="C324" s="240"/>
      <c r="D324" s="234" t="s">
        <v>224</v>
      </c>
      <c r="E324" s="241" t="s">
        <v>1</v>
      </c>
      <c r="F324" s="242" t="s">
        <v>980</v>
      </c>
      <c r="G324" s="240"/>
      <c r="H324" s="243">
        <v>3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224</v>
      </c>
      <c r="AU324" s="249" t="s">
        <v>95</v>
      </c>
      <c r="AV324" s="13" t="s">
        <v>95</v>
      </c>
      <c r="AW324" s="13" t="s">
        <v>40</v>
      </c>
      <c r="AX324" s="13" t="s">
        <v>93</v>
      </c>
      <c r="AY324" s="249" t="s">
        <v>157</v>
      </c>
    </row>
    <row r="325" spans="1:65" s="2" customFormat="1" ht="24.15" customHeight="1">
      <c r="A325" s="37"/>
      <c r="B325" s="38"/>
      <c r="C325" s="254" t="s">
        <v>613</v>
      </c>
      <c r="D325" s="254" t="s">
        <v>299</v>
      </c>
      <c r="E325" s="255" t="s">
        <v>981</v>
      </c>
      <c r="F325" s="256" t="s">
        <v>982</v>
      </c>
      <c r="G325" s="257" t="s">
        <v>494</v>
      </c>
      <c r="H325" s="258">
        <v>2</v>
      </c>
      <c r="I325" s="259"/>
      <c r="J325" s="260">
        <f>ROUND(I325*H325,2)</f>
        <v>0</v>
      </c>
      <c r="K325" s="261"/>
      <c r="L325" s="262"/>
      <c r="M325" s="263" t="s">
        <v>1</v>
      </c>
      <c r="N325" s="264" t="s">
        <v>50</v>
      </c>
      <c r="O325" s="90"/>
      <c r="P325" s="230">
        <f>O325*H325</f>
        <v>0</v>
      </c>
      <c r="Q325" s="230">
        <v>0.0134</v>
      </c>
      <c r="R325" s="230">
        <f>Q325*H325</f>
        <v>0.0268</v>
      </c>
      <c r="S325" s="230">
        <v>0</v>
      </c>
      <c r="T325" s="23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2" t="s">
        <v>191</v>
      </c>
      <c r="AT325" s="232" t="s">
        <v>299</v>
      </c>
      <c r="AU325" s="232" t="s">
        <v>95</v>
      </c>
      <c r="AY325" s="15" t="s">
        <v>157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5" t="s">
        <v>93</v>
      </c>
      <c r="BK325" s="233">
        <f>ROUND(I325*H325,2)</f>
        <v>0</v>
      </c>
      <c r="BL325" s="15" t="s">
        <v>174</v>
      </c>
      <c r="BM325" s="232" t="s">
        <v>1298</v>
      </c>
    </row>
    <row r="326" spans="1:47" s="2" customFormat="1" ht="12">
      <c r="A326" s="37"/>
      <c r="B326" s="38"/>
      <c r="C326" s="39"/>
      <c r="D326" s="234" t="s">
        <v>164</v>
      </c>
      <c r="E326" s="39"/>
      <c r="F326" s="235" t="s">
        <v>982</v>
      </c>
      <c r="G326" s="39"/>
      <c r="H326" s="39"/>
      <c r="I326" s="236"/>
      <c r="J326" s="39"/>
      <c r="K326" s="39"/>
      <c r="L326" s="43"/>
      <c r="M326" s="237"/>
      <c r="N326" s="238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5" t="s">
        <v>164</v>
      </c>
      <c r="AU326" s="15" t="s">
        <v>95</v>
      </c>
    </row>
    <row r="327" spans="1:51" s="13" customFormat="1" ht="12">
      <c r="A327" s="13"/>
      <c r="B327" s="239"/>
      <c r="C327" s="240"/>
      <c r="D327" s="234" t="s">
        <v>224</v>
      </c>
      <c r="E327" s="241" t="s">
        <v>1</v>
      </c>
      <c r="F327" s="242" t="s">
        <v>95</v>
      </c>
      <c r="G327" s="240"/>
      <c r="H327" s="243">
        <v>2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224</v>
      </c>
      <c r="AU327" s="249" t="s">
        <v>95</v>
      </c>
      <c r="AV327" s="13" t="s">
        <v>95</v>
      </c>
      <c r="AW327" s="13" t="s">
        <v>40</v>
      </c>
      <c r="AX327" s="13" t="s">
        <v>93</v>
      </c>
      <c r="AY327" s="249" t="s">
        <v>157</v>
      </c>
    </row>
    <row r="328" spans="1:65" s="2" customFormat="1" ht="24.15" customHeight="1">
      <c r="A328" s="37"/>
      <c r="B328" s="38"/>
      <c r="C328" s="254" t="s">
        <v>515</v>
      </c>
      <c r="D328" s="254" t="s">
        <v>299</v>
      </c>
      <c r="E328" s="255" t="s">
        <v>984</v>
      </c>
      <c r="F328" s="256" t="s">
        <v>985</v>
      </c>
      <c r="G328" s="257" t="s">
        <v>494</v>
      </c>
      <c r="H328" s="258">
        <v>1</v>
      </c>
      <c r="I328" s="259"/>
      <c r="J328" s="260">
        <f>ROUND(I328*H328,2)</f>
        <v>0</v>
      </c>
      <c r="K328" s="261"/>
      <c r="L328" s="262"/>
      <c r="M328" s="263" t="s">
        <v>1</v>
      </c>
      <c r="N328" s="264" t="s">
        <v>50</v>
      </c>
      <c r="O328" s="90"/>
      <c r="P328" s="230">
        <f>O328*H328</f>
        <v>0</v>
      </c>
      <c r="Q328" s="230">
        <v>0.0092</v>
      </c>
      <c r="R328" s="230">
        <f>Q328*H328</f>
        <v>0.0092</v>
      </c>
      <c r="S328" s="230">
        <v>0</v>
      </c>
      <c r="T328" s="231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2" t="s">
        <v>191</v>
      </c>
      <c r="AT328" s="232" t="s">
        <v>299</v>
      </c>
      <c r="AU328" s="232" t="s">
        <v>95</v>
      </c>
      <c r="AY328" s="15" t="s">
        <v>157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5" t="s">
        <v>93</v>
      </c>
      <c r="BK328" s="233">
        <f>ROUND(I328*H328,2)</f>
        <v>0</v>
      </c>
      <c r="BL328" s="15" t="s">
        <v>174</v>
      </c>
      <c r="BM328" s="232" t="s">
        <v>1299</v>
      </c>
    </row>
    <row r="329" spans="1:47" s="2" customFormat="1" ht="12">
      <c r="A329" s="37"/>
      <c r="B329" s="38"/>
      <c r="C329" s="39"/>
      <c r="D329" s="234" t="s">
        <v>164</v>
      </c>
      <c r="E329" s="39"/>
      <c r="F329" s="235" t="s">
        <v>985</v>
      </c>
      <c r="G329" s="39"/>
      <c r="H329" s="39"/>
      <c r="I329" s="236"/>
      <c r="J329" s="39"/>
      <c r="K329" s="39"/>
      <c r="L329" s="43"/>
      <c r="M329" s="237"/>
      <c r="N329" s="238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5" t="s">
        <v>164</v>
      </c>
      <c r="AU329" s="15" t="s">
        <v>95</v>
      </c>
    </row>
    <row r="330" spans="1:51" s="13" customFormat="1" ht="12">
      <c r="A330" s="13"/>
      <c r="B330" s="239"/>
      <c r="C330" s="240"/>
      <c r="D330" s="234" t="s">
        <v>224</v>
      </c>
      <c r="E330" s="241" t="s">
        <v>1</v>
      </c>
      <c r="F330" s="242" t="s">
        <v>93</v>
      </c>
      <c r="G330" s="240"/>
      <c r="H330" s="243">
        <v>1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224</v>
      </c>
      <c r="AU330" s="249" t="s">
        <v>95</v>
      </c>
      <c r="AV330" s="13" t="s">
        <v>95</v>
      </c>
      <c r="AW330" s="13" t="s">
        <v>40</v>
      </c>
      <c r="AX330" s="13" t="s">
        <v>93</v>
      </c>
      <c r="AY330" s="249" t="s">
        <v>157</v>
      </c>
    </row>
    <row r="331" spans="1:65" s="2" customFormat="1" ht="24.15" customHeight="1">
      <c r="A331" s="37"/>
      <c r="B331" s="38"/>
      <c r="C331" s="254" t="s">
        <v>624</v>
      </c>
      <c r="D331" s="254" t="s">
        <v>299</v>
      </c>
      <c r="E331" s="255" t="s">
        <v>1300</v>
      </c>
      <c r="F331" s="256" t="s">
        <v>1301</v>
      </c>
      <c r="G331" s="257" t="s">
        <v>494</v>
      </c>
      <c r="H331" s="258">
        <v>1</v>
      </c>
      <c r="I331" s="259"/>
      <c r="J331" s="260">
        <f>ROUND(I331*H331,2)</f>
        <v>0</v>
      </c>
      <c r="K331" s="261"/>
      <c r="L331" s="262"/>
      <c r="M331" s="263" t="s">
        <v>1</v>
      </c>
      <c r="N331" s="264" t="s">
        <v>50</v>
      </c>
      <c r="O331" s="90"/>
      <c r="P331" s="230">
        <f>O331*H331</f>
        <v>0</v>
      </c>
      <c r="Q331" s="230">
        <v>0.0165</v>
      </c>
      <c r="R331" s="230">
        <f>Q331*H331</f>
        <v>0.0165</v>
      </c>
      <c r="S331" s="230">
        <v>0</v>
      </c>
      <c r="T331" s="231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2" t="s">
        <v>191</v>
      </c>
      <c r="AT331" s="232" t="s">
        <v>299</v>
      </c>
      <c r="AU331" s="232" t="s">
        <v>95</v>
      </c>
      <c r="AY331" s="15" t="s">
        <v>157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5" t="s">
        <v>93</v>
      </c>
      <c r="BK331" s="233">
        <f>ROUND(I331*H331,2)</f>
        <v>0</v>
      </c>
      <c r="BL331" s="15" t="s">
        <v>174</v>
      </c>
      <c r="BM331" s="232" t="s">
        <v>1302</v>
      </c>
    </row>
    <row r="332" spans="1:47" s="2" customFormat="1" ht="12">
      <c r="A332" s="37"/>
      <c r="B332" s="38"/>
      <c r="C332" s="39"/>
      <c r="D332" s="234" t="s">
        <v>164</v>
      </c>
      <c r="E332" s="39"/>
      <c r="F332" s="235" t="s">
        <v>1301</v>
      </c>
      <c r="G332" s="39"/>
      <c r="H332" s="39"/>
      <c r="I332" s="236"/>
      <c r="J332" s="39"/>
      <c r="K332" s="39"/>
      <c r="L332" s="43"/>
      <c r="M332" s="237"/>
      <c r="N332" s="238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5" t="s">
        <v>164</v>
      </c>
      <c r="AU332" s="15" t="s">
        <v>95</v>
      </c>
    </row>
    <row r="333" spans="1:65" s="2" customFormat="1" ht="21.75" customHeight="1">
      <c r="A333" s="37"/>
      <c r="B333" s="38"/>
      <c r="C333" s="254" t="s">
        <v>628</v>
      </c>
      <c r="D333" s="254" t="s">
        <v>299</v>
      </c>
      <c r="E333" s="255" t="s">
        <v>1303</v>
      </c>
      <c r="F333" s="256" t="s">
        <v>1304</v>
      </c>
      <c r="G333" s="257" t="s">
        <v>494</v>
      </c>
      <c r="H333" s="258">
        <v>1</v>
      </c>
      <c r="I333" s="259"/>
      <c r="J333" s="260">
        <f>ROUND(I333*H333,2)</f>
        <v>0</v>
      </c>
      <c r="K333" s="261"/>
      <c r="L333" s="262"/>
      <c r="M333" s="263" t="s">
        <v>1</v>
      </c>
      <c r="N333" s="264" t="s">
        <v>50</v>
      </c>
      <c r="O333" s="90"/>
      <c r="P333" s="230">
        <f>O333*H333</f>
        <v>0</v>
      </c>
      <c r="Q333" s="230">
        <v>8E-05</v>
      </c>
      <c r="R333" s="230">
        <f>Q333*H333</f>
        <v>8E-05</v>
      </c>
      <c r="S333" s="230">
        <v>0</v>
      </c>
      <c r="T333" s="231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2" t="s">
        <v>191</v>
      </c>
      <c r="AT333" s="232" t="s">
        <v>299</v>
      </c>
      <c r="AU333" s="232" t="s">
        <v>95</v>
      </c>
      <c r="AY333" s="15" t="s">
        <v>157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5" t="s">
        <v>93</v>
      </c>
      <c r="BK333" s="233">
        <f>ROUND(I333*H333,2)</f>
        <v>0</v>
      </c>
      <c r="BL333" s="15" t="s">
        <v>174</v>
      </c>
      <c r="BM333" s="232" t="s">
        <v>1305</v>
      </c>
    </row>
    <row r="334" spans="1:47" s="2" customFormat="1" ht="12">
      <c r="A334" s="37"/>
      <c r="B334" s="38"/>
      <c r="C334" s="39"/>
      <c r="D334" s="234" t="s">
        <v>164</v>
      </c>
      <c r="E334" s="39"/>
      <c r="F334" s="235" t="s">
        <v>1304</v>
      </c>
      <c r="G334" s="39"/>
      <c r="H334" s="39"/>
      <c r="I334" s="236"/>
      <c r="J334" s="39"/>
      <c r="K334" s="39"/>
      <c r="L334" s="43"/>
      <c r="M334" s="237"/>
      <c r="N334" s="238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5" t="s">
        <v>164</v>
      </c>
      <c r="AU334" s="15" t="s">
        <v>95</v>
      </c>
    </row>
    <row r="335" spans="1:65" s="2" customFormat="1" ht="24.15" customHeight="1">
      <c r="A335" s="37"/>
      <c r="B335" s="38"/>
      <c r="C335" s="220" t="s">
        <v>632</v>
      </c>
      <c r="D335" s="220" t="s">
        <v>158</v>
      </c>
      <c r="E335" s="221" t="s">
        <v>1306</v>
      </c>
      <c r="F335" s="222" t="s">
        <v>1307</v>
      </c>
      <c r="G335" s="223" t="s">
        <v>494</v>
      </c>
      <c r="H335" s="224">
        <v>2</v>
      </c>
      <c r="I335" s="225"/>
      <c r="J335" s="226">
        <f>ROUND(I335*H335,2)</f>
        <v>0</v>
      </c>
      <c r="K335" s="227"/>
      <c r="L335" s="43"/>
      <c r="M335" s="228" t="s">
        <v>1</v>
      </c>
      <c r="N335" s="229" t="s">
        <v>50</v>
      </c>
      <c r="O335" s="90"/>
      <c r="P335" s="230">
        <f>O335*H335</f>
        <v>0</v>
      </c>
      <c r="Q335" s="230">
        <v>0.00282</v>
      </c>
      <c r="R335" s="230">
        <f>Q335*H335</f>
        <v>0.00564</v>
      </c>
      <c r="S335" s="230">
        <v>0</v>
      </c>
      <c r="T335" s="231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2" t="s">
        <v>174</v>
      </c>
      <c r="AT335" s="232" t="s">
        <v>158</v>
      </c>
      <c r="AU335" s="232" t="s">
        <v>95</v>
      </c>
      <c r="AY335" s="15" t="s">
        <v>157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5" t="s">
        <v>93</v>
      </c>
      <c r="BK335" s="233">
        <f>ROUND(I335*H335,2)</f>
        <v>0</v>
      </c>
      <c r="BL335" s="15" t="s">
        <v>174</v>
      </c>
      <c r="BM335" s="232" t="s">
        <v>1308</v>
      </c>
    </row>
    <row r="336" spans="1:47" s="2" customFormat="1" ht="12">
      <c r="A336" s="37"/>
      <c r="B336" s="38"/>
      <c r="C336" s="39"/>
      <c r="D336" s="234" t="s">
        <v>164</v>
      </c>
      <c r="E336" s="39"/>
      <c r="F336" s="235" t="s">
        <v>1309</v>
      </c>
      <c r="G336" s="39"/>
      <c r="H336" s="39"/>
      <c r="I336" s="236"/>
      <c r="J336" s="39"/>
      <c r="K336" s="39"/>
      <c r="L336" s="43"/>
      <c r="M336" s="237"/>
      <c r="N336" s="238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5" t="s">
        <v>164</v>
      </c>
      <c r="AU336" s="15" t="s">
        <v>95</v>
      </c>
    </row>
    <row r="337" spans="1:65" s="2" customFormat="1" ht="24.15" customHeight="1">
      <c r="A337" s="37"/>
      <c r="B337" s="38"/>
      <c r="C337" s="254" t="s">
        <v>636</v>
      </c>
      <c r="D337" s="254" t="s">
        <v>299</v>
      </c>
      <c r="E337" s="255" t="s">
        <v>1310</v>
      </c>
      <c r="F337" s="256" t="s">
        <v>1311</v>
      </c>
      <c r="G337" s="257" t="s">
        <v>494</v>
      </c>
      <c r="H337" s="258">
        <v>2</v>
      </c>
      <c r="I337" s="259"/>
      <c r="J337" s="260">
        <f>ROUND(I337*H337,2)</f>
        <v>0</v>
      </c>
      <c r="K337" s="261"/>
      <c r="L337" s="262"/>
      <c r="M337" s="263" t="s">
        <v>1</v>
      </c>
      <c r="N337" s="264" t="s">
        <v>50</v>
      </c>
      <c r="O337" s="90"/>
      <c r="P337" s="230">
        <f>O337*H337</f>
        <v>0</v>
      </c>
      <c r="Q337" s="230">
        <v>0.0137</v>
      </c>
      <c r="R337" s="230">
        <f>Q337*H337</f>
        <v>0.0274</v>
      </c>
      <c r="S337" s="230">
        <v>0</v>
      </c>
      <c r="T337" s="23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232" t="s">
        <v>191</v>
      </c>
      <c r="AT337" s="232" t="s">
        <v>299</v>
      </c>
      <c r="AU337" s="232" t="s">
        <v>95</v>
      </c>
      <c r="AY337" s="15" t="s">
        <v>157</v>
      </c>
      <c r="BE337" s="233">
        <f>IF(N337="základní",J337,0)</f>
        <v>0</v>
      </c>
      <c r="BF337" s="233">
        <f>IF(N337="snížená",J337,0)</f>
        <v>0</v>
      </c>
      <c r="BG337" s="233">
        <f>IF(N337="zákl. přenesená",J337,0)</f>
        <v>0</v>
      </c>
      <c r="BH337" s="233">
        <f>IF(N337="sníž. přenesená",J337,0)</f>
        <v>0</v>
      </c>
      <c r="BI337" s="233">
        <f>IF(N337="nulová",J337,0)</f>
        <v>0</v>
      </c>
      <c r="BJ337" s="15" t="s">
        <v>93</v>
      </c>
      <c r="BK337" s="233">
        <f>ROUND(I337*H337,2)</f>
        <v>0</v>
      </c>
      <c r="BL337" s="15" t="s">
        <v>174</v>
      </c>
      <c r="BM337" s="232" t="s">
        <v>1312</v>
      </c>
    </row>
    <row r="338" spans="1:47" s="2" customFormat="1" ht="12">
      <c r="A338" s="37"/>
      <c r="B338" s="38"/>
      <c r="C338" s="39"/>
      <c r="D338" s="234" t="s">
        <v>164</v>
      </c>
      <c r="E338" s="39"/>
      <c r="F338" s="235" t="s">
        <v>1311</v>
      </c>
      <c r="G338" s="39"/>
      <c r="H338" s="39"/>
      <c r="I338" s="236"/>
      <c r="J338" s="39"/>
      <c r="K338" s="39"/>
      <c r="L338" s="43"/>
      <c r="M338" s="237"/>
      <c r="N338" s="238"/>
      <c r="O338" s="90"/>
      <c r="P338" s="90"/>
      <c r="Q338" s="90"/>
      <c r="R338" s="90"/>
      <c r="S338" s="90"/>
      <c r="T338" s="91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15" t="s">
        <v>164</v>
      </c>
      <c r="AU338" s="15" t="s">
        <v>95</v>
      </c>
    </row>
    <row r="339" spans="1:65" s="2" customFormat="1" ht="16.5" customHeight="1">
      <c r="A339" s="37"/>
      <c r="B339" s="38"/>
      <c r="C339" s="254" t="s">
        <v>640</v>
      </c>
      <c r="D339" s="254" t="s">
        <v>299</v>
      </c>
      <c r="E339" s="255" t="s">
        <v>1006</v>
      </c>
      <c r="F339" s="256" t="s">
        <v>1313</v>
      </c>
      <c r="G339" s="257" t="s">
        <v>215</v>
      </c>
      <c r="H339" s="258">
        <v>1</v>
      </c>
      <c r="I339" s="259"/>
      <c r="J339" s="260">
        <f>ROUND(I339*H339,2)</f>
        <v>0</v>
      </c>
      <c r="K339" s="261"/>
      <c r="L339" s="262"/>
      <c r="M339" s="263" t="s">
        <v>1</v>
      </c>
      <c r="N339" s="264" t="s">
        <v>50</v>
      </c>
      <c r="O339" s="90"/>
      <c r="P339" s="230">
        <f>O339*H339</f>
        <v>0</v>
      </c>
      <c r="Q339" s="230">
        <v>0.00425</v>
      </c>
      <c r="R339" s="230">
        <f>Q339*H339</f>
        <v>0.00425</v>
      </c>
      <c r="S339" s="230">
        <v>0</v>
      </c>
      <c r="T339" s="231">
        <f>S339*H339</f>
        <v>0</v>
      </c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R339" s="232" t="s">
        <v>191</v>
      </c>
      <c r="AT339" s="232" t="s">
        <v>299</v>
      </c>
      <c r="AU339" s="232" t="s">
        <v>95</v>
      </c>
      <c r="AY339" s="15" t="s">
        <v>157</v>
      </c>
      <c r="BE339" s="233">
        <f>IF(N339="základní",J339,0)</f>
        <v>0</v>
      </c>
      <c r="BF339" s="233">
        <f>IF(N339="snížená",J339,0)</f>
        <v>0</v>
      </c>
      <c r="BG339" s="233">
        <f>IF(N339="zákl. přenesená",J339,0)</f>
        <v>0</v>
      </c>
      <c r="BH339" s="233">
        <f>IF(N339="sníž. přenesená",J339,0)</f>
        <v>0</v>
      </c>
      <c r="BI339" s="233">
        <f>IF(N339="nulová",J339,0)</f>
        <v>0</v>
      </c>
      <c r="BJ339" s="15" t="s">
        <v>93</v>
      </c>
      <c r="BK339" s="233">
        <f>ROUND(I339*H339,2)</f>
        <v>0</v>
      </c>
      <c r="BL339" s="15" t="s">
        <v>174</v>
      </c>
      <c r="BM339" s="232" t="s">
        <v>1314</v>
      </c>
    </row>
    <row r="340" spans="1:47" s="2" customFormat="1" ht="12">
      <c r="A340" s="37"/>
      <c r="B340" s="38"/>
      <c r="C340" s="39"/>
      <c r="D340" s="234" t="s">
        <v>164</v>
      </c>
      <c r="E340" s="39"/>
      <c r="F340" s="235" t="s">
        <v>1313</v>
      </c>
      <c r="G340" s="39"/>
      <c r="H340" s="39"/>
      <c r="I340" s="236"/>
      <c r="J340" s="39"/>
      <c r="K340" s="39"/>
      <c r="L340" s="43"/>
      <c r="M340" s="237"/>
      <c r="N340" s="238"/>
      <c r="O340" s="90"/>
      <c r="P340" s="90"/>
      <c r="Q340" s="90"/>
      <c r="R340" s="90"/>
      <c r="S340" s="90"/>
      <c r="T340" s="91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T340" s="15" t="s">
        <v>164</v>
      </c>
      <c r="AU340" s="15" t="s">
        <v>95</v>
      </c>
    </row>
    <row r="341" spans="1:51" s="13" customFormat="1" ht="12">
      <c r="A341" s="13"/>
      <c r="B341" s="239"/>
      <c r="C341" s="240"/>
      <c r="D341" s="234" t="s">
        <v>224</v>
      </c>
      <c r="E341" s="241" t="s">
        <v>1</v>
      </c>
      <c r="F341" s="242" t="s">
        <v>93</v>
      </c>
      <c r="G341" s="240"/>
      <c r="H341" s="243">
        <v>1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9" t="s">
        <v>224</v>
      </c>
      <c r="AU341" s="249" t="s">
        <v>95</v>
      </c>
      <c r="AV341" s="13" t="s">
        <v>95</v>
      </c>
      <c r="AW341" s="13" t="s">
        <v>40</v>
      </c>
      <c r="AX341" s="13" t="s">
        <v>93</v>
      </c>
      <c r="AY341" s="249" t="s">
        <v>157</v>
      </c>
    </row>
    <row r="342" spans="1:65" s="2" customFormat="1" ht="24.15" customHeight="1">
      <c r="A342" s="37"/>
      <c r="B342" s="38"/>
      <c r="C342" s="254" t="s">
        <v>644</v>
      </c>
      <c r="D342" s="254" t="s">
        <v>299</v>
      </c>
      <c r="E342" s="255" t="s">
        <v>1009</v>
      </c>
      <c r="F342" s="256" t="s">
        <v>1315</v>
      </c>
      <c r="G342" s="257" t="s">
        <v>494</v>
      </c>
      <c r="H342" s="258">
        <v>1</v>
      </c>
      <c r="I342" s="259"/>
      <c r="J342" s="260">
        <f>ROUND(I342*H342,2)</f>
        <v>0</v>
      </c>
      <c r="K342" s="261"/>
      <c r="L342" s="262"/>
      <c r="M342" s="263" t="s">
        <v>1</v>
      </c>
      <c r="N342" s="264" t="s">
        <v>50</v>
      </c>
      <c r="O342" s="90"/>
      <c r="P342" s="230">
        <f>O342*H342</f>
        <v>0</v>
      </c>
      <c r="Q342" s="230">
        <v>0.00105</v>
      </c>
      <c r="R342" s="230">
        <f>Q342*H342</f>
        <v>0.00105</v>
      </c>
      <c r="S342" s="230">
        <v>0</v>
      </c>
      <c r="T342" s="23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232" t="s">
        <v>191</v>
      </c>
      <c r="AT342" s="232" t="s">
        <v>299</v>
      </c>
      <c r="AU342" s="232" t="s">
        <v>95</v>
      </c>
      <c r="AY342" s="15" t="s">
        <v>157</v>
      </c>
      <c r="BE342" s="233">
        <f>IF(N342="základní",J342,0)</f>
        <v>0</v>
      </c>
      <c r="BF342" s="233">
        <f>IF(N342="snížená",J342,0)</f>
        <v>0</v>
      </c>
      <c r="BG342" s="233">
        <f>IF(N342="zákl. přenesená",J342,0)</f>
        <v>0</v>
      </c>
      <c r="BH342" s="233">
        <f>IF(N342="sníž. přenesená",J342,0)</f>
        <v>0</v>
      </c>
      <c r="BI342" s="233">
        <f>IF(N342="nulová",J342,0)</f>
        <v>0</v>
      </c>
      <c r="BJ342" s="15" t="s">
        <v>93</v>
      </c>
      <c r="BK342" s="233">
        <f>ROUND(I342*H342,2)</f>
        <v>0</v>
      </c>
      <c r="BL342" s="15" t="s">
        <v>174</v>
      </c>
      <c r="BM342" s="232" t="s">
        <v>1316</v>
      </c>
    </row>
    <row r="343" spans="1:47" s="2" customFormat="1" ht="12">
      <c r="A343" s="37"/>
      <c r="B343" s="38"/>
      <c r="C343" s="39"/>
      <c r="D343" s="234" t="s">
        <v>164</v>
      </c>
      <c r="E343" s="39"/>
      <c r="F343" s="235" t="s">
        <v>1315</v>
      </c>
      <c r="G343" s="39"/>
      <c r="H343" s="39"/>
      <c r="I343" s="236"/>
      <c r="J343" s="39"/>
      <c r="K343" s="39"/>
      <c r="L343" s="43"/>
      <c r="M343" s="237"/>
      <c r="N343" s="238"/>
      <c r="O343" s="90"/>
      <c r="P343" s="90"/>
      <c r="Q343" s="90"/>
      <c r="R343" s="90"/>
      <c r="S343" s="90"/>
      <c r="T343" s="91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15" t="s">
        <v>164</v>
      </c>
      <c r="AU343" s="15" t="s">
        <v>95</v>
      </c>
    </row>
    <row r="344" spans="1:51" s="13" customFormat="1" ht="12">
      <c r="A344" s="13"/>
      <c r="B344" s="239"/>
      <c r="C344" s="240"/>
      <c r="D344" s="234" t="s">
        <v>224</v>
      </c>
      <c r="E344" s="241" t="s">
        <v>1</v>
      </c>
      <c r="F344" s="242" t="s">
        <v>93</v>
      </c>
      <c r="G344" s="240"/>
      <c r="H344" s="243">
        <v>1</v>
      </c>
      <c r="I344" s="244"/>
      <c r="J344" s="240"/>
      <c r="K344" s="240"/>
      <c r="L344" s="245"/>
      <c r="M344" s="246"/>
      <c r="N344" s="247"/>
      <c r="O344" s="247"/>
      <c r="P344" s="247"/>
      <c r="Q344" s="247"/>
      <c r="R344" s="247"/>
      <c r="S344" s="247"/>
      <c r="T344" s="248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9" t="s">
        <v>224</v>
      </c>
      <c r="AU344" s="249" t="s">
        <v>95</v>
      </c>
      <c r="AV344" s="13" t="s">
        <v>95</v>
      </c>
      <c r="AW344" s="13" t="s">
        <v>40</v>
      </c>
      <c r="AX344" s="13" t="s">
        <v>93</v>
      </c>
      <c r="AY344" s="249" t="s">
        <v>157</v>
      </c>
    </row>
    <row r="345" spans="1:65" s="2" customFormat="1" ht="24.15" customHeight="1">
      <c r="A345" s="37"/>
      <c r="B345" s="38"/>
      <c r="C345" s="254" t="s">
        <v>648</v>
      </c>
      <c r="D345" s="254" t="s">
        <v>299</v>
      </c>
      <c r="E345" s="255" t="s">
        <v>1317</v>
      </c>
      <c r="F345" s="256" t="s">
        <v>1318</v>
      </c>
      <c r="G345" s="257" t="s">
        <v>494</v>
      </c>
      <c r="H345" s="258">
        <v>1</v>
      </c>
      <c r="I345" s="259"/>
      <c r="J345" s="260">
        <f>ROUND(I345*H345,2)</f>
        <v>0</v>
      </c>
      <c r="K345" s="261"/>
      <c r="L345" s="262"/>
      <c r="M345" s="263" t="s">
        <v>1</v>
      </c>
      <c r="N345" s="264" t="s">
        <v>50</v>
      </c>
      <c r="O345" s="90"/>
      <c r="P345" s="230">
        <f>O345*H345</f>
        <v>0</v>
      </c>
      <c r="Q345" s="230">
        <v>0.00238</v>
      </c>
      <c r="R345" s="230">
        <f>Q345*H345</f>
        <v>0.00238</v>
      </c>
      <c r="S345" s="230">
        <v>0</v>
      </c>
      <c r="T345" s="231">
        <f>S345*H345</f>
        <v>0</v>
      </c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R345" s="232" t="s">
        <v>191</v>
      </c>
      <c r="AT345" s="232" t="s">
        <v>299</v>
      </c>
      <c r="AU345" s="232" t="s">
        <v>95</v>
      </c>
      <c r="AY345" s="15" t="s">
        <v>157</v>
      </c>
      <c r="BE345" s="233">
        <f>IF(N345="základní",J345,0)</f>
        <v>0</v>
      </c>
      <c r="BF345" s="233">
        <f>IF(N345="snížená",J345,0)</f>
        <v>0</v>
      </c>
      <c r="BG345" s="233">
        <f>IF(N345="zákl. přenesená",J345,0)</f>
        <v>0</v>
      </c>
      <c r="BH345" s="233">
        <f>IF(N345="sníž. přenesená",J345,0)</f>
        <v>0</v>
      </c>
      <c r="BI345" s="233">
        <f>IF(N345="nulová",J345,0)</f>
        <v>0</v>
      </c>
      <c r="BJ345" s="15" t="s">
        <v>93</v>
      </c>
      <c r="BK345" s="233">
        <f>ROUND(I345*H345,2)</f>
        <v>0</v>
      </c>
      <c r="BL345" s="15" t="s">
        <v>174</v>
      </c>
      <c r="BM345" s="232" t="s">
        <v>1319</v>
      </c>
    </row>
    <row r="346" spans="1:47" s="2" customFormat="1" ht="12">
      <c r="A346" s="37"/>
      <c r="B346" s="38"/>
      <c r="C346" s="39"/>
      <c r="D346" s="234" t="s">
        <v>164</v>
      </c>
      <c r="E346" s="39"/>
      <c r="F346" s="235" t="s">
        <v>1318</v>
      </c>
      <c r="G346" s="39"/>
      <c r="H346" s="39"/>
      <c r="I346" s="236"/>
      <c r="J346" s="39"/>
      <c r="K346" s="39"/>
      <c r="L346" s="43"/>
      <c r="M346" s="237"/>
      <c r="N346" s="238"/>
      <c r="O346" s="90"/>
      <c r="P346" s="90"/>
      <c r="Q346" s="90"/>
      <c r="R346" s="90"/>
      <c r="S346" s="90"/>
      <c r="T346" s="91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T346" s="15" t="s">
        <v>164</v>
      </c>
      <c r="AU346" s="15" t="s">
        <v>95</v>
      </c>
    </row>
    <row r="347" spans="1:51" s="13" customFormat="1" ht="12">
      <c r="A347" s="13"/>
      <c r="B347" s="239"/>
      <c r="C347" s="240"/>
      <c r="D347" s="234" t="s">
        <v>224</v>
      </c>
      <c r="E347" s="241" t="s">
        <v>1</v>
      </c>
      <c r="F347" s="242" t="s">
        <v>93</v>
      </c>
      <c r="G347" s="240"/>
      <c r="H347" s="243">
        <v>1</v>
      </c>
      <c r="I347" s="244"/>
      <c r="J347" s="240"/>
      <c r="K347" s="240"/>
      <c r="L347" s="245"/>
      <c r="M347" s="246"/>
      <c r="N347" s="247"/>
      <c r="O347" s="247"/>
      <c r="P347" s="247"/>
      <c r="Q347" s="247"/>
      <c r="R347" s="247"/>
      <c r="S347" s="247"/>
      <c r="T347" s="248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9" t="s">
        <v>224</v>
      </c>
      <c r="AU347" s="249" t="s">
        <v>95</v>
      </c>
      <c r="AV347" s="13" t="s">
        <v>95</v>
      </c>
      <c r="AW347" s="13" t="s">
        <v>40</v>
      </c>
      <c r="AX347" s="13" t="s">
        <v>93</v>
      </c>
      <c r="AY347" s="249" t="s">
        <v>157</v>
      </c>
    </row>
    <row r="348" spans="1:65" s="2" customFormat="1" ht="24.15" customHeight="1">
      <c r="A348" s="37"/>
      <c r="B348" s="38"/>
      <c r="C348" s="254" t="s">
        <v>652</v>
      </c>
      <c r="D348" s="254" t="s">
        <v>299</v>
      </c>
      <c r="E348" s="255" t="s">
        <v>1320</v>
      </c>
      <c r="F348" s="256" t="s">
        <v>1321</v>
      </c>
      <c r="G348" s="257" t="s">
        <v>494</v>
      </c>
      <c r="H348" s="258">
        <v>8</v>
      </c>
      <c r="I348" s="259"/>
      <c r="J348" s="260">
        <f>ROUND(I348*H348,2)</f>
        <v>0</v>
      </c>
      <c r="K348" s="261"/>
      <c r="L348" s="262"/>
      <c r="M348" s="263" t="s">
        <v>1</v>
      </c>
      <c r="N348" s="264" t="s">
        <v>50</v>
      </c>
      <c r="O348" s="90"/>
      <c r="P348" s="230">
        <f>O348*H348</f>
        <v>0</v>
      </c>
      <c r="Q348" s="230">
        <v>0.01253</v>
      </c>
      <c r="R348" s="230">
        <f>Q348*H348</f>
        <v>0.10024</v>
      </c>
      <c r="S348" s="230">
        <v>0</v>
      </c>
      <c r="T348" s="231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232" t="s">
        <v>191</v>
      </c>
      <c r="AT348" s="232" t="s">
        <v>299</v>
      </c>
      <c r="AU348" s="232" t="s">
        <v>95</v>
      </c>
      <c r="AY348" s="15" t="s">
        <v>157</v>
      </c>
      <c r="BE348" s="233">
        <f>IF(N348="základní",J348,0)</f>
        <v>0</v>
      </c>
      <c r="BF348" s="233">
        <f>IF(N348="snížená",J348,0)</f>
        <v>0</v>
      </c>
      <c r="BG348" s="233">
        <f>IF(N348="zákl. přenesená",J348,0)</f>
        <v>0</v>
      </c>
      <c r="BH348" s="233">
        <f>IF(N348="sníž. přenesená",J348,0)</f>
        <v>0</v>
      </c>
      <c r="BI348" s="233">
        <f>IF(N348="nulová",J348,0)</f>
        <v>0</v>
      </c>
      <c r="BJ348" s="15" t="s">
        <v>93</v>
      </c>
      <c r="BK348" s="233">
        <f>ROUND(I348*H348,2)</f>
        <v>0</v>
      </c>
      <c r="BL348" s="15" t="s">
        <v>174</v>
      </c>
      <c r="BM348" s="232" t="s">
        <v>1322</v>
      </c>
    </row>
    <row r="349" spans="1:47" s="2" customFormat="1" ht="12">
      <c r="A349" s="37"/>
      <c r="B349" s="38"/>
      <c r="C349" s="39"/>
      <c r="D349" s="234" t="s">
        <v>164</v>
      </c>
      <c r="E349" s="39"/>
      <c r="F349" s="235" t="s">
        <v>1321</v>
      </c>
      <c r="G349" s="39"/>
      <c r="H349" s="39"/>
      <c r="I349" s="236"/>
      <c r="J349" s="39"/>
      <c r="K349" s="39"/>
      <c r="L349" s="43"/>
      <c r="M349" s="237"/>
      <c r="N349" s="238"/>
      <c r="O349" s="90"/>
      <c r="P349" s="90"/>
      <c r="Q349" s="90"/>
      <c r="R349" s="90"/>
      <c r="S349" s="90"/>
      <c r="T349" s="91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15" t="s">
        <v>164</v>
      </c>
      <c r="AU349" s="15" t="s">
        <v>95</v>
      </c>
    </row>
    <row r="350" spans="1:51" s="13" customFormat="1" ht="12">
      <c r="A350" s="13"/>
      <c r="B350" s="239"/>
      <c r="C350" s="240"/>
      <c r="D350" s="234" t="s">
        <v>224</v>
      </c>
      <c r="E350" s="241" t="s">
        <v>1</v>
      </c>
      <c r="F350" s="242" t="s">
        <v>191</v>
      </c>
      <c r="G350" s="240"/>
      <c r="H350" s="243">
        <v>8</v>
      </c>
      <c r="I350" s="244"/>
      <c r="J350" s="240"/>
      <c r="K350" s="240"/>
      <c r="L350" s="245"/>
      <c r="M350" s="246"/>
      <c r="N350" s="247"/>
      <c r="O350" s="247"/>
      <c r="P350" s="247"/>
      <c r="Q350" s="247"/>
      <c r="R350" s="247"/>
      <c r="S350" s="247"/>
      <c r="T350" s="248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9" t="s">
        <v>224</v>
      </c>
      <c r="AU350" s="249" t="s">
        <v>95</v>
      </c>
      <c r="AV350" s="13" t="s">
        <v>95</v>
      </c>
      <c r="AW350" s="13" t="s">
        <v>40</v>
      </c>
      <c r="AX350" s="13" t="s">
        <v>93</v>
      </c>
      <c r="AY350" s="249" t="s">
        <v>157</v>
      </c>
    </row>
    <row r="351" spans="1:65" s="2" customFormat="1" ht="21.75" customHeight="1">
      <c r="A351" s="37"/>
      <c r="B351" s="38"/>
      <c r="C351" s="220" t="s">
        <v>657</v>
      </c>
      <c r="D351" s="220" t="s">
        <v>158</v>
      </c>
      <c r="E351" s="221" t="s">
        <v>1067</v>
      </c>
      <c r="F351" s="222" t="s">
        <v>1068</v>
      </c>
      <c r="G351" s="223" t="s">
        <v>494</v>
      </c>
      <c r="H351" s="224">
        <v>2</v>
      </c>
      <c r="I351" s="225"/>
      <c r="J351" s="226">
        <f>ROUND(I351*H351,2)</f>
        <v>0</v>
      </c>
      <c r="K351" s="227"/>
      <c r="L351" s="43"/>
      <c r="M351" s="228" t="s">
        <v>1</v>
      </c>
      <c r="N351" s="229" t="s">
        <v>50</v>
      </c>
      <c r="O351" s="90"/>
      <c r="P351" s="230">
        <f>O351*H351</f>
        <v>0</v>
      </c>
      <c r="Q351" s="230">
        <v>0.00086</v>
      </c>
      <c r="R351" s="230">
        <f>Q351*H351</f>
        <v>0.00172</v>
      </c>
      <c r="S351" s="230">
        <v>0</v>
      </c>
      <c r="T351" s="231">
        <f>S351*H351</f>
        <v>0</v>
      </c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R351" s="232" t="s">
        <v>174</v>
      </c>
      <c r="AT351" s="232" t="s">
        <v>158</v>
      </c>
      <c r="AU351" s="232" t="s">
        <v>95</v>
      </c>
      <c r="AY351" s="15" t="s">
        <v>157</v>
      </c>
      <c r="BE351" s="233">
        <f>IF(N351="základní",J351,0)</f>
        <v>0</v>
      </c>
      <c r="BF351" s="233">
        <f>IF(N351="snížená",J351,0)</f>
        <v>0</v>
      </c>
      <c r="BG351" s="233">
        <f>IF(N351="zákl. přenesená",J351,0)</f>
        <v>0</v>
      </c>
      <c r="BH351" s="233">
        <f>IF(N351="sníž. přenesená",J351,0)</f>
        <v>0</v>
      </c>
      <c r="BI351" s="233">
        <f>IF(N351="nulová",J351,0)</f>
        <v>0</v>
      </c>
      <c r="BJ351" s="15" t="s">
        <v>93</v>
      </c>
      <c r="BK351" s="233">
        <f>ROUND(I351*H351,2)</f>
        <v>0</v>
      </c>
      <c r="BL351" s="15" t="s">
        <v>174</v>
      </c>
      <c r="BM351" s="232" t="s">
        <v>1323</v>
      </c>
    </row>
    <row r="352" spans="1:47" s="2" customFormat="1" ht="12">
      <c r="A352" s="37"/>
      <c r="B352" s="38"/>
      <c r="C352" s="39"/>
      <c r="D352" s="234" t="s">
        <v>164</v>
      </c>
      <c r="E352" s="39"/>
      <c r="F352" s="235" t="s">
        <v>1070</v>
      </c>
      <c r="G352" s="39"/>
      <c r="H352" s="39"/>
      <c r="I352" s="236"/>
      <c r="J352" s="39"/>
      <c r="K352" s="39"/>
      <c r="L352" s="43"/>
      <c r="M352" s="237"/>
      <c r="N352" s="238"/>
      <c r="O352" s="90"/>
      <c r="P352" s="90"/>
      <c r="Q352" s="90"/>
      <c r="R352" s="90"/>
      <c r="S352" s="90"/>
      <c r="T352" s="91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T352" s="15" t="s">
        <v>164</v>
      </c>
      <c r="AU352" s="15" t="s">
        <v>95</v>
      </c>
    </row>
    <row r="353" spans="1:51" s="13" customFormat="1" ht="12">
      <c r="A353" s="13"/>
      <c r="B353" s="239"/>
      <c r="C353" s="240"/>
      <c r="D353" s="234" t="s">
        <v>224</v>
      </c>
      <c r="E353" s="241" t="s">
        <v>1</v>
      </c>
      <c r="F353" s="242" t="s">
        <v>95</v>
      </c>
      <c r="G353" s="240"/>
      <c r="H353" s="243">
        <v>2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9" t="s">
        <v>224</v>
      </c>
      <c r="AU353" s="249" t="s">
        <v>95</v>
      </c>
      <c r="AV353" s="13" t="s">
        <v>95</v>
      </c>
      <c r="AW353" s="13" t="s">
        <v>40</v>
      </c>
      <c r="AX353" s="13" t="s">
        <v>93</v>
      </c>
      <c r="AY353" s="249" t="s">
        <v>157</v>
      </c>
    </row>
    <row r="354" spans="1:65" s="2" customFormat="1" ht="24.15" customHeight="1">
      <c r="A354" s="37"/>
      <c r="B354" s="38"/>
      <c r="C354" s="254" t="s">
        <v>662</v>
      </c>
      <c r="D354" s="254" t="s">
        <v>299</v>
      </c>
      <c r="E354" s="255" t="s">
        <v>1071</v>
      </c>
      <c r="F354" s="256" t="s">
        <v>1072</v>
      </c>
      <c r="G354" s="257" t="s">
        <v>494</v>
      </c>
      <c r="H354" s="258">
        <v>2</v>
      </c>
      <c r="I354" s="259"/>
      <c r="J354" s="260">
        <f>ROUND(I354*H354,2)</f>
        <v>0</v>
      </c>
      <c r="K354" s="261"/>
      <c r="L354" s="262"/>
      <c r="M354" s="263" t="s">
        <v>1</v>
      </c>
      <c r="N354" s="264" t="s">
        <v>50</v>
      </c>
      <c r="O354" s="90"/>
      <c r="P354" s="230">
        <f>O354*H354</f>
        <v>0</v>
      </c>
      <c r="Q354" s="230">
        <v>0.018</v>
      </c>
      <c r="R354" s="230">
        <f>Q354*H354</f>
        <v>0.036</v>
      </c>
      <c r="S354" s="230">
        <v>0</v>
      </c>
      <c r="T354" s="231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32" t="s">
        <v>191</v>
      </c>
      <c r="AT354" s="232" t="s">
        <v>299</v>
      </c>
      <c r="AU354" s="232" t="s">
        <v>95</v>
      </c>
      <c r="AY354" s="15" t="s">
        <v>157</v>
      </c>
      <c r="BE354" s="233">
        <f>IF(N354="základní",J354,0)</f>
        <v>0</v>
      </c>
      <c r="BF354" s="233">
        <f>IF(N354="snížená",J354,0)</f>
        <v>0</v>
      </c>
      <c r="BG354" s="233">
        <f>IF(N354="zákl. přenesená",J354,0)</f>
        <v>0</v>
      </c>
      <c r="BH354" s="233">
        <f>IF(N354="sníž. přenesená",J354,0)</f>
        <v>0</v>
      </c>
      <c r="BI354" s="233">
        <f>IF(N354="nulová",J354,0)</f>
        <v>0</v>
      </c>
      <c r="BJ354" s="15" t="s">
        <v>93</v>
      </c>
      <c r="BK354" s="233">
        <f>ROUND(I354*H354,2)</f>
        <v>0</v>
      </c>
      <c r="BL354" s="15" t="s">
        <v>174</v>
      </c>
      <c r="BM354" s="232" t="s">
        <v>1324</v>
      </c>
    </row>
    <row r="355" spans="1:47" s="2" customFormat="1" ht="12">
      <c r="A355" s="37"/>
      <c r="B355" s="38"/>
      <c r="C355" s="39"/>
      <c r="D355" s="234" t="s">
        <v>164</v>
      </c>
      <c r="E355" s="39"/>
      <c r="F355" s="235" t="s">
        <v>1072</v>
      </c>
      <c r="G355" s="39"/>
      <c r="H355" s="39"/>
      <c r="I355" s="236"/>
      <c r="J355" s="39"/>
      <c r="K355" s="39"/>
      <c r="L355" s="43"/>
      <c r="M355" s="237"/>
      <c r="N355" s="238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5" t="s">
        <v>164</v>
      </c>
      <c r="AU355" s="15" t="s">
        <v>95</v>
      </c>
    </row>
    <row r="356" spans="1:51" s="13" customFormat="1" ht="12">
      <c r="A356" s="13"/>
      <c r="B356" s="239"/>
      <c r="C356" s="240"/>
      <c r="D356" s="234" t="s">
        <v>224</v>
      </c>
      <c r="E356" s="241" t="s">
        <v>1</v>
      </c>
      <c r="F356" s="242" t="s">
        <v>95</v>
      </c>
      <c r="G356" s="240"/>
      <c r="H356" s="243">
        <v>2</v>
      </c>
      <c r="I356" s="244"/>
      <c r="J356" s="240"/>
      <c r="K356" s="240"/>
      <c r="L356" s="245"/>
      <c r="M356" s="246"/>
      <c r="N356" s="247"/>
      <c r="O356" s="247"/>
      <c r="P356" s="247"/>
      <c r="Q356" s="247"/>
      <c r="R356" s="247"/>
      <c r="S356" s="247"/>
      <c r="T356" s="248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9" t="s">
        <v>224</v>
      </c>
      <c r="AU356" s="249" t="s">
        <v>95</v>
      </c>
      <c r="AV356" s="13" t="s">
        <v>95</v>
      </c>
      <c r="AW356" s="13" t="s">
        <v>40</v>
      </c>
      <c r="AX356" s="13" t="s">
        <v>93</v>
      </c>
      <c r="AY356" s="249" t="s">
        <v>157</v>
      </c>
    </row>
    <row r="357" spans="1:65" s="2" customFormat="1" ht="21.75" customHeight="1">
      <c r="A357" s="37"/>
      <c r="B357" s="38"/>
      <c r="C357" s="220" t="s">
        <v>667</v>
      </c>
      <c r="D357" s="220" t="s">
        <v>158</v>
      </c>
      <c r="E357" s="221" t="s">
        <v>1325</v>
      </c>
      <c r="F357" s="222" t="s">
        <v>1326</v>
      </c>
      <c r="G357" s="223" t="s">
        <v>494</v>
      </c>
      <c r="H357" s="224">
        <v>2</v>
      </c>
      <c r="I357" s="225"/>
      <c r="J357" s="226">
        <f>ROUND(I357*H357,2)</f>
        <v>0</v>
      </c>
      <c r="K357" s="227"/>
      <c r="L357" s="43"/>
      <c r="M357" s="228" t="s">
        <v>1</v>
      </c>
      <c r="N357" s="229" t="s">
        <v>50</v>
      </c>
      <c r="O357" s="90"/>
      <c r="P357" s="230">
        <f>O357*H357</f>
        <v>0</v>
      </c>
      <c r="Q357" s="230">
        <v>0.00281</v>
      </c>
      <c r="R357" s="230">
        <f>Q357*H357</f>
        <v>0.00562</v>
      </c>
      <c r="S357" s="230">
        <v>0</v>
      </c>
      <c r="T357" s="231">
        <f>S357*H357</f>
        <v>0</v>
      </c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R357" s="232" t="s">
        <v>174</v>
      </c>
      <c r="AT357" s="232" t="s">
        <v>158</v>
      </c>
      <c r="AU357" s="232" t="s">
        <v>95</v>
      </c>
      <c r="AY357" s="15" t="s">
        <v>157</v>
      </c>
      <c r="BE357" s="233">
        <f>IF(N357="základní",J357,0)</f>
        <v>0</v>
      </c>
      <c r="BF357" s="233">
        <f>IF(N357="snížená",J357,0)</f>
        <v>0</v>
      </c>
      <c r="BG357" s="233">
        <f>IF(N357="zákl. přenesená",J357,0)</f>
        <v>0</v>
      </c>
      <c r="BH357" s="233">
        <f>IF(N357="sníž. přenesená",J357,0)</f>
        <v>0</v>
      </c>
      <c r="BI357" s="233">
        <f>IF(N357="nulová",J357,0)</f>
        <v>0</v>
      </c>
      <c r="BJ357" s="15" t="s">
        <v>93</v>
      </c>
      <c r="BK357" s="233">
        <f>ROUND(I357*H357,2)</f>
        <v>0</v>
      </c>
      <c r="BL357" s="15" t="s">
        <v>174</v>
      </c>
      <c r="BM357" s="232" t="s">
        <v>1327</v>
      </c>
    </row>
    <row r="358" spans="1:47" s="2" customFormat="1" ht="12">
      <c r="A358" s="37"/>
      <c r="B358" s="38"/>
      <c r="C358" s="39"/>
      <c r="D358" s="234" t="s">
        <v>164</v>
      </c>
      <c r="E358" s="39"/>
      <c r="F358" s="235" t="s">
        <v>1328</v>
      </c>
      <c r="G358" s="39"/>
      <c r="H358" s="39"/>
      <c r="I358" s="236"/>
      <c r="J358" s="39"/>
      <c r="K358" s="39"/>
      <c r="L358" s="43"/>
      <c r="M358" s="237"/>
      <c r="N358" s="238"/>
      <c r="O358" s="90"/>
      <c r="P358" s="90"/>
      <c r="Q358" s="90"/>
      <c r="R358" s="90"/>
      <c r="S358" s="90"/>
      <c r="T358" s="91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T358" s="15" t="s">
        <v>164</v>
      </c>
      <c r="AU358" s="15" t="s">
        <v>95</v>
      </c>
    </row>
    <row r="359" spans="1:65" s="2" customFormat="1" ht="24.15" customHeight="1">
      <c r="A359" s="37"/>
      <c r="B359" s="38"/>
      <c r="C359" s="254" t="s">
        <v>671</v>
      </c>
      <c r="D359" s="254" t="s">
        <v>299</v>
      </c>
      <c r="E359" s="255" t="s">
        <v>1329</v>
      </c>
      <c r="F359" s="256" t="s">
        <v>1330</v>
      </c>
      <c r="G359" s="257" t="s">
        <v>494</v>
      </c>
      <c r="H359" s="258">
        <v>2</v>
      </c>
      <c r="I359" s="259"/>
      <c r="J359" s="260">
        <f>ROUND(I359*H359,2)</f>
        <v>0</v>
      </c>
      <c r="K359" s="261"/>
      <c r="L359" s="262"/>
      <c r="M359" s="263" t="s">
        <v>1</v>
      </c>
      <c r="N359" s="264" t="s">
        <v>50</v>
      </c>
      <c r="O359" s="90"/>
      <c r="P359" s="230">
        <f>O359*H359</f>
        <v>0</v>
      </c>
      <c r="Q359" s="230">
        <v>0.046</v>
      </c>
      <c r="R359" s="230">
        <f>Q359*H359</f>
        <v>0.092</v>
      </c>
      <c r="S359" s="230">
        <v>0</v>
      </c>
      <c r="T359" s="231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232" t="s">
        <v>191</v>
      </c>
      <c r="AT359" s="232" t="s">
        <v>299</v>
      </c>
      <c r="AU359" s="232" t="s">
        <v>95</v>
      </c>
      <c r="AY359" s="15" t="s">
        <v>157</v>
      </c>
      <c r="BE359" s="233">
        <f>IF(N359="základní",J359,0)</f>
        <v>0</v>
      </c>
      <c r="BF359" s="233">
        <f>IF(N359="snížená",J359,0)</f>
        <v>0</v>
      </c>
      <c r="BG359" s="233">
        <f>IF(N359="zákl. přenesená",J359,0)</f>
        <v>0</v>
      </c>
      <c r="BH359" s="233">
        <f>IF(N359="sníž. přenesená",J359,0)</f>
        <v>0</v>
      </c>
      <c r="BI359" s="233">
        <f>IF(N359="nulová",J359,0)</f>
        <v>0</v>
      </c>
      <c r="BJ359" s="15" t="s">
        <v>93</v>
      </c>
      <c r="BK359" s="233">
        <f>ROUND(I359*H359,2)</f>
        <v>0</v>
      </c>
      <c r="BL359" s="15" t="s">
        <v>174</v>
      </c>
      <c r="BM359" s="232" t="s">
        <v>1331</v>
      </c>
    </row>
    <row r="360" spans="1:47" s="2" customFormat="1" ht="12">
      <c r="A360" s="37"/>
      <c r="B360" s="38"/>
      <c r="C360" s="39"/>
      <c r="D360" s="234" t="s">
        <v>164</v>
      </c>
      <c r="E360" s="39"/>
      <c r="F360" s="235" t="s">
        <v>1330</v>
      </c>
      <c r="G360" s="39"/>
      <c r="H360" s="39"/>
      <c r="I360" s="236"/>
      <c r="J360" s="39"/>
      <c r="K360" s="39"/>
      <c r="L360" s="43"/>
      <c r="M360" s="237"/>
      <c r="N360" s="238"/>
      <c r="O360" s="90"/>
      <c r="P360" s="90"/>
      <c r="Q360" s="90"/>
      <c r="R360" s="90"/>
      <c r="S360" s="90"/>
      <c r="T360" s="91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15" t="s">
        <v>164</v>
      </c>
      <c r="AU360" s="15" t="s">
        <v>95</v>
      </c>
    </row>
    <row r="361" spans="1:65" s="2" customFormat="1" ht="24.15" customHeight="1">
      <c r="A361" s="37"/>
      <c r="B361" s="38"/>
      <c r="C361" s="254" t="s">
        <v>675</v>
      </c>
      <c r="D361" s="254" t="s">
        <v>299</v>
      </c>
      <c r="E361" s="255" t="s">
        <v>1332</v>
      </c>
      <c r="F361" s="256" t="s">
        <v>1333</v>
      </c>
      <c r="G361" s="257" t="s">
        <v>494</v>
      </c>
      <c r="H361" s="258">
        <v>1</v>
      </c>
      <c r="I361" s="259"/>
      <c r="J361" s="260">
        <f>ROUND(I361*H361,2)</f>
        <v>0</v>
      </c>
      <c r="K361" s="261"/>
      <c r="L361" s="262"/>
      <c r="M361" s="263" t="s">
        <v>1</v>
      </c>
      <c r="N361" s="264" t="s">
        <v>50</v>
      </c>
      <c r="O361" s="90"/>
      <c r="P361" s="230">
        <f>O361*H361</f>
        <v>0</v>
      </c>
      <c r="Q361" s="230">
        <v>0.053</v>
      </c>
      <c r="R361" s="230">
        <f>Q361*H361</f>
        <v>0.053</v>
      </c>
      <c r="S361" s="230">
        <v>0</v>
      </c>
      <c r="T361" s="231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2" t="s">
        <v>191</v>
      </c>
      <c r="AT361" s="232" t="s">
        <v>299</v>
      </c>
      <c r="AU361" s="232" t="s">
        <v>95</v>
      </c>
      <c r="AY361" s="15" t="s">
        <v>157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5" t="s">
        <v>93</v>
      </c>
      <c r="BK361" s="233">
        <f>ROUND(I361*H361,2)</f>
        <v>0</v>
      </c>
      <c r="BL361" s="15" t="s">
        <v>174</v>
      </c>
      <c r="BM361" s="232" t="s">
        <v>1334</v>
      </c>
    </row>
    <row r="362" spans="1:47" s="2" customFormat="1" ht="12">
      <c r="A362" s="37"/>
      <c r="B362" s="38"/>
      <c r="C362" s="39"/>
      <c r="D362" s="234" t="s">
        <v>164</v>
      </c>
      <c r="E362" s="39"/>
      <c r="F362" s="235" t="s">
        <v>1333</v>
      </c>
      <c r="G362" s="39"/>
      <c r="H362" s="39"/>
      <c r="I362" s="236"/>
      <c r="J362" s="39"/>
      <c r="K362" s="39"/>
      <c r="L362" s="43"/>
      <c r="M362" s="237"/>
      <c r="N362" s="238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5" t="s">
        <v>164</v>
      </c>
      <c r="AU362" s="15" t="s">
        <v>95</v>
      </c>
    </row>
    <row r="363" spans="1:65" s="2" customFormat="1" ht="24.15" customHeight="1">
      <c r="A363" s="37"/>
      <c r="B363" s="38"/>
      <c r="C363" s="254" t="s">
        <v>680</v>
      </c>
      <c r="D363" s="254" t="s">
        <v>299</v>
      </c>
      <c r="E363" s="255" t="s">
        <v>1100</v>
      </c>
      <c r="F363" s="256" t="s">
        <v>1101</v>
      </c>
      <c r="G363" s="257" t="s">
        <v>494</v>
      </c>
      <c r="H363" s="258">
        <v>3</v>
      </c>
      <c r="I363" s="259"/>
      <c r="J363" s="260">
        <f>ROUND(I363*H363,2)</f>
        <v>0</v>
      </c>
      <c r="K363" s="261"/>
      <c r="L363" s="262"/>
      <c r="M363" s="263" t="s">
        <v>1</v>
      </c>
      <c r="N363" s="264" t="s">
        <v>50</v>
      </c>
      <c r="O363" s="90"/>
      <c r="P363" s="230">
        <f>O363*H363</f>
        <v>0</v>
      </c>
      <c r="Q363" s="230">
        <v>0.00065</v>
      </c>
      <c r="R363" s="230">
        <f>Q363*H363</f>
        <v>0.00195</v>
      </c>
      <c r="S363" s="230">
        <v>0</v>
      </c>
      <c r="T363" s="231">
        <f>S363*H363</f>
        <v>0</v>
      </c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R363" s="232" t="s">
        <v>191</v>
      </c>
      <c r="AT363" s="232" t="s">
        <v>299</v>
      </c>
      <c r="AU363" s="232" t="s">
        <v>95</v>
      </c>
      <c r="AY363" s="15" t="s">
        <v>157</v>
      </c>
      <c r="BE363" s="233">
        <f>IF(N363="základní",J363,0)</f>
        <v>0</v>
      </c>
      <c r="BF363" s="233">
        <f>IF(N363="snížená",J363,0)</f>
        <v>0</v>
      </c>
      <c r="BG363" s="233">
        <f>IF(N363="zákl. přenesená",J363,0)</f>
        <v>0</v>
      </c>
      <c r="BH363" s="233">
        <f>IF(N363="sníž. přenesená",J363,0)</f>
        <v>0</v>
      </c>
      <c r="BI363" s="233">
        <f>IF(N363="nulová",J363,0)</f>
        <v>0</v>
      </c>
      <c r="BJ363" s="15" t="s">
        <v>93</v>
      </c>
      <c r="BK363" s="233">
        <f>ROUND(I363*H363,2)</f>
        <v>0</v>
      </c>
      <c r="BL363" s="15" t="s">
        <v>174</v>
      </c>
      <c r="BM363" s="232" t="s">
        <v>1335</v>
      </c>
    </row>
    <row r="364" spans="1:47" s="2" customFormat="1" ht="12">
      <c r="A364" s="37"/>
      <c r="B364" s="38"/>
      <c r="C364" s="39"/>
      <c r="D364" s="234" t="s">
        <v>164</v>
      </c>
      <c r="E364" s="39"/>
      <c r="F364" s="235" t="s">
        <v>1101</v>
      </c>
      <c r="G364" s="39"/>
      <c r="H364" s="39"/>
      <c r="I364" s="236"/>
      <c r="J364" s="39"/>
      <c r="K364" s="39"/>
      <c r="L364" s="43"/>
      <c r="M364" s="237"/>
      <c r="N364" s="238"/>
      <c r="O364" s="90"/>
      <c r="P364" s="90"/>
      <c r="Q364" s="90"/>
      <c r="R364" s="90"/>
      <c r="S364" s="90"/>
      <c r="T364" s="91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T364" s="15" t="s">
        <v>164</v>
      </c>
      <c r="AU364" s="15" t="s">
        <v>95</v>
      </c>
    </row>
    <row r="365" spans="1:51" s="13" customFormat="1" ht="12">
      <c r="A365" s="13"/>
      <c r="B365" s="239"/>
      <c r="C365" s="240"/>
      <c r="D365" s="234" t="s">
        <v>224</v>
      </c>
      <c r="E365" s="241" t="s">
        <v>1</v>
      </c>
      <c r="F365" s="242" t="s">
        <v>169</v>
      </c>
      <c r="G365" s="240"/>
      <c r="H365" s="243">
        <v>3</v>
      </c>
      <c r="I365" s="244"/>
      <c r="J365" s="240"/>
      <c r="K365" s="240"/>
      <c r="L365" s="245"/>
      <c r="M365" s="246"/>
      <c r="N365" s="247"/>
      <c r="O365" s="247"/>
      <c r="P365" s="247"/>
      <c r="Q365" s="247"/>
      <c r="R365" s="247"/>
      <c r="S365" s="247"/>
      <c r="T365" s="248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9" t="s">
        <v>224</v>
      </c>
      <c r="AU365" s="249" t="s">
        <v>95</v>
      </c>
      <c r="AV365" s="13" t="s">
        <v>95</v>
      </c>
      <c r="AW365" s="13" t="s">
        <v>40</v>
      </c>
      <c r="AX365" s="13" t="s">
        <v>93</v>
      </c>
      <c r="AY365" s="249" t="s">
        <v>157</v>
      </c>
    </row>
    <row r="366" spans="1:65" s="2" customFormat="1" ht="24.15" customHeight="1">
      <c r="A366" s="37"/>
      <c r="B366" s="38"/>
      <c r="C366" s="254" t="s">
        <v>685</v>
      </c>
      <c r="D366" s="254" t="s">
        <v>299</v>
      </c>
      <c r="E366" s="255" t="s">
        <v>1104</v>
      </c>
      <c r="F366" s="256" t="s">
        <v>1105</v>
      </c>
      <c r="G366" s="257" t="s">
        <v>800</v>
      </c>
      <c r="H366" s="258">
        <v>2</v>
      </c>
      <c r="I366" s="259"/>
      <c r="J366" s="260">
        <f>ROUND(I366*H366,2)</f>
        <v>0</v>
      </c>
      <c r="K366" s="261"/>
      <c r="L366" s="262"/>
      <c r="M366" s="263" t="s">
        <v>1</v>
      </c>
      <c r="N366" s="264" t="s">
        <v>50</v>
      </c>
      <c r="O366" s="90"/>
      <c r="P366" s="230">
        <f>O366*H366</f>
        <v>0</v>
      </c>
      <c r="Q366" s="230">
        <v>0.0105</v>
      </c>
      <c r="R366" s="230">
        <f>Q366*H366</f>
        <v>0.021</v>
      </c>
      <c r="S366" s="230">
        <v>0</v>
      </c>
      <c r="T366" s="231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232" t="s">
        <v>191</v>
      </c>
      <c r="AT366" s="232" t="s">
        <v>299</v>
      </c>
      <c r="AU366" s="232" t="s">
        <v>95</v>
      </c>
      <c r="AY366" s="15" t="s">
        <v>157</v>
      </c>
      <c r="BE366" s="233">
        <f>IF(N366="základní",J366,0)</f>
        <v>0</v>
      </c>
      <c r="BF366" s="233">
        <f>IF(N366="snížená",J366,0)</f>
        <v>0</v>
      </c>
      <c r="BG366" s="233">
        <f>IF(N366="zákl. přenesená",J366,0)</f>
        <v>0</v>
      </c>
      <c r="BH366" s="233">
        <f>IF(N366="sníž. přenesená",J366,0)</f>
        <v>0</v>
      </c>
      <c r="BI366" s="233">
        <f>IF(N366="nulová",J366,0)</f>
        <v>0</v>
      </c>
      <c r="BJ366" s="15" t="s">
        <v>93</v>
      </c>
      <c r="BK366" s="233">
        <f>ROUND(I366*H366,2)</f>
        <v>0</v>
      </c>
      <c r="BL366" s="15" t="s">
        <v>174</v>
      </c>
      <c r="BM366" s="232" t="s">
        <v>1336</v>
      </c>
    </row>
    <row r="367" spans="1:47" s="2" customFormat="1" ht="12">
      <c r="A367" s="37"/>
      <c r="B367" s="38"/>
      <c r="C367" s="39"/>
      <c r="D367" s="234" t="s">
        <v>164</v>
      </c>
      <c r="E367" s="39"/>
      <c r="F367" s="235" t="s">
        <v>1105</v>
      </c>
      <c r="G367" s="39"/>
      <c r="H367" s="39"/>
      <c r="I367" s="236"/>
      <c r="J367" s="39"/>
      <c r="K367" s="39"/>
      <c r="L367" s="43"/>
      <c r="M367" s="237"/>
      <c r="N367" s="238"/>
      <c r="O367" s="90"/>
      <c r="P367" s="90"/>
      <c r="Q367" s="90"/>
      <c r="R367" s="90"/>
      <c r="S367" s="90"/>
      <c r="T367" s="91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15" t="s">
        <v>164</v>
      </c>
      <c r="AU367" s="15" t="s">
        <v>95</v>
      </c>
    </row>
    <row r="368" spans="1:51" s="13" customFormat="1" ht="12">
      <c r="A368" s="13"/>
      <c r="B368" s="239"/>
      <c r="C368" s="240"/>
      <c r="D368" s="234" t="s">
        <v>224</v>
      </c>
      <c r="E368" s="241" t="s">
        <v>1</v>
      </c>
      <c r="F368" s="242" t="s">
        <v>95</v>
      </c>
      <c r="G368" s="240"/>
      <c r="H368" s="243">
        <v>2</v>
      </c>
      <c r="I368" s="244"/>
      <c r="J368" s="240"/>
      <c r="K368" s="240"/>
      <c r="L368" s="245"/>
      <c r="M368" s="246"/>
      <c r="N368" s="247"/>
      <c r="O368" s="247"/>
      <c r="P368" s="247"/>
      <c r="Q368" s="247"/>
      <c r="R368" s="247"/>
      <c r="S368" s="247"/>
      <c r="T368" s="248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9" t="s">
        <v>224</v>
      </c>
      <c r="AU368" s="249" t="s">
        <v>95</v>
      </c>
      <c r="AV368" s="13" t="s">
        <v>95</v>
      </c>
      <c r="AW368" s="13" t="s">
        <v>40</v>
      </c>
      <c r="AX368" s="13" t="s">
        <v>93</v>
      </c>
      <c r="AY368" s="249" t="s">
        <v>157</v>
      </c>
    </row>
    <row r="369" spans="1:65" s="2" customFormat="1" ht="24.15" customHeight="1">
      <c r="A369" s="37"/>
      <c r="B369" s="38"/>
      <c r="C369" s="254" t="s">
        <v>689</v>
      </c>
      <c r="D369" s="254" t="s">
        <v>299</v>
      </c>
      <c r="E369" s="255" t="s">
        <v>1337</v>
      </c>
      <c r="F369" s="256" t="s">
        <v>1338</v>
      </c>
      <c r="G369" s="257" t="s">
        <v>494</v>
      </c>
      <c r="H369" s="258">
        <v>1</v>
      </c>
      <c r="I369" s="259"/>
      <c r="J369" s="260">
        <f>ROUND(I369*H369,2)</f>
        <v>0</v>
      </c>
      <c r="K369" s="261"/>
      <c r="L369" s="262"/>
      <c r="M369" s="263" t="s">
        <v>1</v>
      </c>
      <c r="N369" s="264" t="s">
        <v>50</v>
      </c>
      <c r="O369" s="90"/>
      <c r="P369" s="230">
        <f>O369*H369</f>
        <v>0</v>
      </c>
      <c r="Q369" s="230">
        <v>0.0065</v>
      </c>
      <c r="R369" s="230">
        <f>Q369*H369</f>
        <v>0.0065</v>
      </c>
      <c r="S369" s="230">
        <v>0</v>
      </c>
      <c r="T369" s="231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2" t="s">
        <v>191</v>
      </c>
      <c r="AT369" s="232" t="s">
        <v>299</v>
      </c>
      <c r="AU369" s="232" t="s">
        <v>95</v>
      </c>
      <c r="AY369" s="15" t="s">
        <v>157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5" t="s">
        <v>93</v>
      </c>
      <c r="BK369" s="233">
        <f>ROUND(I369*H369,2)</f>
        <v>0</v>
      </c>
      <c r="BL369" s="15" t="s">
        <v>174</v>
      </c>
      <c r="BM369" s="232" t="s">
        <v>1339</v>
      </c>
    </row>
    <row r="370" spans="1:47" s="2" customFormat="1" ht="12">
      <c r="A370" s="37"/>
      <c r="B370" s="38"/>
      <c r="C370" s="39"/>
      <c r="D370" s="234" t="s">
        <v>164</v>
      </c>
      <c r="E370" s="39"/>
      <c r="F370" s="235" t="s">
        <v>1338</v>
      </c>
      <c r="G370" s="39"/>
      <c r="H370" s="39"/>
      <c r="I370" s="236"/>
      <c r="J370" s="39"/>
      <c r="K370" s="39"/>
      <c r="L370" s="43"/>
      <c r="M370" s="237"/>
      <c r="N370" s="238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5" t="s">
        <v>164</v>
      </c>
      <c r="AU370" s="15" t="s">
        <v>95</v>
      </c>
    </row>
    <row r="371" spans="1:51" s="13" customFormat="1" ht="12">
      <c r="A371" s="13"/>
      <c r="B371" s="239"/>
      <c r="C371" s="240"/>
      <c r="D371" s="234" t="s">
        <v>224</v>
      </c>
      <c r="E371" s="241" t="s">
        <v>1</v>
      </c>
      <c r="F371" s="242" t="s">
        <v>93</v>
      </c>
      <c r="G371" s="240"/>
      <c r="H371" s="243">
        <v>1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224</v>
      </c>
      <c r="AU371" s="249" t="s">
        <v>95</v>
      </c>
      <c r="AV371" s="13" t="s">
        <v>95</v>
      </c>
      <c r="AW371" s="13" t="s">
        <v>40</v>
      </c>
      <c r="AX371" s="13" t="s">
        <v>93</v>
      </c>
      <c r="AY371" s="249" t="s">
        <v>157</v>
      </c>
    </row>
    <row r="372" spans="1:65" s="2" customFormat="1" ht="21.75" customHeight="1">
      <c r="A372" s="37"/>
      <c r="B372" s="38"/>
      <c r="C372" s="220" t="s">
        <v>693</v>
      </c>
      <c r="D372" s="220" t="s">
        <v>158</v>
      </c>
      <c r="E372" s="221" t="s">
        <v>1082</v>
      </c>
      <c r="F372" s="222" t="s">
        <v>1083</v>
      </c>
      <c r="G372" s="223" t="s">
        <v>494</v>
      </c>
      <c r="H372" s="224">
        <v>1</v>
      </c>
      <c r="I372" s="225"/>
      <c r="J372" s="226">
        <f>ROUND(I372*H372,2)</f>
        <v>0</v>
      </c>
      <c r="K372" s="227"/>
      <c r="L372" s="43"/>
      <c r="M372" s="228" t="s">
        <v>1</v>
      </c>
      <c r="N372" s="229" t="s">
        <v>50</v>
      </c>
      <c r="O372" s="90"/>
      <c r="P372" s="230">
        <f>O372*H372</f>
        <v>0</v>
      </c>
      <c r="Q372" s="230">
        <v>0.00163</v>
      </c>
      <c r="R372" s="230">
        <f>Q372*H372</f>
        <v>0.00163</v>
      </c>
      <c r="S372" s="230">
        <v>0</v>
      </c>
      <c r="T372" s="231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2" t="s">
        <v>174</v>
      </c>
      <c r="AT372" s="232" t="s">
        <v>158</v>
      </c>
      <c r="AU372" s="232" t="s">
        <v>95</v>
      </c>
      <c r="AY372" s="15" t="s">
        <v>157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5" t="s">
        <v>93</v>
      </c>
      <c r="BK372" s="233">
        <f>ROUND(I372*H372,2)</f>
        <v>0</v>
      </c>
      <c r="BL372" s="15" t="s">
        <v>174</v>
      </c>
      <c r="BM372" s="232" t="s">
        <v>1340</v>
      </c>
    </row>
    <row r="373" spans="1:47" s="2" customFormat="1" ht="12">
      <c r="A373" s="37"/>
      <c r="B373" s="38"/>
      <c r="C373" s="39"/>
      <c r="D373" s="234" t="s">
        <v>164</v>
      </c>
      <c r="E373" s="39"/>
      <c r="F373" s="235" t="s">
        <v>1085</v>
      </c>
      <c r="G373" s="39"/>
      <c r="H373" s="39"/>
      <c r="I373" s="236"/>
      <c r="J373" s="39"/>
      <c r="K373" s="39"/>
      <c r="L373" s="43"/>
      <c r="M373" s="237"/>
      <c r="N373" s="238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5" t="s">
        <v>164</v>
      </c>
      <c r="AU373" s="15" t="s">
        <v>95</v>
      </c>
    </row>
    <row r="374" spans="1:51" s="13" customFormat="1" ht="12">
      <c r="A374" s="13"/>
      <c r="B374" s="239"/>
      <c r="C374" s="240"/>
      <c r="D374" s="234" t="s">
        <v>224</v>
      </c>
      <c r="E374" s="241" t="s">
        <v>1</v>
      </c>
      <c r="F374" s="242" t="s">
        <v>93</v>
      </c>
      <c r="G374" s="240"/>
      <c r="H374" s="243">
        <v>1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224</v>
      </c>
      <c r="AU374" s="249" t="s">
        <v>95</v>
      </c>
      <c r="AV374" s="13" t="s">
        <v>95</v>
      </c>
      <c r="AW374" s="13" t="s">
        <v>40</v>
      </c>
      <c r="AX374" s="13" t="s">
        <v>93</v>
      </c>
      <c r="AY374" s="249" t="s">
        <v>157</v>
      </c>
    </row>
    <row r="375" spans="1:65" s="2" customFormat="1" ht="24.15" customHeight="1">
      <c r="A375" s="37"/>
      <c r="B375" s="38"/>
      <c r="C375" s="254" t="s">
        <v>699</v>
      </c>
      <c r="D375" s="254" t="s">
        <v>299</v>
      </c>
      <c r="E375" s="255" t="s">
        <v>1087</v>
      </c>
      <c r="F375" s="256" t="s">
        <v>1088</v>
      </c>
      <c r="G375" s="257" t="s">
        <v>494</v>
      </c>
      <c r="H375" s="258">
        <v>1</v>
      </c>
      <c r="I375" s="259"/>
      <c r="J375" s="260">
        <f>ROUND(I375*H375,2)</f>
        <v>0</v>
      </c>
      <c r="K375" s="261"/>
      <c r="L375" s="262"/>
      <c r="M375" s="263" t="s">
        <v>1</v>
      </c>
      <c r="N375" s="264" t="s">
        <v>50</v>
      </c>
      <c r="O375" s="90"/>
      <c r="P375" s="230">
        <f>O375*H375</f>
        <v>0</v>
      </c>
      <c r="Q375" s="230">
        <v>0.0245</v>
      </c>
      <c r="R375" s="230">
        <f>Q375*H375</f>
        <v>0.0245</v>
      </c>
      <c r="S375" s="230">
        <v>0</v>
      </c>
      <c r="T375" s="231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2" t="s">
        <v>191</v>
      </c>
      <c r="AT375" s="232" t="s">
        <v>299</v>
      </c>
      <c r="AU375" s="232" t="s">
        <v>95</v>
      </c>
      <c r="AY375" s="15" t="s">
        <v>157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5" t="s">
        <v>93</v>
      </c>
      <c r="BK375" s="233">
        <f>ROUND(I375*H375,2)</f>
        <v>0</v>
      </c>
      <c r="BL375" s="15" t="s">
        <v>174</v>
      </c>
      <c r="BM375" s="232" t="s">
        <v>1341</v>
      </c>
    </row>
    <row r="376" spans="1:47" s="2" customFormat="1" ht="12">
      <c r="A376" s="37"/>
      <c r="B376" s="38"/>
      <c r="C376" s="39"/>
      <c r="D376" s="234" t="s">
        <v>164</v>
      </c>
      <c r="E376" s="39"/>
      <c r="F376" s="235" t="s">
        <v>1088</v>
      </c>
      <c r="G376" s="39"/>
      <c r="H376" s="39"/>
      <c r="I376" s="236"/>
      <c r="J376" s="39"/>
      <c r="K376" s="39"/>
      <c r="L376" s="43"/>
      <c r="M376" s="237"/>
      <c r="N376" s="238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5" t="s">
        <v>164</v>
      </c>
      <c r="AU376" s="15" t="s">
        <v>95</v>
      </c>
    </row>
    <row r="377" spans="1:51" s="13" customFormat="1" ht="12">
      <c r="A377" s="13"/>
      <c r="B377" s="239"/>
      <c r="C377" s="240"/>
      <c r="D377" s="234" t="s">
        <v>224</v>
      </c>
      <c r="E377" s="241" t="s">
        <v>1</v>
      </c>
      <c r="F377" s="242" t="s">
        <v>93</v>
      </c>
      <c r="G377" s="240"/>
      <c r="H377" s="243">
        <v>1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9" t="s">
        <v>224</v>
      </c>
      <c r="AU377" s="249" t="s">
        <v>95</v>
      </c>
      <c r="AV377" s="13" t="s">
        <v>95</v>
      </c>
      <c r="AW377" s="13" t="s">
        <v>40</v>
      </c>
      <c r="AX377" s="13" t="s">
        <v>93</v>
      </c>
      <c r="AY377" s="249" t="s">
        <v>157</v>
      </c>
    </row>
    <row r="378" spans="1:65" s="2" customFormat="1" ht="16.5" customHeight="1">
      <c r="A378" s="37"/>
      <c r="B378" s="38"/>
      <c r="C378" s="220" t="s">
        <v>704</v>
      </c>
      <c r="D378" s="220" t="s">
        <v>158</v>
      </c>
      <c r="E378" s="221" t="s">
        <v>1091</v>
      </c>
      <c r="F378" s="222" t="s">
        <v>1092</v>
      </c>
      <c r="G378" s="223" t="s">
        <v>494</v>
      </c>
      <c r="H378" s="224">
        <v>1</v>
      </c>
      <c r="I378" s="225"/>
      <c r="J378" s="226">
        <f>ROUND(I378*H378,2)</f>
        <v>0</v>
      </c>
      <c r="K378" s="227"/>
      <c r="L378" s="43"/>
      <c r="M378" s="228" t="s">
        <v>1</v>
      </c>
      <c r="N378" s="229" t="s">
        <v>50</v>
      </c>
      <c r="O378" s="90"/>
      <c r="P378" s="230">
        <f>O378*H378</f>
        <v>0</v>
      </c>
      <c r="Q378" s="230">
        <v>0.00136</v>
      </c>
      <c r="R378" s="230">
        <f>Q378*H378</f>
        <v>0.00136</v>
      </c>
      <c r="S378" s="230">
        <v>0</v>
      </c>
      <c r="T378" s="23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2" t="s">
        <v>174</v>
      </c>
      <c r="AT378" s="232" t="s">
        <v>158</v>
      </c>
      <c r="AU378" s="232" t="s">
        <v>95</v>
      </c>
      <c r="AY378" s="15" t="s">
        <v>157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5" t="s">
        <v>93</v>
      </c>
      <c r="BK378" s="233">
        <f>ROUND(I378*H378,2)</f>
        <v>0</v>
      </c>
      <c r="BL378" s="15" t="s">
        <v>174</v>
      </c>
      <c r="BM378" s="232" t="s">
        <v>1342</v>
      </c>
    </row>
    <row r="379" spans="1:47" s="2" customFormat="1" ht="12">
      <c r="A379" s="37"/>
      <c r="B379" s="38"/>
      <c r="C379" s="39"/>
      <c r="D379" s="234" t="s">
        <v>164</v>
      </c>
      <c r="E379" s="39"/>
      <c r="F379" s="235" t="s">
        <v>1094</v>
      </c>
      <c r="G379" s="39"/>
      <c r="H379" s="39"/>
      <c r="I379" s="236"/>
      <c r="J379" s="39"/>
      <c r="K379" s="39"/>
      <c r="L379" s="43"/>
      <c r="M379" s="237"/>
      <c r="N379" s="238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5" t="s">
        <v>164</v>
      </c>
      <c r="AU379" s="15" t="s">
        <v>95</v>
      </c>
    </row>
    <row r="380" spans="1:51" s="13" customFormat="1" ht="12">
      <c r="A380" s="13"/>
      <c r="B380" s="239"/>
      <c r="C380" s="240"/>
      <c r="D380" s="234" t="s">
        <v>224</v>
      </c>
      <c r="E380" s="241" t="s">
        <v>1</v>
      </c>
      <c r="F380" s="242" t="s">
        <v>93</v>
      </c>
      <c r="G380" s="240"/>
      <c r="H380" s="243">
        <v>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224</v>
      </c>
      <c r="AU380" s="249" t="s">
        <v>95</v>
      </c>
      <c r="AV380" s="13" t="s">
        <v>95</v>
      </c>
      <c r="AW380" s="13" t="s">
        <v>40</v>
      </c>
      <c r="AX380" s="13" t="s">
        <v>93</v>
      </c>
      <c r="AY380" s="249" t="s">
        <v>157</v>
      </c>
    </row>
    <row r="381" spans="1:65" s="2" customFormat="1" ht="24.15" customHeight="1">
      <c r="A381" s="37"/>
      <c r="B381" s="38"/>
      <c r="C381" s="254" t="s">
        <v>709</v>
      </c>
      <c r="D381" s="254" t="s">
        <v>299</v>
      </c>
      <c r="E381" s="255" t="s">
        <v>1096</v>
      </c>
      <c r="F381" s="256" t="s">
        <v>1097</v>
      </c>
      <c r="G381" s="257" t="s">
        <v>494</v>
      </c>
      <c r="H381" s="258">
        <v>1</v>
      </c>
      <c r="I381" s="259"/>
      <c r="J381" s="260">
        <f>ROUND(I381*H381,2)</f>
        <v>0</v>
      </c>
      <c r="K381" s="261"/>
      <c r="L381" s="262"/>
      <c r="M381" s="263" t="s">
        <v>1</v>
      </c>
      <c r="N381" s="264" t="s">
        <v>50</v>
      </c>
      <c r="O381" s="90"/>
      <c r="P381" s="230">
        <f>O381*H381</f>
        <v>0</v>
      </c>
      <c r="Q381" s="230">
        <v>0.0179</v>
      </c>
      <c r="R381" s="230">
        <f>Q381*H381</f>
        <v>0.0179</v>
      </c>
      <c r="S381" s="230">
        <v>0</v>
      </c>
      <c r="T381" s="231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2" t="s">
        <v>191</v>
      </c>
      <c r="AT381" s="232" t="s">
        <v>299</v>
      </c>
      <c r="AU381" s="232" t="s">
        <v>95</v>
      </c>
      <c r="AY381" s="15" t="s">
        <v>157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5" t="s">
        <v>93</v>
      </c>
      <c r="BK381" s="233">
        <f>ROUND(I381*H381,2)</f>
        <v>0</v>
      </c>
      <c r="BL381" s="15" t="s">
        <v>174</v>
      </c>
      <c r="BM381" s="232" t="s">
        <v>1343</v>
      </c>
    </row>
    <row r="382" spans="1:47" s="2" customFormat="1" ht="12">
      <c r="A382" s="37"/>
      <c r="B382" s="38"/>
      <c r="C382" s="39"/>
      <c r="D382" s="234" t="s">
        <v>164</v>
      </c>
      <c r="E382" s="39"/>
      <c r="F382" s="235" t="s">
        <v>1097</v>
      </c>
      <c r="G382" s="39"/>
      <c r="H382" s="39"/>
      <c r="I382" s="236"/>
      <c r="J382" s="39"/>
      <c r="K382" s="39"/>
      <c r="L382" s="43"/>
      <c r="M382" s="237"/>
      <c r="N382" s="238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5" t="s">
        <v>164</v>
      </c>
      <c r="AU382" s="15" t="s">
        <v>95</v>
      </c>
    </row>
    <row r="383" spans="1:51" s="13" customFormat="1" ht="12">
      <c r="A383" s="13"/>
      <c r="B383" s="239"/>
      <c r="C383" s="240"/>
      <c r="D383" s="234" t="s">
        <v>224</v>
      </c>
      <c r="E383" s="241" t="s">
        <v>1</v>
      </c>
      <c r="F383" s="242" t="s">
        <v>93</v>
      </c>
      <c r="G383" s="240"/>
      <c r="H383" s="243">
        <v>1</v>
      </c>
      <c r="I383" s="244"/>
      <c r="J383" s="240"/>
      <c r="K383" s="240"/>
      <c r="L383" s="245"/>
      <c r="M383" s="246"/>
      <c r="N383" s="247"/>
      <c r="O383" s="247"/>
      <c r="P383" s="247"/>
      <c r="Q383" s="247"/>
      <c r="R383" s="247"/>
      <c r="S383" s="247"/>
      <c r="T383" s="248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9" t="s">
        <v>224</v>
      </c>
      <c r="AU383" s="249" t="s">
        <v>95</v>
      </c>
      <c r="AV383" s="13" t="s">
        <v>95</v>
      </c>
      <c r="AW383" s="13" t="s">
        <v>40</v>
      </c>
      <c r="AX383" s="13" t="s">
        <v>93</v>
      </c>
      <c r="AY383" s="249" t="s">
        <v>157</v>
      </c>
    </row>
    <row r="384" spans="1:65" s="2" customFormat="1" ht="16.5" customHeight="1">
      <c r="A384" s="37"/>
      <c r="B384" s="38"/>
      <c r="C384" s="220" t="s">
        <v>714</v>
      </c>
      <c r="D384" s="220" t="s">
        <v>158</v>
      </c>
      <c r="E384" s="221" t="s">
        <v>1121</v>
      </c>
      <c r="F384" s="222" t="s">
        <v>1122</v>
      </c>
      <c r="G384" s="223" t="s">
        <v>494</v>
      </c>
      <c r="H384" s="224">
        <v>3</v>
      </c>
      <c r="I384" s="225"/>
      <c r="J384" s="226">
        <f>ROUND(I384*H384,2)</f>
        <v>0</v>
      </c>
      <c r="K384" s="227"/>
      <c r="L384" s="43"/>
      <c r="M384" s="228" t="s">
        <v>1</v>
      </c>
      <c r="N384" s="229" t="s">
        <v>50</v>
      </c>
      <c r="O384" s="90"/>
      <c r="P384" s="230">
        <f>O384*H384</f>
        <v>0</v>
      </c>
      <c r="Q384" s="230">
        <v>0.04</v>
      </c>
      <c r="R384" s="230">
        <f>Q384*H384</f>
        <v>0.12</v>
      </c>
      <c r="S384" s="230">
        <v>0</v>
      </c>
      <c r="T384" s="231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232" t="s">
        <v>174</v>
      </c>
      <c r="AT384" s="232" t="s">
        <v>158</v>
      </c>
      <c r="AU384" s="232" t="s">
        <v>95</v>
      </c>
      <c r="AY384" s="15" t="s">
        <v>157</v>
      </c>
      <c r="BE384" s="233">
        <f>IF(N384="základní",J384,0)</f>
        <v>0</v>
      </c>
      <c r="BF384" s="233">
        <f>IF(N384="snížená",J384,0)</f>
        <v>0</v>
      </c>
      <c r="BG384" s="233">
        <f>IF(N384="zákl. přenesená",J384,0)</f>
        <v>0</v>
      </c>
      <c r="BH384" s="233">
        <f>IF(N384="sníž. přenesená",J384,0)</f>
        <v>0</v>
      </c>
      <c r="BI384" s="233">
        <f>IF(N384="nulová",J384,0)</f>
        <v>0</v>
      </c>
      <c r="BJ384" s="15" t="s">
        <v>93</v>
      </c>
      <c r="BK384" s="233">
        <f>ROUND(I384*H384,2)</f>
        <v>0</v>
      </c>
      <c r="BL384" s="15" t="s">
        <v>174</v>
      </c>
      <c r="BM384" s="232" t="s">
        <v>1344</v>
      </c>
    </row>
    <row r="385" spans="1:47" s="2" customFormat="1" ht="12">
      <c r="A385" s="37"/>
      <c r="B385" s="38"/>
      <c r="C385" s="39"/>
      <c r="D385" s="234" t="s">
        <v>164</v>
      </c>
      <c r="E385" s="39"/>
      <c r="F385" s="235" t="s">
        <v>1122</v>
      </c>
      <c r="G385" s="39"/>
      <c r="H385" s="39"/>
      <c r="I385" s="236"/>
      <c r="J385" s="39"/>
      <c r="K385" s="39"/>
      <c r="L385" s="43"/>
      <c r="M385" s="237"/>
      <c r="N385" s="238"/>
      <c r="O385" s="90"/>
      <c r="P385" s="90"/>
      <c r="Q385" s="90"/>
      <c r="R385" s="90"/>
      <c r="S385" s="90"/>
      <c r="T385" s="91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15" t="s">
        <v>164</v>
      </c>
      <c r="AU385" s="15" t="s">
        <v>95</v>
      </c>
    </row>
    <row r="386" spans="1:51" s="13" customFormat="1" ht="12">
      <c r="A386" s="13"/>
      <c r="B386" s="239"/>
      <c r="C386" s="240"/>
      <c r="D386" s="234" t="s">
        <v>224</v>
      </c>
      <c r="E386" s="241" t="s">
        <v>1</v>
      </c>
      <c r="F386" s="242" t="s">
        <v>169</v>
      </c>
      <c r="G386" s="240"/>
      <c r="H386" s="243">
        <v>3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49" t="s">
        <v>224</v>
      </c>
      <c r="AU386" s="249" t="s">
        <v>95</v>
      </c>
      <c r="AV386" s="13" t="s">
        <v>95</v>
      </c>
      <c r="AW386" s="13" t="s">
        <v>40</v>
      </c>
      <c r="AX386" s="13" t="s">
        <v>93</v>
      </c>
      <c r="AY386" s="249" t="s">
        <v>157</v>
      </c>
    </row>
    <row r="387" spans="1:65" s="2" customFormat="1" ht="16.5" customHeight="1">
      <c r="A387" s="37"/>
      <c r="B387" s="38"/>
      <c r="C387" s="254" t="s">
        <v>722</v>
      </c>
      <c r="D387" s="254" t="s">
        <v>299</v>
      </c>
      <c r="E387" s="255" t="s">
        <v>1125</v>
      </c>
      <c r="F387" s="256" t="s">
        <v>1126</v>
      </c>
      <c r="G387" s="257" t="s">
        <v>494</v>
      </c>
      <c r="H387" s="258">
        <v>3</v>
      </c>
      <c r="I387" s="259"/>
      <c r="J387" s="260">
        <f>ROUND(I387*H387,2)</f>
        <v>0</v>
      </c>
      <c r="K387" s="261"/>
      <c r="L387" s="262"/>
      <c r="M387" s="263" t="s">
        <v>1</v>
      </c>
      <c r="N387" s="264" t="s">
        <v>50</v>
      </c>
      <c r="O387" s="90"/>
      <c r="P387" s="230">
        <f>O387*H387</f>
        <v>0</v>
      </c>
      <c r="Q387" s="230">
        <v>0.0133</v>
      </c>
      <c r="R387" s="230">
        <f>Q387*H387</f>
        <v>0.0399</v>
      </c>
      <c r="S387" s="230">
        <v>0</v>
      </c>
      <c r="T387" s="231">
        <f>S387*H387</f>
        <v>0</v>
      </c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R387" s="232" t="s">
        <v>191</v>
      </c>
      <c r="AT387" s="232" t="s">
        <v>299</v>
      </c>
      <c r="AU387" s="232" t="s">
        <v>95</v>
      </c>
      <c r="AY387" s="15" t="s">
        <v>157</v>
      </c>
      <c r="BE387" s="233">
        <f>IF(N387="základní",J387,0)</f>
        <v>0</v>
      </c>
      <c r="BF387" s="233">
        <f>IF(N387="snížená",J387,0)</f>
        <v>0</v>
      </c>
      <c r="BG387" s="233">
        <f>IF(N387="zákl. přenesená",J387,0)</f>
        <v>0</v>
      </c>
      <c r="BH387" s="233">
        <f>IF(N387="sníž. přenesená",J387,0)</f>
        <v>0</v>
      </c>
      <c r="BI387" s="233">
        <f>IF(N387="nulová",J387,0)</f>
        <v>0</v>
      </c>
      <c r="BJ387" s="15" t="s">
        <v>93</v>
      </c>
      <c r="BK387" s="233">
        <f>ROUND(I387*H387,2)</f>
        <v>0</v>
      </c>
      <c r="BL387" s="15" t="s">
        <v>174</v>
      </c>
      <c r="BM387" s="232" t="s">
        <v>1345</v>
      </c>
    </row>
    <row r="388" spans="1:47" s="2" customFormat="1" ht="12">
      <c r="A388" s="37"/>
      <c r="B388" s="38"/>
      <c r="C388" s="39"/>
      <c r="D388" s="234" t="s">
        <v>164</v>
      </c>
      <c r="E388" s="39"/>
      <c r="F388" s="235" t="s">
        <v>1126</v>
      </c>
      <c r="G388" s="39"/>
      <c r="H388" s="39"/>
      <c r="I388" s="236"/>
      <c r="J388" s="39"/>
      <c r="K388" s="39"/>
      <c r="L388" s="43"/>
      <c r="M388" s="237"/>
      <c r="N388" s="238"/>
      <c r="O388" s="90"/>
      <c r="P388" s="90"/>
      <c r="Q388" s="90"/>
      <c r="R388" s="90"/>
      <c r="S388" s="90"/>
      <c r="T388" s="91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T388" s="15" t="s">
        <v>164</v>
      </c>
      <c r="AU388" s="15" t="s">
        <v>95</v>
      </c>
    </row>
    <row r="389" spans="1:51" s="13" customFormat="1" ht="12">
      <c r="A389" s="13"/>
      <c r="B389" s="239"/>
      <c r="C389" s="240"/>
      <c r="D389" s="234" t="s">
        <v>224</v>
      </c>
      <c r="E389" s="241" t="s">
        <v>1</v>
      </c>
      <c r="F389" s="242" t="s">
        <v>169</v>
      </c>
      <c r="G389" s="240"/>
      <c r="H389" s="243">
        <v>3</v>
      </c>
      <c r="I389" s="244"/>
      <c r="J389" s="240"/>
      <c r="K389" s="240"/>
      <c r="L389" s="245"/>
      <c r="M389" s="246"/>
      <c r="N389" s="247"/>
      <c r="O389" s="247"/>
      <c r="P389" s="247"/>
      <c r="Q389" s="247"/>
      <c r="R389" s="247"/>
      <c r="S389" s="247"/>
      <c r="T389" s="248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9" t="s">
        <v>224</v>
      </c>
      <c r="AU389" s="249" t="s">
        <v>95</v>
      </c>
      <c r="AV389" s="13" t="s">
        <v>95</v>
      </c>
      <c r="AW389" s="13" t="s">
        <v>40</v>
      </c>
      <c r="AX389" s="13" t="s">
        <v>93</v>
      </c>
      <c r="AY389" s="249" t="s">
        <v>157</v>
      </c>
    </row>
    <row r="390" spans="1:65" s="2" customFormat="1" ht="16.5" customHeight="1">
      <c r="A390" s="37"/>
      <c r="B390" s="38"/>
      <c r="C390" s="220" t="s">
        <v>727</v>
      </c>
      <c r="D390" s="220" t="s">
        <v>158</v>
      </c>
      <c r="E390" s="221" t="s">
        <v>1129</v>
      </c>
      <c r="F390" s="222" t="s">
        <v>1130</v>
      </c>
      <c r="G390" s="223" t="s">
        <v>494</v>
      </c>
      <c r="H390" s="224">
        <v>1</v>
      </c>
      <c r="I390" s="225"/>
      <c r="J390" s="226">
        <f>ROUND(I390*H390,2)</f>
        <v>0</v>
      </c>
      <c r="K390" s="227"/>
      <c r="L390" s="43"/>
      <c r="M390" s="228" t="s">
        <v>1</v>
      </c>
      <c r="N390" s="229" t="s">
        <v>50</v>
      </c>
      <c r="O390" s="90"/>
      <c r="P390" s="230">
        <f>O390*H390</f>
        <v>0</v>
      </c>
      <c r="Q390" s="230">
        <v>0.05</v>
      </c>
      <c r="R390" s="230">
        <f>Q390*H390</f>
        <v>0.05</v>
      </c>
      <c r="S390" s="230">
        <v>0</v>
      </c>
      <c r="T390" s="231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232" t="s">
        <v>174</v>
      </c>
      <c r="AT390" s="232" t="s">
        <v>158</v>
      </c>
      <c r="AU390" s="232" t="s">
        <v>95</v>
      </c>
      <c r="AY390" s="15" t="s">
        <v>157</v>
      </c>
      <c r="BE390" s="233">
        <f>IF(N390="základní",J390,0)</f>
        <v>0</v>
      </c>
      <c r="BF390" s="233">
        <f>IF(N390="snížená",J390,0)</f>
        <v>0</v>
      </c>
      <c r="BG390" s="233">
        <f>IF(N390="zákl. přenesená",J390,0)</f>
        <v>0</v>
      </c>
      <c r="BH390" s="233">
        <f>IF(N390="sníž. přenesená",J390,0)</f>
        <v>0</v>
      </c>
      <c r="BI390" s="233">
        <f>IF(N390="nulová",J390,0)</f>
        <v>0</v>
      </c>
      <c r="BJ390" s="15" t="s">
        <v>93</v>
      </c>
      <c r="BK390" s="233">
        <f>ROUND(I390*H390,2)</f>
        <v>0</v>
      </c>
      <c r="BL390" s="15" t="s">
        <v>174</v>
      </c>
      <c r="BM390" s="232" t="s">
        <v>1346</v>
      </c>
    </row>
    <row r="391" spans="1:47" s="2" customFormat="1" ht="12">
      <c r="A391" s="37"/>
      <c r="B391" s="38"/>
      <c r="C391" s="39"/>
      <c r="D391" s="234" t="s">
        <v>164</v>
      </c>
      <c r="E391" s="39"/>
      <c r="F391" s="235" t="s">
        <v>1130</v>
      </c>
      <c r="G391" s="39"/>
      <c r="H391" s="39"/>
      <c r="I391" s="236"/>
      <c r="J391" s="39"/>
      <c r="K391" s="39"/>
      <c r="L391" s="43"/>
      <c r="M391" s="237"/>
      <c r="N391" s="238"/>
      <c r="O391" s="90"/>
      <c r="P391" s="90"/>
      <c r="Q391" s="90"/>
      <c r="R391" s="90"/>
      <c r="S391" s="90"/>
      <c r="T391" s="91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15" t="s">
        <v>164</v>
      </c>
      <c r="AU391" s="15" t="s">
        <v>95</v>
      </c>
    </row>
    <row r="392" spans="1:65" s="2" customFormat="1" ht="16.5" customHeight="1">
      <c r="A392" s="37"/>
      <c r="B392" s="38"/>
      <c r="C392" s="254" t="s">
        <v>736</v>
      </c>
      <c r="D392" s="254" t="s">
        <v>299</v>
      </c>
      <c r="E392" s="255" t="s">
        <v>1133</v>
      </c>
      <c r="F392" s="256" t="s">
        <v>1134</v>
      </c>
      <c r="G392" s="257" t="s">
        <v>494</v>
      </c>
      <c r="H392" s="258">
        <v>1</v>
      </c>
      <c r="I392" s="259"/>
      <c r="J392" s="260">
        <f>ROUND(I392*H392,2)</f>
        <v>0</v>
      </c>
      <c r="K392" s="261"/>
      <c r="L392" s="262"/>
      <c r="M392" s="263" t="s">
        <v>1</v>
      </c>
      <c r="N392" s="264" t="s">
        <v>50</v>
      </c>
      <c r="O392" s="90"/>
      <c r="P392" s="230">
        <f>O392*H392</f>
        <v>0</v>
      </c>
      <c r="Q392" s="230">
        <v>0.0295</v>
      </c>
      <c r="R392" s="230">
        <f>Q392*H392</f>
        <v>0.0295</v>
      </c>
      <c r="S392" s="230">
        <v>0</v>
      </c>
      <c r="T392" s="231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2" t="s">
        <v>191</v>
      </c>
      <c r="AT392" s="232" t="s">
        <v>299</v>
      </c>
      <c r="AU392" s="232" t="s">
        <v>95</v>
      </c>
      <c r="AY392" s="15" t="s">
        <v>157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5" t="s">
        <v>93</v>
      </c>
      <c r="BK392" s="233">
        <f>ROUND(I392*H392,2)</f>
        <v>0</v>
      </c>
      <c r="BL392" s="15" t="s">
        <v>174</v>
      </c>
      <c r="BM392" s="232" t="s">
        <v>1347</v>
      </c>
    </row>
    <row r="393" spans="1:47" s="2" customFormat="1" ht="12">
      <c r="A393" s="37"/>
      <c r="B393" s="38"/>
      <c r="C393" s="39"/>
      <c r="D393" s="234" t="s">
        <v>164</v>
      </c>
      <c r="E393" s="39"/>
      <c r="F393" s="235" t="s">
        <v>1134</v>
      </c>
      <c r="G393" s="39"/>
      <c r="H393" s="39"/>
      <c r="I393" s="236"/>
      <c r="J393" s="39"/>
      <c r="K393" s="39"/>
      <c r="L393" s="43"/>
      <c r="M393" s="237"/>
      <c r="N393" s="238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5" t="s">
        <v>164</v>
      </c>
      <c r="AU393" s="15" t="s">
        <v>95</v>
      </c>
    </row>
    <row r="394" spans="1:51" s="13" customFormat="1" ht="12">
      <c r="A394" s="13"/>
      <c r="B394" s="239"/>
      <c r="C394" s="240"/>
      <c r="D394" s="234" t="s">
        <v>224</v>
      </c>
      <c r="E394" s="241" t="s">
        <v>1</v>
      </c>
      <c r="F394" s="242" t="s">
        <v>93</v>
      </c>
      <c r="G394" s="240"/>
      <c r="H394" s="243">
        <v>1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224</v>
      </c>
      <c r="AU394" s="249" t="s">
        <v>95</v>
      </c>
      <c r="AV394" s="13" t="s">
        <v>95</v>
      </c>
      <c r="AW394" s="13" t="s">
        <v>40</v>
      </c>
      <c r="AX394" s="13" t="s">
        <v>93</v>
      </c>
      <c r="AY394" s="249" t="s">
        <v>157</v>
      </c>
    </row>
    <row r="395" spans="1:65" s="2" customFormat="1" ht="33" customHeight="1">
      <c r="A395" s="37"/>
      <c r="B395" s="38"/>
      <c r="C395" s="220" t="s">
        <v>744</v>
      </c>
      <c r="D395" s="220" t="s">
        <v>158</v>
      </c>
      <c r="E395" s="221" t="s">
        <v>1136</v>
      </c>
      <c r="F395" s="222" t="s">
        <v>1137</v>
      </c>
      <c r="G395" s="223" t="s">
        <v>494</v>
      </c>
      <c r="H395" s="224">
        <v>5</v>
      </c>
      <c r="I395" s="225"/>
      <c r="J395" s="226">
        <f>ROUND(I395*H395,2)</f>
        <v>0</v>
      </c>
      <c r="K395" s="227"/>
      <c r="L395" s="43"/>
      <c r="M395" s="228" t="s">
        <v>1</v>
      </c>
      <c r="N395" s="229" t="s">
        <v>50</v>
      </c>
      <c r="O395" s="90"/>
      <c r="P395" s="230">
        <f>O395*H395</f>
        <v>0</v>
      </c>
      <c r="Q395" s="230">
        <v>0.31108</v>
      </c>
      <c r="R395" s="230">
        <f>Q395*H395</f>
        <v>1.5554000000000001</v>
      </c>
      <c r="S395" s="230">
        <v>0</v>
      </c>
      <c r="T395" s="231">
        <f>S395*H395</f>
        <v>0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2" t="s">
        <v>174</v>
      </c>
      <c r="AT395" s="232" t="s">
        <v>158</v>
      </c>
      <c r="AU395" s="232" t="s">
        <v>95</v>
      </c>
      <c r="AY395" s="15" t="s">
        <v>157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5" t="s">
        <v>93</v>
      </c>
      <c r="BK395" s="233">
        <f>ROUND(I395*H395,2)</f>
        <v>0</v>
      </c>
      <c r="BL395" s="15" t="s">
        <v>174</v>
      </c>
      <c r="BM395" s="232" t="s">
        <v>1348</v>
      </c>
    </row>
    <row r="396" spans="1:47" s="2" customFormat="1" ht="12">
      <c r="A396" s="37"/>
      <c r="B396" s="38"/>
      <c r="C396" s="39"/>
      <c r="D396" s="234" t="s">
        <v>164</v>
      </c>
      <c r="E396" s="39"/>
      <c r="F396" s="235" t="s">
        <v>1139</v>
      </c>
      <c r="G396" s="39"/>
      <c r="H396" s="39"/>
      <c r="I396" s="236"/>
      <c r="J396" s="39"/>
      <c r="K396" s="39"/>
      <c r="L396" s="43"/>
      <c r="M396" s="237"/>
      <c r="N396" s="238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5" t="s">
        <v>164</v>
      </c>
      <c r="AU396" s="15" t="s">
        <v>95</v>
      </c>
    </row>
    <row r="397" spans="1:51" s="13" customFormat="1" ht="12">
      <c r="A397" s="13"/>
      <c r="B397" s="239"/>
      <c r="C397" s="240"/>
      <c r="D397" s="234" t="s">
        <v>224</v>
      </c>
      <c r="E397" s="241" t="s">
        <v>1</v>
      </c>
      <c r="F397" s="242" t="s">
        <v>1349</v>
      </c>
      <c r="G397" s="240"/>
      <c r="H397" s="243">
        <v>5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224</v>
      </c>
      <c r="AU397" s="249" t="s">
        <v>95</v>
      </c>
      <c r="AV397" s="13" t="s">
        <v>95</v>
      </c>
      <c r="AW397" s="13" t="s">
        <v>40</v>
      </c>
      <c r="AX397" s="13" t="s">
        <v>93</v>
      </c>
      <c r="AY397" s="249" t="s">
        <v>157</v>
      </c>
    </row>
    <row r="398" spans="1:65" s="2" customFormat="1" ht="16.5" customHeight="1">
      <c r="A398" s="37"/>
      <c r="B398" s="38"/>
      <c r="C398" s="254" t="s">
        <v>749</v>
      </c>
      <c r="D398" s="254" t="s">
        <v>299</v>
      </c>
      <c r="E398" s="255" t="s">
        <v>492</v>
      </c>
      <c r="F398" s="256" t="s">
        <v>493</v>
      </c>
      <c r="G398" s="257" t="s">
        <v>494</v>
      </c>
      <c r="H398" s="258">
        <v>1</v>
      </c>
      <c r="I398" s="259"/>
      <c r="J398" s="260">
        <f>ROUND(I398*H398,2)</f>
        <v>0</v>
      </c>
      <c r="K398" s="261"/>
      <c r="L398" s="262"/>
      <c r="M398" s="263" t="s">
        <v>1</v>
      </c>
      <c r="N398" s="264" t="s">
        <v>50</v>
      </c>
      <c r="O398" s="90"/>
      <c r="P398" s="230">
        <f>O398*H398</f>
        <v>0</v>
      </c>
      <c r="Q398" s="230">
        <v>0.0546</v>
      </c>
      <c r="R398" s="230">
        <f>Q398*H398</f>
        <v>0.0546</v>
      </c>
      <c r="S398" s="230">
        <v>0</v>
      </c>
      <c r="T398" s="231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2" t="s">
        <v>191</v>
      </c>
      <c r="AT398" s="232" t="s">
        <v>299</v>
      </c>
      <c r="AU398" s="232" t="s">
        <v>95</v>
      </c>
      <c r="AY398" s="15" t="s">
        <v>157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5" t="s">
        <v>93</v>
      </c>
      <c r="BK398" s="233">
        <f>ROUND(I398*H398,2)</f>
        <v>0</v>
      </c>
      <c r="BL398" s="15" t="s">
        <v>174</v>
      </c>
      <c r="BM398" s="232" t="s">
        <v>1350</v>
      </c>
    </row>
    <row r="399" spans="1:47" s="2" customFormat="1" ht="12">
      <c r="A399" s="37"/>
      <c r="B399" s="38"/>
      <c r="C399" s="39"/>
      <c r="D399" s="234" t="s">
        <v>164</v>
      </c>
      <c r="E399" s="39"/>
      <c r="F399" s="235" t="s">
        <v>493</v>
      </c>
      <c r="G399" s="39"/>
      <c r="H399" s="39"/>
      <c r="I399" s="236"/>
      <c r="J399" s="39"/>
      <c r="K399" s="39"/>
      <c r="L399" s="43"/>
      <c r="M399" s="237"/>
      <c r="N399" s="238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5" t="s">
        <v>164</v>
      </c>
      <c r="AU399" s="15" t="s">
        <v>95</v>
      </c>
    </row>
    <row r="400" spans="1:65" s="2" customFormat="1" ht="24.15" customHeight="1">
      <c r="A400" s="37"/>
      <c r="B400" s="38"/>
      <c r="C400" s="220" t="s">
        <v>755</v>
      </c>
      <c r="D400" s="220" t="s">
        <v>158</v>
      </c>
      <c r="E400" s="221" t="s">
        <v>1142</v>
      </c>
      <c r="F400" s="222" t="s">
        <v>1143</v>
      </c>
      <c r="G400" s="223" t="s">
        <v>494</v>
      </c>
      <c r="H400" s="224">
        <v>2</v>
      </c>
      <c r="I400" s="225"/>
      <c r="J400" s="226">
        <f>ROUND(I400*H400,2)</f>
        <v>0</v>
      </c>
      <c r="K400" s="227"/>
      <c r="L400" s="43"/>
      <c r="M400" s="228" t="s">
        <v>1</v>
      </c>
      <c r="N400" s="229" t="s">
        <v>50</v>
      </c>
      <c r="O400" s="90"/>
      <c r="P400" s="230">
        <f>O400*H400</f>
        <v>0</v>
      </c>
      <c r="Q400" s="230">
        <v>0.00016</v>
      </c>
      <c r="R400" s="230">
        <f>Q400*H400</f>
        <v>0.00032</v>
      </c>
      <c r="S400" s="230">
        <v>0</v>
      </c>
      <c r="T400" s="231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232" t="s">
        <v>174</v>
      </c>
      <c r="AT400" s="232" t="s">
        <v>158</v>
      </c>
      <c r="AU400" s="232" t="s">
        <v>95</v>
      </c>
      <c r="AY400" s="15" t="s">
        <v>157</v>
      </c>
      <c r="BE400" s="233">
        <f>IF(N400="základní",J400,0)</f>
        <v>0</v>
      </c>
      <c r="BF400" s="233">
        <f>IF(N400="snížená",J400,0)</f>
        <v>0</v>
      </c>
      <c r="BG400" s="233">
        <f>IF(N400="zákl. přenesená",J400,0)</f>
        <v>0</v>
      </c>
      <c r="BH400" s="233">
        <f>IF(N400="sníž. přenesená",J400,0)</f>
        <v>0</v>
      </c>
      <c r="BI400" s="233">
        <f>IF(N400="nulová",J400,0)</f>
        <v>0</v>
      </c>
      <c r="BJ400" s="15" t="s">
        <v>93</v>
      </c>
      <c r="BK400" s="233">
        <f>ROUND(I400*H400,2)</f>
        <v>0</v>
      </c>
      <c r="BL400" s="15" t="s">
        <v>174</v>
      </c>
      <c r="BM400" s="232" t="s">
        <v>1351</v>
      </c>
    </row>
    <row r="401" spans="1:47" s="2" customFormat="1" ht="12">
      <c r="A401" s="37"/>
      <c r="B401" s="38"/>
      <c r="C401" s="39"/>
      <c r="D401" s="234" t="s">
        <v>164</v>
      </c>
      <c r="E401" s="39"/>
      <c r="F401" s="235" t="s">
        <v>1145</v>
      </c>
      <c r="G401" s="39"/>
      <c r="H401" s="39"/>
      <c r="I401" s="236"/>
      <c r="J401" s="39"/>
      <c r="K401" s="39"/>
      <c r="L401" s="43"/>
      <c r="M401" s="237"/>
      <c r="N401" s="238"/>
      <c r="O401" s="90"/>
      <c r="P401" s="90"/>
      <c r="Q401" s="90"/>
      <c r="R401" s="90"/>
      <c r="S401" s="90"/>
      <c r="T401" s="91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15" t="s">
        <v>164</v>
      </c>
      <c r="AU401" s="15" t="s">
        <v>95</v>
      </c>
    </row>
    <row r="402" spans="1:51" s="13" customFormat="1" ht="12">
      <c r="A402" s="13"/>
      <c r="B402" s="239"/>
      <c r="C402" s="240"/>
      <c r="D402" s="234" t="s">
        <v>224</v>
      </c>
      <c r="E402" s="241" t="s">
        <v>1</v>
      </c>
      <c r="F402" s="242" t="s">
        <v>95</v>
      </c>
      <c r="G402" s="240"/>
      <c r="H402" s="243">
        <v>2</v>
      </c>
      <c r="I402" s="244"/>
      <c r="J402" s="240"/>
      <c r="K402" s="240"/>
      <c r="L402" s="245"/>
      <c r="M402" s="246"/>
      <c r="N402" s="247"/>
      <c r="O402" s="247"/>
      <c r="P402" s="247"/>
      <c r="Q402" s="247"/>
      <c r="R402" s="247"/>
      <c r="S402" s="247"/>
      <c r="T402" s="248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T402" s="249" t="s">
        <v>224</v>
      </c>
      <c r="AU402" s="249" t="s">
        <v>95</v>
      </c>
      <c r="AV402" s="13" t="s">
        <v>95</v>
      </c>
      <c r="AW402" s="13" t="s">
        <v>40</v>
      </c>
      <c r="AX402" s="13" t="s">
        <v>93</v>
      </c>
      <c r="AY402" s="249" t="s">
        <v>157</v>
      </c>
    </row>
    <row r="403" spans="1:63" s="12" customFormat="1" ht="22.8" customHeight="1">
      <c r="A403" s="12"/>
      <c r="B403" s="204"/>
      <c r="C403" s="205"/>
      <c r="D403" s="206" t="s">
        <v>84</v>
      </c>
      <c r="E403" s="218" t="s">
        <v>196</v>
      </c>
      <c r="F403" s="218" t="s">
        <v>698</v>
      </c>
      <c r="G403" s="205"/>
      <c r="H403" s="205"/>
      <c r="I403" s="208"/>
      <c r="J403" s="219">
        <f>BK403</f>
        <v>0</v>
      </c>
      <c r="K403" s="205"/>
      <c r="L403" s="210"/>
      <c r="M403" s="211"/>
      <c r="N403" s="212"/>
      <c r="O403" s="212"/>
      <c r="P403" s="213">
        <f>P404+SUM(P405:P412)</f>
        <v>0</v>
      </c>
      <c r="Q403" s="212"/>
      <c r="R403" s="213">
        <f>R404+SUM(R405:R412)</f>
        <v>0.024080000000000004</v>
      </c>
      <c r="S403" s="212"/>
      <c r="T403" s="214">
        <f>T404+SUM(T405:T412)</f>
        <v>0.0345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15" t="s">
        <v>93</v>
      </c>
      <c r="AT403" s="216" t="s">
        <v>84</v>
      </c>
      <c r="AU403" s="216" t="s">
        <v>93</v>
      </c>
      <c r="AY403" s="215" t="s">
        <v>157</v>
      </c>
      <c r="BK403" s="217">
        <f>BK404+SUM(BK405:BK412)</f>
        <v>0</v>
      </c>
    </row>
    <row r="404" spans="1:65" s="2" customFormat="1" ht="24.15" customHeight="1">
      <c r="A404" s="37"/>
      <c r="B404" s="38"/>
      <c r="C404" s="220" t="s">
        <v>761</v>
      </c>
      <c r="D404" s="220" t="s">
        <v>158</v>
      </c>
      <c r="E404" s="221" t="s">
        <v>700</v>
      </c>
      <c r="F404" s="222" t="s">
        <v>701</v>
      </c>
      <c r="G404" s="223" t="s">
        <v>278</v>
      </c>
      <c r="H404" s="224">
        <v>225</v>
      </c>
      <c r="I404" s="225"/>
      <c r="J404" s="226">
        <f>ROUND(I404*H404,2)</f>
        <v>0</v>
      </c>
      <c r="K404" s="227"/>
      <c r="L404" s="43"/>
      <c r="M404" s="228" t="s">
        <v>1</v>
      </c>
      <c r="N404" s="229" t="s">
        <v>50</v>
      </c>
      <c r="O404" s="90"/>
      <c r="P404" s="230">
        <f>O404*H404</f>
        <v>0</v>
      </c>
      <c r="Q404" s="230">
        <v>0.0001</v>
      </c>
      <c r="R404" s="230">
        <f>Q404*H404</f>
        <v>0.022500000000000003</v>
      </c>
      <c r="S404" s="230">
        <v>0</v>
      </c>
      <c r="T404" s="231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2" t="s">
        <v>174</v>
      </c>
      <c r="AT404" s="232" t="s">
        <v>158</v>
      </c>
      <c r="AU404" s="232" t="s">
        <v>95</v>
      </c>
      <c r="AY404" s="15" t="s">
        <v>157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5" t="s">
        <v>93</v>
      </c>
      <c r="BK404" s="233">
        <f>ROUND(I404*H404,2)</f>
        <v>0</v>
      </c>
      <c r="BL404" s="15" t="s">
        <v>174</v>
      </c>
      <c r="BM404" s="232" t="s">
        <v>702</v>
      </c>
    </row>
    <row r="405" spans="1:47" s="2" customFormat="1" ht="12">
      <c r="A405" s="37"/>
      <c r="B405" s="38"/>
      <c r="C405" s="39"/>
      <c r="D405" s="234" t="s">
        <v>164</v>
      </c>
      <c r="E405" s="39"/>
      <c r="F405" s="235" t="s">
        <v>703</v>
      </c>
      <c r="G405" s="39"/>
      <c r="H405" s="39"/>
      <c r="I405" s="236"/>
      <c r="J405" s="39"/>
      <c r="K405" s="39"/>
      <c r="L405" s="43"/>
      <c r="M405" s="237"/>
      <c r="N405" s="238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5" t="s">
        <v>164</v>
      </c>
      <c r="AU405" s="15" t="s">
        <v>95</v>
      </c>
    </row>
    <row r="406" spans="1:51" s="13" customFormat="1" ht="12">
      <c r="A406" s="13"/>
      <c r="B406" s="239"/>
      <c r="C406" s="240"/>
      <c r="D406" s="234" t="s">
        <v>224</v>
      </c>
      <c r="E406" s="241" t="s">
        <v>1</v>
      </c>
      <c r="F406" s="242" t="s">
        <v>1352</v>
      </c>
      <c r="G406" s="240"/>
      <c r="H406" s="243">
        <v>225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224</v>
      </c>
      <c r="AU406" s="249" t="s">
        <v>95</v>
      </c>
      <c r="AV406" s="13" t="s">
        <v>95</v>
      </c>
      <c r="AW406" s="13" t="s">
        <v>40</v>
      </c>
      <c r="AX406" s="13" t="s">
        <v>93</v>
      </c>
      <c r="AY406" s="249" t="s">
        <v>157</v>
      </c>
    </row>
    <row r="407" spans="1:65" s="2" customFormat="1" ht="24.15" customHeight="1">
      <c r="A407" s="37"/>
      <c r="B407" s="38"/>
      <c r="C407" s="220" t="s">
        <v>768</v>
      </c>
      <c r="D407" s="220" t="s">
        <v>158</v>
      </c>
      <c r="E407" s="221" t="s">
        <v>705</v>
      </c>
      <c r="F407" s="222" t="s">
        <v>706</v>
      </c>
      <c r="G407" s="223" t="s">
        <v>278</v>
      </c>
      <c r="H407" s="224">
        <v>225</v>
      </c>
      <c r="I407" s="225"/>
      <c r="J407" s="226">
        <f>ROUND(I407*H407,2)</f>
        <v>0</v>
      </c>
      <c r="K407" s="227"/>
      <c r="L407" s="43"/>
      <c r="M407" s="228" t="s">
        <v>1</v>
      </c>
      <c r="N407" s="229" t="s">
        <v>50</v>
      </c>
      <c r="O407" s="90"/>
      <c r="P407" s="230">
        <f>O407*H407</f>
        <v>0</v>
      </c>
      <c r="Q407" s="230">
        <v>0</v>
      </c>
      <c r="R407" s="230">
        <f>Q407*H407</f>
        <v>0</v>
      </c>
      <c r="S407" s="230">
        <v>0</v>
      </c>
      <c r="T407" s="231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2" t="s">
        <v>174</v>
      </c>
      <c r="AT407" s="232" t="s">
        <v>158</v>
      </c>
      <c r="AU407" s="232" t="s">
        <v>95</v>
      </c>
      <c r="AY407" s="15" t="s">
        <v>157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5" t="s">
        <v>93</v>
      </c>
      <c r="BK407" s="233">
        <f>ROUND(I407*H407,2)</f>
        <v>0</v>
      </c>
      <c r="BL407" s="15" t="s">
        <v>174</v>
      </c>
      <c r="BM407" s="232" t="s">
        <v>707</v>
      </c>
    </row>
    <row r="408" spans="1:47" s="2" customFormat="1" ht="12">
      <c r="A408" s="37"/>
      <c r="B408" s="38"/>
      <c r="C408" s="39"/>
      <c r="D408" s="234" t="s">
        <v>164</v>
      </c>
      <c r="E408" s="39"/>
      <c r="F408" s="235" t="s">
        <v>708</v>
      </c>
      <c r="G408" s="39"/>
      <c r="H408" s="39"/>
      <c r="I408" s="236"/>
      <c r="J408" s="39"/>
      <c r="K408" s="39"/>
      <c r="L408" s="43"/>
      <c r="M408" s="237"/>
      <c r="N408" s="238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5" t="s">
        <v>164</v>
      </c>
      <c r="AU408" s="15" t="s">
        <v>95</v>
      </c>
    </row>
    <row r="409" spans="1:51" s="13" customFormat="1" ht="12">
      <c r="A409" s="13"/>
      <c r="B409" s="239"/>
      <c r="C409" s="240"/>
      <c r="D409" s="234" t="s">
        <v>224</v>
      </c>
      <c r="E409" s="241" t="s">
        <v>1</v>
      </c>
      <c r="F409" s="242" t="s">
        <v>1352</v>
      </c>
      <c r="G409" s="240"/>
      <c r="H409" s="243">
        <v>225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224</v>
      </c>
      <c r="AU409" s="249" t="s">
        <v>95</v>
      </c>
      <c r="AV409" s="13" t="s">
        <v>95</v>
      </c>
      <c r="AW409" s="13" t="s">
        <v>40</v>
      </c>
      <c r="AX409" s="13" t="s">
        <v>93</v>
      </c>
      <c r="AY409" s="249" t="s">
        <v>157</v>
      </c>
    </row>
    <row r="410" spans="1:65" s="2" customFormat="1" ht="24.15" customHeight="1">
      <c r="A410" s="37"/>
      <c r="B410" s="38"/>
      <c r="C410" s="220" t="s">
        <v>720</v>
      </c>
      <c r="D410" s="220" t="s">
        <v>158</v>
      </c>
      <c r="E410" s="221" t="s">
        <v>1353</v>
      </c>
      <c r="F410" s="222" t="s">
        <v>1354</v>
      </c>
      <c r="G410" s="223" t="s">
        <v>278</v>
      </c>
      <c r="H410" s="224">
        <v>0.5</v>
      </c>
      <c r="I410" s="225"/>
      <c r="J410" s="226">
        <f>ROUND(I410*H410,2)</f>
        <v>0</v>
      </c>
      <c r="K410" s="227"/>
      <c r="L410" s="43"/>
      <c r="M410" s="228" t="s">
        <v>1</v>
      </c>
      <c r="N410" s="229" t="s">
        <v>50</v>
      </c>
      <c r="O410" s="90"/>
      <c r="P410" s="230">
        <f>O410*H410</f>
        <v>0</v>
      </c>
      <c r="Q410" s="230">
        <v>0.00316</v>
      </c>
      <c r="R410" s="230">
        <f>Q410*H410</f>
        <v>0.00158</v>
      </c>
      <c r="S410" s="230">
        <v>0.069</v>
      </c>
      <c r="T410" s="231">
        <f>S410*H410</f>
        <v>0.0345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2" t="s">
        <v>174</v>
      </c>
      <c r="AT410" s="232" t="s">
        <v>158</v>
      </c>
      <c r="AU410" s="232" t="s">
        <v>95</v>
      </c>
      <c r="AY410" s="15" t="s">
        <v>157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5" t="s">
        <v>93</v>
      </c>
      <c r="BK410" s="233">
        <f>ROUND(I410*H410,2)</f>
        <v>0</v>
      </c>
      <c r="BL410" s="15" t="s">
        <v>174</v>
      </c>
      <c r="BM410" s="232" t="s">
        <v>1355</v>
      </c>
    </row>
    <row r="411" spans="1:47" s="2" customFormat="1" ht="12">
      <c r="A411" s="37"/>
      <c r="B411" s="38"/>
      <c r="C411" s="39"/>
      <c r="D411" s="234" t="s">
        <v>164</v>
      </c>
      <c r="E411" s="39"/>
      <c r="F411" s="235" t="s">
        <v>1356</v>
      </c>
      <c r="G411" s="39"/>
      <c r="H411" s="39"/>
      <c r="I411" s="236"/>
      <c r="J411" s="39"/>
      <c r="K411" s="39"/>
      <c r="L411" s="43"/>
      <c r="M411" s="237"/>
      <c r="N411" s="238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5" t="s">
        <v>164</v>
      </c>
      <c r="AU411" s="15" t="s">
        <v>95</v>
      </c>
    </row>
    <row r="412" spans="1:63" s="12" customFormat="1" ht="20.85" customHeight="1">
      <c r="A412" s="12"/>
      <c r="B412" s="204"/>
      <c r="C412" s="205"/>
      <c r="D412" s="206" t="s">
        <v>84</v>
      </c>
      <c r="E412" s="218" t="s">
        <v>720</v>
      </c>
      <c r="F412" s="218" t="s">
        <v>721</v>
      </c>
      <c r="G412" s="205"/>
      <c r="H412" s="205"/>
      <c r="I412" s="208"/>
      <c r="J412" s="219">
        <f>BK412</f>
        <v>0</v>
      </c>
      <c r="K412" s="205"/>
      <c r="L412" s="210"/>
      <c r="M412" s="211"/>
      <c r="N412" s="212"/>
      <c r="O412" s="212"/>
      <c r="P412" s="213">
        <f>SUM(P413:P433)</f>
        <v>0</v>
      </c>
      <c r="Q412" s="212"/>
      <c r="R412" s="213">
        <f>SUM(R413:R433)</f>
        <v>0</v>
      </c>
      <c r="S412" s="212"/>
      <c r="T412" s="214">
        <f>SUM(T413:T433)</f>
        <v>0</v>
      </c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R412" s="215" t="s">
        <v>93</v>
      </c>
      <c r="AT412" s="216" t="s">
        <v>84</v>
      </c>
      <c r="AU412" s="216" t="s">
        <v>95</v>
      </c>
      <c r="AY412" s="215" t="s">
        <v>157</v>
      </c>
      <c r="BK412" s="217">
        <f>SUM(BK413:BK433)</f>
        <v>0</v>
      </c>
    </row>
    <row r="413" spans="1:65" s="2" customFormat="1" ht="24.15" customHeight="1">
      <c r="A413" s="37"/>
      <c r="B413" s="38"/>
      <c r="C413" s="220" t="s">
        <v>777</v>
      </c>
      <c r="D413" s="220" t="s">
        <v>158</v>
      </c>
      <c r="E413" s="221" t="s">
        <v>728</v>
      </c>
      <c r="F413" s="222" t="s">
        <v>729</v>
      </c>
      <c r="G413" s="223" t="s">
        <v>302</v>
      </c>
      <c r="H413" s="224">
        <v>33.525</v>
      </c>
      <c r="I413" s="225"/>
      <c r="J413" s="226">
        <f>ROUND(I413*H413,2)</f>
        <v>0</v>
      </c>
      <c r="K413" s="227"/>
      <c r="L413" s="43"/>
      <c r="M413" s="228" t="s">
        <v>1</v>
      </c>
      <c r="N413" s="229" t="s">
        <v>50</v>
      </c>
      <c r="O413" s="90"/>
      <c r="P413" s="230">
        <f>O413*H413</f>
        <v>0</v>
      </c>
      <c r="Q413" s="230">
        <v>0</v>
      </c>
      <c r="R413" s="230">
        <f>Q413*H413</f>
        <v>0</v>
      </c>
      <c r="S413" s="230">
        <v>0</v>
      </c>
      <c r="T413" s="231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2" t="s">
        <v>174</v>
      </c>
      <c r="AT413" s="232" t="s">
        <v>158</v>
      </c>
      <c r="AU413" s="232" t="s">
        <v>169</v>
      </c>
      <c r="AY413" s="15" t="s">
        <v>157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5" t="s">
        <v>93</v>
      </c>
      <c r="BK413" s="233">
        <f>ROUND(I413*H413,2)</f>
        <v>0</v>
      </c>
      <c r="BL413" s="15" t="s">
        <v>174</v>
      </c>
      <c r="BM413" s="232" t="s">
        <v>730</v>
      </c>
    </row>
    <row r="414" spans="1:47" s="2" customFormat="1" ht="12">
      <c r="A414" s="37"/>
      <c r="B414" s="38"/>
      <c r="C414" s="39"/>
      <c r="D414" s="234" t="s">
        <v>164</v>
      </c>
      <c r="E414" s="39"/>
      <c r="F414" s="235" t="s">
        <v>731</v>
      </c>
      <c r="G414" s="39"/>
      <c r="H414" s="39"/>
      <c r="I414" s="236"/>
      <c r="J414" s="39"/>
      <c r="K414" s="39"/>
      <c r="L414" s="43"/>
      <c r="M414" s="237"/>
      <c r="N414" s="238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5" t="s">
        <v>164</v>
      </c>
      <c r="AU414" s="15" t="s">
        <v>169</v>
      </c>
    </row>
    <row r="415" spans="1:51" s="13" customFormat="1" ht="12">
      <c r="A415" s="13"/>
      <c r="B415" s="239"/>
      <c r="C415" s="240"/>
      <c r="D415" s="234" t="s">
        <v>224</v>
      </c>
      <c r="E415" s="241" t="s">
        <v>1</v>
      </c>
      <c r="F415" s="242" t="s">
        <v>1357</v>
      </c>
      <c r="G415" s="240"/>
      <c r="H415" s="243">
        <v>1.125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224</v>
      </c>
      <c r="AU415" s="249" t="s">
        <v>169</v>
      </c>
      <c r="AV415" s="13" t="s">
        <v>95</v>
      </c>
      <c r="AW415" s="13" t="s">
        <v>40</v>
      </c>
      <c r="AX415" s="13" t="s">
        <v>85</v>
      </c>
      <c r="AY415" s="249" t="s">
        <v>157</v>
      </c>
    </row>
    <row r="416" spans="1:51" s="13" customFormat="1" ht="12">
      <c r="A416" s="13"/>
      <c r="B416" s="239"/>
      <c r="C416" s="240"/>
      <c r="D416" s="234" t="s">
        <v>224</v>
      </c>
      <c r="E416" s="241" t="s">
        <v>1</v>
      </c>
      <c r="F416" s="242" t="s">
        <v>1358</v>
      </c>
      <c r="G416" s="240"/>
      <c r="H416" s="243">
        <v>32.4</v>
      </c>
      <c r="I416" s="244"/>
      <c r="J416" s="240"/>
      <c r="K416" s="240"/>
      <c r="L416" s="245"/>
      <c r="M416" s="246"/>
      <c r="N416" s="247"/>
      <c r="O416" s="247"/>
      <c r="P416" s="247"/>
      <c r="Q416" s="247"/>
      <c r="R416" s="247"/>
      <c r="S416" s="247"/>
      <c r="T416" s="248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9" t="s">
        <v>224</v>
      </c>
      <c r="AU416" s="249" t="s">
        <v>169</v>
      </c>
      <c r="AV416" s="13" t="s">
        <v>95</v>
      </c>
      <c r="AW416" s="13" t="s">
        <v>40</v>
      </c>
      <c r="AX416" s="13" t="s">
        <v>85</v>
      </c>
      <c r="AY416" s="249" t="s">
        <v>157</v>
      </c>
    </row>
    <row r="417" spans="1:65" s="2" customFormat="1" ht="24.15" customHeight="1">
      <c r="A417" s="37"/>
      <c r="B417" s="38"/>
      <c r="C417" s="220" t="s">
        <v>780</v>
      </c>
      <c r="D417" s="220" t="s">
        <v>158</v>
      </c>
      <c r="E417" s="221" t="s">
        <v>737</v>
      </c>
      <c r="F417" s="222" t="s">
        <v>738</v>
      </c>
      <c r="G417" s="223" t="s">
        <v>302</v>
      </c>
      <c r="H417" s="224">
        <v>130.725</v>
      </c>
      <c r="I417" s="225"/>
      <c r="J417" s="226">
        <f>ROUND(I417*H417,2)</f>
        <v>0</v>
      </c>
      <c r="K417" s="227"/>
      <c r="L417" s="43"/>
      <c r="M417" s="228" t="s">
        <v>1</v>
      </c>
      <c r="N417" s="229" t="s">
        <v>50</v>
      </c>
      <c r="O417" s="90"/>
      <c r="P417" s="230">
        <f>O417*H417</f>
        <v>0</v>
      </c>
      <c r="Q417" s="230">
        <v>0</v>
      </c>
      <c r="R417" s="230">
        <f>Q417*H417</f>
        <v>0</v>
      </c>
      <c r="S417" s="230">
        <v>0</v>
      </c>
      <c r="T417" s="231">
        <f>S417*H417</f>
        <v>0</v>
      </c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R417" s="232" t="s">
        <v>174</v>
      </c>
      <c r="AT417" s="232" t="s">
        <v>158</v>
      </c>
      <c r="AU417" s="232" t="s">
        <v>169</v>
      </c>
      <c r="AY417" s="15" t="s">
        <v>157</v>
      </c>
      <c r="BE417" s="233">
        <f>IF(N417="základní",J417,0)</f>
        <v>0</v>
      </c>
      <c r="BF417" s="233">
        <f>IF(N417="snížená",J417,0)</f>
        <v>0</v>
      </c>
      <c r="BG417" s="233">
        <f>IF(N417="zákl. přenesená",J417,0)</f>
        <v>0</v>
      </c>
      <c r="BH417" s="233">
        <f>IF(N417="sníž. přenesená",J417,0)</f>
        <v>0</v>
      </c>
      <c r="BI417" s="233">
        <f>IF(N417="nulová",J417,0)</f>
        <v>0</v>
      </c>
      <c r="BJ417" s="15" t="s">
        <v>93</v>
      </c>
      <c r="BK417" s="233">
        <f>ROUND(I417*H417,2)</f>
        <v>0</v>
      </c>
      <c r="BL417" s="15" t="s">
        <v>174</v>
      </c>
      <c r="BM417" s="232" t="s">
        <v>739</v>
      </c>
    </row>
    <row r="418" spans="1:47" s="2" customFormat="1" ht="12">
      <c r="A418" s="37"/>
      <c r="B418" s="38"/>
      <c r="C418" s="39"/>
      <c r="D418" s="234" t="s">
        <v>164</v>
      </c>
      <c r="E418" s="39"/>
      <c r="F418" s="235" t="s">
        <v>738</v>
      </c>
      <c r="G418" s="39"/>
      <c r="H418" s="39"/>
      <c r="I418" s="236"/>
      <c r="J418" s="39"/>
      <c r="K418" s="39"/>
      <c r="L418" s="43"/>
      <c r="M418" s="237"/>
      <c r="N418" s="238"/>
      <c r="O418" s="90"/>
      <c r="P418" s="90"/>
      <c r="Q418" s="90"/>
      <c r="R418" s="90"/>
      <c r="S418" s="90"/>
      <c r="T418" s="91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T418" s="15" t="s">
        <v>164</v>
      </c>
      <c r="AU418" s="15" t="s">
        <v>169</v>
      </c>
    </row>
    <row r="419" spans="1:51" s="13" customFormat="1" ht="12">
      <c r="A419" s="13"/>
      <c r="B419" s="239"/>
      <c r="C419" s="240"/>
      <c r="D419" s="234" t="s">
        <v>224</v>
      </c>
      <c r="E419" s="241" t="s">
        <v>1</v>
      </c>
      <c r="F419" s="242" t="s">
        <v>1357</v>
      </c>
      <c r="G419" s="240"/>
      <c r="H419" s="243">
        <v>1.125</v>
      </c>
      <c r="I419" s="244"/>
      <c r="J419" s="240"/>
      <c r="K419" s="240"/>
      <c r="L419" s="245"/>
      <c r="M419" s="246"/>
      <c r="N419" s="247"/>
      <c r="O419" s="247"/>
      <c r="P419" s="247"/>
      <c r="Q419" s="247"/>
      <c r="R419" s="247"/>
      <c r="S419" s="247"/>
      <c r="T419" s="248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9" t="s">
        <v>224</v>
      </c>
      <c r="AU419" s="249" t="s">
        <v>169</v>
      </c>
      <c r="AV419" s="13" t="s">
        <v>95</v>
      </c>
      <c r="AW419" s="13" t="s">
        <v>40</v>
      </c>
      <c r="AX419" s="13" t="s">
        <v>85</v>
      </c>
      <c r="AY419" s="249" t="s">
        <v>157</v>
      </c>
    </row>
    <row r="420" spans="1:51" s="13" customFormat="1" ht="12">
      <c r="A420" s="13"/>
      <c r="B420" s="239"/>
      <c r="C420" s="240"/>
      <c r="D420" s="234" t="s">
        <v>224</v>
      </c>
      <c r="E420" s="241" t="s">
        <v>1</v>
      </c>
      <c r="F420" s="242" t="s">
        <v>1359</v>
      </c>
      <c r="G420" s="240"/>
      <c r="H420" s="243">
        <v>129.6</v>
      </c>
      <c r="I420" s="244"/>
      <c r="J420" s="240"/>
      <c r="K420" s="240"/>
      <c r="L420" s="245"/>
      <c r="M420" s="246"/>
      <c r="N420" s="247"/>
      <c r="O420" s="247"/>
      <c r="P420" s="247"/>
      <c r="Q420" s="247"/>
      <c r="R420" s="247"/>
      <c r="S420" s="247"/>
      <c r="T420" s="248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9" t="s">
        <v>224</v>
      </c>
      <c r="AU420" s="249" t="s">
        <v>169</v>
      </c>
      <c r="AV420" s="13" t="s">
        <v>95</v>
      </c>
      <c r="AW420" s="13" t="s">
        <v>40</v>
      </c>
      <c r="AX420" s="13" t="s">
        <v>85</v>
      </c>
      <c r="AY420" s="249" t="s">
        <v>157</v>
      </c>
    </row>
    <row r="421" spans="1:65" s="2" customFormat="1" ht="24.15" customHeight="1">
      <c r="A421" s="37"/>
      <c r="B421" s="38"/>
      <c r="C421" s="220" t="s">
        <v>789</v>
      </c>
      <c r="D421" s="220" t="s">
        <v>158</v>
      </c>
      <c r="E421" s="221" t="s">
        <v>745</v>
      </c>
      <c r="F421" s="222" t="s">
        <v>746</v>
      </c>
      <c r="G421" s="223" t="s">
        <v>302</v>
      </c>
      <c r="H421" s="224">
        <v>33.525</v>
      </c>
      <c r="I421" s="225"/>
      <c r="J421" s="226">
        <f>ROUND(I421*H421,2)</f>
        <v>0</v>
      </c>
      <c r="K421" s="227"/>
      <c r="L421" s="43"/>
      <c r="M421" s="228" t="s">
        <v>1</v>
      </c>
      <c r="N421" s="229" t="s">
        <v>50</v>
      </c>
      <c r="O421" s="90"/>
      <c r="P421" s="230">
        <f>O421*H421</f>
        <v>0</v>
      </c>
      <c r="Q421" s="230">
        <v>0</v>
      </c>
      <c r="R421" s="230">
        <f>Q421*H421</f>
        <v>0</v>
      </c>
      <c r="S421" s="230">
        <v>0</v>
      </c>
      <c r="T421" s="231">
        <f>S421*H421</f>
        <v>0</v>
      </c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R421" s="232" t="s">
        <v>174</v>
      </c>
      <c r="AT421" s="232" t="s">
        <v>158</v>
      </c>
      <c r="AU421" s="232" t="s">
        <v>169</v>
      </c>
      <c r="AY421" s="15" t="s">
        <v>157</v>
      </c>
      <c r="BE421" s="233">
        <f>IF(N421="základní",J421,0)</f>
        <v>0</v>
      </c>
      <c r="BF421" s="233">
        <f>IF(N421="snížená",J421,0)</f>
        <v>0</v>
      </c>
      <c r="BG421" s="233">
        <f>IF(N421="zákl. přenesená",J421,0)</f>
        <v>0</v>
      </c>
      <c r="BH421" s="233">
        <f>IF(N421="sníž. přenesená",J421,0)</f>
        <v>0</v>
      </c>
      <c r="BI421" s="233">
        <f>IF(N421="nulová",J421,0)</f>
        <v>0</v>
      </c>
      <c r="BJ421" s="15" t="s">
        <v>93</v>
      </c>
      <c r="BK421" s="233">
        <f>ROUND(I421*H421,2)</f>
        <v>0</v>
      </c>
      <c r="BL421" s="15" t="s">
        <v>174</v>
      </c>
      <c r="BM421" s="232" t="s">
        <v>747</v>
      </c>
    </row>
    <row r="422" spans="1:47" s="2" customFormat="1" ht="12">
      <c r="A422" s="37"/>
      <c r="B422" s="38"/>
      <c r="C422" s="39"/>
      <c r="D422" s="234" t="s">
        <v>164</v>
      </c>
      <c r="E422" s="39"/>
      <c r="F422" s="235" t="s">
        <v>748</v>
      </c>
      <c r="G422" s="39"/>
      <c r="H422" s="39"/>
      <c r="I422" s="236"/>
      <c r="J422" s="39"/>
      <c r="K422" s="39"/>
      <c r="L422" s="43"/>
      <c r="M422" s="237"/>
      <c r="N422" s="238"/>
      <c r="O422" s="90"/>
      <c r="P422" s="90"/>
      <c r="Q422" s="90"/>
      <c r="R422" s="90"/>
      <c r="S422" s="90"/>
      <c r="T422" s="91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T422" s="15" t="s">
        <v>164</v>
      </c>
      <c r="AU422" s="15" t="s">
        <v>169</v>
      </c>
    </row>
    <row r="423" spans="1:51" s="13" customFormat="1" ht="12">
      <c r="A423" s="13"/>
      <c r="B423" s="239"/>
      <c r="C423" s="240"/>
      <c r="D423" s="234" t="s">
        <v>224</v>
      </c>
      <c r="E423" s="241" t="s">
        <v>1</v>
      </c>
      <c r="F423" s="242" t="s">
        <v>1357</v>
      </c>
      <c r="G423" s="240"/>
      <c r="H423" s="243">
        <v>1.125</v>
      </c>
      <c r="I423" s="244"/>
      <c r="J423" s="240"/>
      <c r="K423" s="240"/>
      <c r="L423" s="245"/>
      <c r="M423" s="246"/>
      <c r="N423" s="247"/>
      <c r="O423" s="247"/>
      <c r="P423" s="247"/>
      <c r="Q423" s="247"/>
      <c r="R423" s="247"/>
      <c r="S423" s="247"/>
      <c r="T423" s="248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9" t="s">
        <v>224</v>
      </c>
      <c r="AU423" s="249" t="s">
        <v>169</v>
      </c>
      <c r="AV423" s="13" t="s">
        <v>95</v>
      </c>
      <c r="AW423" s="13" t="s">
        <v>40</v>
      </c>
      <c r="AX423" s="13" t="s">
        <v>85</v>
      </c>
      <c r="AY423" s="249" t="s">
        <v>157</v>
      </c>
    </row>
    <row r="424" spans="1:51" s="13" customFormat="1" ht="12">
      <c r="A424" s="13"/>
      <c r="B424" s="239"/>
      <c r="C424" s="240"/>
      <c r="D424" s="234" t="s">
        <v>224</v>
      </c>
      <c r="E424" s="241" t="s">
        <v>1</v>
      </c>
      <c r="F424" s="242" t="s">
        <v>1358</v>
      </c>
      <c r="G424" s="240"/>
      <c r="H424" s="243">
        <v>32.4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224</v>
      </c>
      <c r="AU424" s="249" t="s">
        <v>169</v>
      </c>
      <c r="AV424" s="13" t="s">
        <v>95</v>
      </c>
      <c r="AW424" s="13" t="s">
        <v>40</v>
      </c>
      <c r="AX424" s="13" t="s">
        <v>85</v>
      </c>
      <c r="AY424" s="249" t="s">
        <v>157</v>
      </c>
    </row>
    <row r="425" spans="1:65" s="2" customFormat="1" ht="33" customHeight="1">
      <c r="A425" s="37"/>
      <c r="B425" s="38"/>
      <c r="C425" s="220" t="s">
        <v>797</v>
      </c>
      <c r="D425" s="220" t="s">
        <v>158</v>
      </c>
      <c r="E425" s="221" t="s">
        <v>750</v>
      </c>
      <c r="F425" s="222" t="s">
        <v>751</v>
      </c>
      <c r="G425" s="223" t="s">
        <v>302</v>
      </c>
      <c r="H425" s="224">
        <v>52.8</v>
      </c>
      <c r="I425" s="225"/>
      <c r="J425" s="226">
        <f>ROUND(I425*H425,2)</f>
        <v>0</v>
      </c>
      <c r="K425" s="227"/>
      <c r="L425" s="43"/>
      <c r="M425" s="228" t="s">
        <v>1</v>
      </c>
      <c r="N425" s="229" t="s">
        <v>50</v>
      </c>
      <c r="O425" s="90"/>
      <c r="P425" s="230">
        <f>O425*H425</f>
        <v>0</v>
      </c>
      <c r="Q425" s="230">
        <v>0</v>
      </c>
      <c r="R425" s="230">
        <f>Q425*H425</f>
        <v>0</v>
      </c>
      <c r="S425" s="230">
        <v>0</v>
      </c>
      <c r="T425" s="231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2" t="s">
        <v>174</v>
      </c>
      <c r="AT425" s="232" t="s">
        <v>158</v>
      </c>
      <c r="AU425" s="232" t="s">
        <v>169</v>
      </c>
      <c r="AY425" s="15" t="s">
        <v>157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5" t="s">
        <v>93</v>
      </c>
      <c r="BK425" s="233">
        <f>ROUND(I425*H425,2)</f>
        <v>0</v>
      </c>
      <c r="BL425" s="15" t="s">
        <v>174</v>
      </c>
      <c r="BM425" s="232" t="s">
        <v>752</v>
      </c>
    </row>
    <row r="426" spans="1:47" s="2" customFormat="1" ht="12">
      <c r="A426" s="37"/>
      <c r="B426" s="38"/>
      <c r="C426" s="39"/>
      <c r="D426" s="234" t="s">
        <v>164</v>
      </c>
      <c r="E426" s="39"/>
      <c r="F426" s="235" t="s">
        <v>753</v>
      </c>
      <c r="G426" s="39"/>
      <c r="H426" s="39"/>
      <c r="I426" s="236"/>
      <c r="J426" s="39"/>
      <c r="K426" s="39"/>
      <c r="L426" s="43"/>
      <c r="M426" s="237"/>
      <c r="N426" s="238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5" t="s">
        <v>164</v>
      </c>
      <c r="AU426" s="15" t="s">
        <v>169</v>
      </c>
    </row>
    <row r="427" spans="1:51" s="13" customFormat="1" ht="12">
      <c r="A427" s="13"/>
      <c r="B427" s="239"/>
      <c r="C427" s="240"/>
      <c r="D427" s="234" t="s">
        <v>224</v>
      </c>
      <c r="E427" s="241" t="s">
        <v>1</v>
      </c>
      <c r="F427" s="242" t="s">
        <v>1360</v>
      </c>
      <c r="G427" s="240"/>
      <c r="H427" s="243">
        <v>52.8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9" t="s">
        <v>224</v>
      </c>
      <c r="AU427" s="249" t="s">
        <v>169</v>
      </c>
      <c r="AV427" s="13" t="s">
        <v>95</v>
      </c>
      <c r="AW427" s="13" t="s">
        <v>40</v>
      </c>
      <c r="AX427" s="13" t="s">
        <v>85</v>
      </c>
      <c r="AY427" s="249" t="s">
        <v>157</v>
      </c>
    </row>
    <row r="428" spans="1:65" s="2" customFormat="1" ht="24.15" customHeight="1">
      <c r="A428" s="37"/>
      <c r="B428" s="38"/>
      <c r="C428" s="220" t="s">
        <v>803</v>
      </c>
      <c r="D428" s="220" t="s">
        <v>158</v>
      </c>
      <c r="E428" s="221" t="s">
        <v>756</v>
      </c>
      <c r="F428" s="222" t="s">
        <v>757</v>
      </c>
      <c r="G428" s="223" t="s">
        <v>302</v>
      </c>
      <c r="H428" s="224">
        <v>5</v>
      </c>
      <c r="I428" s="225"/>
      <c r="J428" s="226">
        <f>ROUND(I428*H428,2)</f>
        <v>0</v>
      </c>
      <c r="K428" s="227"/>
      <c r="L428" s="43"/>
      <c r="M428" s="228" t="s">
        <v>1</v>
      </c>
      <c r="N428" s="229" t="s">
        <v>50</v>
      </c>
      <c r="O428" s="90"/>
      <c r="P428" s="230">
        <f>O428*H428</f>
        <v>0</v>
      </c>
      <c r="Q428" s="230">
        <v>0</v>
      </c>
      <c r="R428" s="230">
        <f>Q428*H428</f>
        <v>0</v>
      </c>
      <c r="S428" s="230">
        <v>0</v>
      </c>
      <c r="T428" s="231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2" t="s">
        <v>174</v>
      </c>
      <c r="AT428" s="232" t="s">
        <v>158</v>
      </c>
      <c r="AU428" s="232" t="s">
        <v>169</v>
      </c>
      <c r="AY428" s="15" t="s">
        <v>157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5" t="s">
        <v>93</v>
      </c>
      <c r="BK428" s="233">
        <f>ROUND(I428*H428,2)</f>
        <v>0</v>
      </c>
      <c r="BL428" s="15" t="s">
        <v>174</v>
      </c>
      <c r="BM428" s="232" t="s">
        <v>758</v>
      </c>
    </row>
    <row r="429" spans="1:47" s="2" customFormat="1" ht="12">
      <c r="A429" s="37"/>
      <c r="B429" s="38"/>
      <c r="C429" s="39"/>
      <c r="D429" s="234" t="s">
        <v>164</v>
      </c>
      <c r="E429" s="39"/>
      <c r="F429" s="235" t="s">
        <v>759</v>
      </c>
      <c r="G429" s="39"/>
      <c r="H429" s="39"/>
      <c r="I429" s="236"/>
      <c r="J429" s="39"/>
      <c r="K429" s="39"/>
      <c r="L429" s="43"/>
      <c r="M429" s="237"/>
      <c r="N429" s="238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5" t="s">
        <v>164</v>
      </c>
      <c r="AU429" s="15" t="s">
        <v>169</v>
      </c>
    </row>
    <row r="430" spans="1:51" s="13" customFormat="1" ht="12">
      <c r="A430" s="13"/>
      <c r="B430" s="239"/>
      <c r="C430" s="240"/>
      <c r="D430" s="234" t="s">
        <v>224</v>
      </c>
      <c r="E430" s="241" t="s">
        <v>1</v>
      </c>
      <c r="F430" s="242" t="s">
        <v>1361</v>
      </c>
      <c r="G430" s="240"/>
      <c r="H430" s="243">
        <v>5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224</v>
      </c>
      <c r="AU430" s="249" t="s">
        <v>169</v>
      </c>
      <c r="AV430" s="13" t="s">
        <v>95</v>
      </c>
      <c r="AW430" s="13" t="s">
        <v>40</v>
      </c>
      <c r="AX430" s="13" t="s">
        <v>93</v>
      </c>
      <c r="AY430" s="249" t="s">
        <v>157</v>
      </c>
    </row>
    <row r="431" spans="1:65" s="2" customFormat="1" ht="24.15" customHeight="1">
      <c r="A431" s="37"/>
      <c r="B431" s="38"/>
      <c r="C431" s="220" t="s">
        <v>810</v>
      </c>
      <c r="D431" s="220" t="s">
        <v>158</v>
      </c>
      <c r="E431" s="221" t="s">
        <v>762</v>
      </c>
      <c r="F431" s="222" t="s">
        <v>763</v>
      </c>
      <c r="G431" s="223" t="s">
        <v>302</v>
      </c>
      <c r="H431" s="224">
        <v>4</v>
      </c>
      <c r="I431" s="225"/>
      <c r="J431" s="226">
        <f>ROUND(I431*H431,2)</f>
        <v>0</v>
      </c>
      <c r="K431" s="227"/>
      <c r="L431" s="43"/>
      <c r="M431" s="228" t="s">
        <v>1</v>
      </c>
      <c r="N431" s="229" t="s">
        <v>50</v>
      </c>
      <c r="O431" s="90"/>
      <c r="P431" s="230">
        <f>O431*H431</f>
        <v>0</v>
      </c>
      <c r="Q431" s="230">
        <v>0</v>
      </c>
      <c r="R431" s="230">
        <f>Q431*H431</f>
        <v>0</v>
      </c>
      <c r="S431" s="230">
        <v>0</v>
      </c>
      <c r="T431" s="231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32" t="s">
        <v>174</v>
      </c>
      <c r="AT431" s="232" t="s">
        <v>158</v>
      </c>
      <c r="AU431" s="232" t="s">
        <v>169</v>
      </c>
      <c r="AY431" s="15" t="s">
        <v>157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5" t="s">
        <v>93</v>
      </c>
      <c r="BK431" s="233">
        <f>ROUND(I431*H431,2)</f>
        <v>0</v>
      </c>
      <c r="BL431" s="15" t="s">
        <v>174</v>
      </c>
      <c r="BM431" s="232" t="s">
        <v>764</v>
      </c>
    </row>
    <row r="432" spans="1:47" s="2" customFormat="1" ht="12">
      <c r="A432" s="37"/>
      <c r="B432" s="38"/>
      <c r="C432" s="39"/>
      <c r="D432" s="234" t="s">
        <v>164</v>
      </c>
      <c r="E432" s="39"/>
      <c r="F432" s="235" t="s">
        <v>765</v>
      </c>
      <c r="G432" s="39"/>
      <c r="H432" s="39"/>
      <c r="I432" s="236"/>
      <c r="J432" s="39"/>
      <c r="K432" s="39"/>
      <c r="L432" s="43"/>
      <c r="M432" s="237"/>
      <c r="N432" s="238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5" t="s">
        <v>164</v>
      </c>
      <c r="AU432" s="15" t="s">
        <v>169</v>
      </c>
    </row>
    <row r="433" spans="1:51" s="13" customFormat="1" ht="12">
      <c r="A433" s="13"/>
      <c r="B433" s="239"/>
      <c r="C433" s="240"/>
      <c r="D433" s="234" t="s">
        <v>224</v>
      </c>
      <c r="E433" s="241" t="s">
        <v>1</v>
      </c>
      <c r="F433" s="242" t="s">
        <v>174</v>
      </c>
      <c r="G433" s="240"/>
      <c r="H433" s="243">
        <v>4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224</v>
      </c>
      <c r="AU433" s="249" t="s">
        <v>169</v>
      </c>
      <c r="AV433" s="13" t="s">
        <v>95</v>
      </c>
      <c r="AW433" s="13" t="s">
        <v>40</v>
      </c>
      <c r="AX433" s="13" t="s">
        <v>93</v>
      </c>
      <c r="AY433" s="249" t="s">
        <v>157</v>
      </c>
    </row>
    <row r="434" spans="1:63" s="12" customFormat="1" ht="22.8" customHeight="1">
      <c r="A434" s="12"/>
      <c r="B434" s="204"/>
      <c r="C434" s="205"/>
      <c r="D434" s="206" t="s">
        <v>84</v>
      </c>
      <c r="E434" s="218" t="s">
        <v>766</v>
      </c>
      <c r="F434" s="218" t="s">
        <v>767</v>
      </c>
      <c r="G434" s="205"/>
      <c r="H434" s="205"/>
      <c r="I434" s="208"/>
      <c r="J434" s="219">
        <f>BK434</f>
        <v>0</v>
      </c>
      <c r="K434" s="205"/>
      <c r="L434" s="210"/>
      <c r="M434" s="211"/>
      <c r="N434" s="212"/>
      <c r="O434" s="212"/>
      <c r="P434" s="213">
        <f>SUM(P435:P443)</f>
        <v>0</v>
      </c>
      <c r="Q434" s="212"/>
      <c r="R434" s="213">
        <f>SUM(R435:R443)</f>
        <v>0</v>
      </c>
      <c r="S434" s="212"/>
      <c r="T434" s="214">
        <f>SUM(T435:T443)</f>
        <v>0</v>
      </c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R434" s="215" t="s">
        <v>93</v>
      </c>
      <c r="AT434" s="216" t="s">
        <v>84</v>
      </c>
      <c r="AU434" s="216" t="s">
        <v>93</v>
      </c>
      <c r="AY434" s="215" t="s">
        <v>157</v>
      </c>
      <c r="BK434" s="217">
        <f>SUM(BK435:BK443)</f>
        <v>0</v>
      </c>
    </row>
    <row r="435" spans="1:65" s="2" customFormat="1" ht="24.15" customHeight="1">
      <c r="A435" s="37"/>
      <c r="B435" s="38"/>
      <c r="C435" s="220" t="s">
        <v>817</v>
      </c>
      <c r="D435" s="220" t="s">
        <v>158</v>
      </c>
      <c r="E435" s="221" t="s">
        <v>778</v>
      </c>
      <c r="F435" s="222" t="s">
        <v>377</v>
      </c>
      <c r="G435" s="223" t="s">
        <v>302</v>
      </c>
      <c r="H435" s="224">
        <v>26.4</v>
      </c>
      <c r="I435" s="225"/>
      <c r="J435" s="226">
        <f>ROUND(I435*H435,2)</f>
        <v>0</v>
      </c>
      <c r="K435" s="227"/>
      <c r="L435" s="43"/>
      <c r="M435" s="228" t="s">
        <v>1</v>
      </c>
      <c r="N435" s="229" t="s">
        <v>50</v>
      </c>
      <c r="O435" s="90"/>
      <c r="P435" s="230">
        <f>O435*H435</f>
        <v>0</v>
      </c>
      <c r="Q435" s="230">
        <v>0</v>
      </c>
      <c r="R435" s="230">
        <f>Q435*H435</f>
        <v>0</v>
      </c>
      <c r="S435" s="230">
        <v>0</v>
      </c>
      <c r="T435" s="231">
        <f>S435*H435</f>
        <v>0</v>
      </c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R435" s="232" t="s">
        <v>174</v>
      </c>
      <c r="AT435" s="232" t="s">
        <v>158</v>
      </c>
      <c r="AU435" s="232" t="s">
        <v>95</v>
      </c>
      <c r="AY435" s="15" t="s">
        <v>157</v>
      </c>
      <c r="BE435" s="233">
        <f>IF(N435="základní",J435,0)</f>
        <v>0</v>
      </c>
      <c r="BF435" s="233">
        <f>IF(N435="snížená",J435,0)</f>
        <v>0</v>
      </c>
      <c r="BG435" s="233">
        <f>IF(N435="zákl. přenesená",J435,0)</f>
        <v>0</v>
      </c>
      <c r="BH435" s="233">
        <f>IF(N435="sníž. přenesená",J435,0)</f>
        <v>0</v>
      </c>
      <c r="BI435" s="233">
        <f>IF(N435="nulová",J435,0)</f>
        <v>0</v>
      </c>
      <c r="BJ435" s="15" t="s">
        <v>93</v>
      </c>
      <c r="BK435" s="233">
        <f>ROUND(I435*H435,2)</f>
        <v>0</v>
      </c>
      <c r="BL435" s="15" t="s">
        <v>174</v>
      </c>
      <c r="BM435" s="232" t="s">
        <v>1362</v>
      </c>
    </row>
    <row r="436" spans="1:47" s="2" customFormat="1" ht="12">
      <c r="A436" s="37"/>
      <c r="B436" s="38"/>
      <c r="C436" s="39"/>
      <c r="D436" s="234" t="s">
        <v>164</v>
      </c>
      <c r="E436" s="39"/>
      <c r="F436" s="235" t="s">
        <v>379</v>
      </c>
      <c r="G436" s="39"/>
      <c r="H436" s="39"/>
      <c r="I436" s="236"/>
      <c r="J436" s="39"/>
      <c r="K436" s="39"/>
      <c r="L436" s="43"/>
      <c r="M436" s="237"/>
      <c r="N436" s="238"/>
      <c r="O436" s="90"/>
      <c r="P436" s="90"/>
      <c r="Q436" s="90"/>
      <c r="R436" s="90"/>
      <c r="S436" s="90"/>
      <c r="T436" s="91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T436" s="15" t="s">
        <v>164</v>
      </c>
      <c r="AU436" s="15" t="s">
        <v>95</v>
      </c>
    </row>
    <row r="437" spans="1:51" s="13" customFormat="1" ht="12">
      <c r="A437" s="13"/>
      <c r="B437" s="239"/>
      <c r="C437" s="240"/>
      <c r="D437" s="234" t="s">
        <v>224</v>
      </c>
      <c r="E437" s="241" t="s">
        <v>1</v>
      </c>
      <c r="F437" s="242" t="s">
        <v>1363</v>
      </c>
      <c r="G437" s="240"/>
      <c r="H437" s="243">
        <v>26.4</v>
      </c>
      <c r="I437" s="244"/>
      <c r="J437" s="240"/>
      <c r="K437" s="240"/>
      <c r="L437" s="245"/>
      <c r="M437" s="246"/>
      <c r="N437" s="247"/>
      <c r="O437" s="247"/>
      <c r="P437" s="247"/>
      <c r="Q437" s="247"/>
      <c r="R437" s="247"/>
      <c r="S437" s="247"/>
      <c r="T437" s="248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9" t="s">
        <v>224</v>
      </c>
      <c r="AU437" s="249" t="s">
        <v>95</v>
      </c>
      <c r="AV437" s="13" t="s">
        <v>95</v>
      </c>
      <c r="AW437" s="13" t="s">
        <v>40</v>
      </c>
      <c r="AX437" s="13" t="s">
        <v>93</v>
      </c>
      <c r="AY437" s="249" t="s">
        <v>157</v>
      </c>
    </row>
    <row r="438" spans="1:65" s="2" customFormat="1" ht="37.8" customHeight="1">
      <c r="A438" s="37"/>
      <c r="B438" s="38"/>
      <c r="C438" s="220" t="s">
        <v>822</v>
      </c>
      <c r="D438" s="220" t="s">
        <v>158</v>
      </c>
      <c r="E438" s="221" t="s">
        <v>781</v>
      </c>
      <c r="F438" s="222" t="s">
        <v>782</v>
      </c>
      <c r="G438" s="223" t="s">
        <v>302</v>
      </c>
      <c r="H438" s="224">
        <v>1.15</v>
      </c>
      <c r="I438" s="225"/>
      <c r="J438" s="226">
        <f>ROUND(I438*H438,2)</f>
        <v>0</v>
      </c>
      <c r="K438" s="227"/>
      <c r="L438" s="43"/>
      <c r="M438" s="228" t="s">
        <v>1</v>
      </c>
      <c r="N438" s="229" t="s">
        <v>50</v>
      </c>
      <c r="O438" s="90"/>
      <c r="P438" s="230">
        <f>O438*H438</f>
        <v>0</v>
      </c>
      <c r="Q438" s="230">
        <v>0</v>
      </c>
      <c r="R438" s="230">
        <f>Q438*H438</f>
        <v>0</v>
      </c>
      <c r="S438" s="230">
        <v>0</v>
      </c>
      <c r="T438" s="231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232" t="s">
        <v>174</v>
      </c>
      <c r="AT438" s="232" t="s">
        <v>158</v>
      </c>
      <c r="AU438" s="232" t="s">
        <v>95</v>
      </c>
      <c r="AY438" s="15" t="s">
        <v>157</v>
      </c>
      <c r="BE438" s="233">
        <f>IF(N438="základní",J438,0)</f>
        <v>0</v>
      </c>
      <c r="BF438" s="233">
        <f>IF(N438="snížená",J438,0)</f>
        <v>0</v>
      </c>
      <c r="BG438" s="233">
        <f>IF(N438="zákl. přenesená",J438,0)</f>
        <v>0</v>
      </c>
      <c r="BH438" s="233">
        <f>IF(N438="sníž. přenesená",J438,0)</f>
        <v>0</v>
      </c>
      <c r="BI438" s="233">
        <f>IF(N438="nulová",J438,0)</f>
        <v>0</v>
      </c>
      <c r="BJ438" s="15" t="s">
        <v>93</v>
      </c>
      <c r="BK438" s="233">
        <f>ROUND(I438*H438,2)</f>
        <v>0</v>
      </c>
      <c r="BL438" s="15" t="s">
        <v>174</v>
      </c>
      <c r="BM438" s="232" t="s">
        <v>1364</v>
      </c>
    </row>
    <row r="439" spans="1:47" s="2" customFormat="1" ht="12">
      <c r="A439" s="37"/>
      <c r="B439" s="38"/>
      <c r="C439" s="39"/>
      <c r="D439" s="234" t="s">
        <v>164</v>
      </c>
      <c r="E439" s="39"/>
      <c r="F439" s="235" t="s">
        <v>784</v>
      </c>
      <c r="G439" s="39"/>
      <c r="H439" s="39"/>
      <c r="I439" s="236"/>
      <c r="J439" s="39"/>
      <c r="K439" s="39"/>
      <c r="L439" s="43"/>
      <c r="M439" s="237"/>
      <c r="N439" s="238"/>
      <c r="O439" s="90"/>
      <c r="P439" s="90"/>
      <c r="Q439" s="90"/>
      <c r="R439" s="90"/>
      <c r="S439" s="90"/>
      <c r="T439" s="91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15" t="s">
        <v>164</v>
      </c>
      <c r="AU439" s="15" t="s">
        <v>95</v>
      </c>
    </row>
    <row r="440" spans="1:51" s="13" customFormat="1" ht="12">
      <c r="A440" s="13"/>
      <c r="B440" s="239"/>
      <c r="C440" s="240"/>
      <c r="D440" s="234" t="s">
        <v>224</v>
      </c>
      <c r="E440" s="241" t="s">
        <v>1</v>
      </c>
      <c r="F440" s="242" t="s">
        <v>1365</v>
      </c>
      <c r="G440" s="240"/>
      <c r="H440" s="243">
        <v>1.15</v>
      </c>
      <c r="I440" s="244"/>
      <c r="J440" s="240"/>
      <c r="K440" s="240"/>
      <c r="L440" s="245"/>
      <c r="M440" s="246"/>
      <c r="N440" s="247"/>
      <c r="O440" s="247"/>
      <c r="P440" s="247"/>
      <c r="Q440" s="247"/>
      <c r="R440" s="247"/>
      <c r="S440" s="247"/>
      <c r="T440" s="248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9" t="s">
        <v>224</v>
      </c>
      <c r="AU440" s="249" t="s">
        <v>95</v>
      </c>
      <c r="AV440" s="13" t="s">
        <v>95</v>
      </c>
      <c r="AW440" s="13" t="s">
        <v>40</v>
      </c>
      <c r="AX440" s="13" t="s">
        <v>93</v>
      </c>
      <c r="AY440" s="249" t="s">
        <v>157</v>
      </c>
    </row>
    <row r="441" spans="1:65" s="2" customFormat="1" ht="37.8" customHeight="1">
      <c r="A441" s="37"/>
      <c r="B441" s="38"/>
      <c r="C441" s="220" t="s">
        <v>1081</v>
      </c>
      <c r="D441" s="220" t="s">
        <v>158</v>
      </c>
      <c r="E441" s="221" t="s">
        <v>1182</v>
      </c>
      <c r="F441" s="222" t="s">
        <v>1183</v>
      </c>
      <c r="G441" s="223" t="s">
        <v>302</v>
      </c>
      <c r="H441" s="224">
        <v>6</v>
      </c>
      <c r="I441" s="225"/>
      <c r="J441" s="226">
        <f>ROUND(I441*H441,2)</f>
        <v>0</v>
      </c>
      <c r="K441" s="227"/>
      <c r="L441" s="43"/>
      <c r="M441" s="228" t="s">
        <v>1</v>
      </c>
      <c r="N441" s="229" t="s">
        <v>50</v>
      </c>
      <c r="O441" s="90"/>
      <c r="P441" s="230">
        <f>O441*H441</f>
        <v>0</v>
      </c>
      <c r="Q441" s="230">
        <v>0</v>
      </c>
      <c r="R441" s="230">
        <f>Q441*H441</f>
        <v>0</v>
      </c>
      <c r="S441" s="230">
        <v>0</v>
      </c>
      <c r="T441" s="231">
        <f>S441*H441</f>
        <v>0</v>
      </c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R441" s="232" t="s">
        <v>174</v>
      </c>
      <c r="AT441" s="232" t="s">
        <v>158</v>
      </c>
      <c r="AU441" s="232" t="s">
        <v>95</v>
      </c>
      <c r="AY441" s="15" t="s">
        <v>157</v>
      </c>
      <c r="BE441" s="233">
        <f>IF(N441="základní",J441,0)</f>
        <v>0</v>
      </c>
      <c r="BF441" s="233">
        <f>IF(N441="snížená",J441,0)</f>
        <v>0</v>
      </c>
      <c r="BG441" s="233">
        <f>IF(N441="zákl. přenesená",J441,0)</f>
        <v>0</v>
      </c>
      <c r="BH441" s="233">
        <f>IF(N441="sníž. přenesená",J441,0)</f>
        <v>0</v>
      </c>
      <c r="BI441" s="233">
        <f>IF(N441="nulová",J441,0)</f>
        <v>0</v>
      </c>
      <c r="BJ441" s="15" t="s">
        <v>93</v>
      </c>
      <c r="BK441" s="233">
        <f>ROUND(I441*H441,2)</f>
        <v>0</v>
      </c>
      <c r="BL441" s="15" t="s">
        <v>174</v>
      </c>
      <c r="BM441" s="232" t="s">
        <v>1366</v>
      </c>
    </row>
    <row r="442" spans="1:47" s="2" customFormat="1" ht="12">
      <c r="A442" s="37"/>
      <c r="B442" s="38"/>
      <c r="C442" s="39"/>
      <c r="D442" s="234" t="s">
        <v>164</v>
      </c>
      <c r="E442" s="39"/>
      <c r="F442" s="235" t="s">
        <v>1185</v>
      </c>
      <c r="G442" s="39"/>
      <c r="H442" s="39"/>
      <c r="I442" s="236"/>
      <c r="J442" s="39"/>
      <c r="K442" s="39"/>
      <c r="L442" s="43"/>
      <c r="M442" s="237"/>
      <c r="N442" s="238"/>
      <c r="O442" s="90"/>
      <c r="P442" s="90"/>
      <c r="Q442" s="90"/>
      <c r="R442" s="90"/>
      <c r="S442" s="90"/>
      <c r="T442" s="91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T442" s="15" t="s">
        <v>164</v>
      </c>
      <c r="AU442" s="15" t="s">
        <v>95</v>
      </c>
    </row>
    <row r="443" spans="1:51" s="13" customFormat="1" ht="12">
      <c r="A443" s="13"/>
      <c r="B443" s="239"/>
      <c r="C443" s="240"/>
      <c r="D443" s="234" t="s">
        <v>224</v>
      </c>
      <c r="E443" s="241" t="s">
        <v>1</v>
      </c>
      <c r="F443" s="242" t="s">
        <v>1367</v>
      </c>
      <c r="G443" s="240"/>
      <c r="H443" s="243">
        <v>6</v>
      </c>
      <c r="I443" s="244"/>
      <c r="J443" s="240"/>
      <c r="K443" s="240"/>
      <c r="L443" s="245"/>
      <c r="M443" s="246"/>
      <c r="N443" s="247"/>
      <c r="O443" s="247"/>
      <c r="P443" s="247"/>
      <c r="Q443" s="247"/>
      <c r="R443" s="247"/>
      <c r="S443" s="247"/>
      <c r="T443" s="248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9" t="s">
        <v>224</v>
      </c>
      <c r="AU443" s="249" t="s">
        <v>95</v>
      </c>
      <c r="AV443" s="13" t="s">
        <v>95</v>
      </c>
      <c r="AW443" s="13" t="s">
        <v>40</v>
      </c>
      <c r="AX443" s="13" t="s">
        <v>93</v>
      </c>
      <c r="AY443" s="249" t="s">
        <v>157</v>
      </c>
    </row>
    <row r="444" spans="1:63" s="12" customFormat="1" ht="25.9" customHeight="1">
      <c r="A444" s="12"/>
      <c r="B444" s="204"/>
      <c r="C444" s="205"/>
      <c r="D444" s="206" t="s">
        <v>84</v>
      </c>
      <c r="E444" s="207" t="s">
        <v>299</v>
      </c>
      <c r="F444" s="207" t="s">
        <v>794</v>
      </c>
      <c r="G444" s="205"/>
      <c r="H444" s="205"/>
      <c r="I444" s="208"/>
      <c r="J444" s="209">
        <f>BK444</f>
        <v>0</v>
      </c>
      <c r="K444" s="205"/>
      <c r="L444" s="210"/>
      <c r="M444" s="211"/>
      <c r="N444" s="212"/>
      <c r="O444" s="212"/>
      <c r="P444" s="213">
        <f>P445</f>
        <v>0</v>
      </c>
      <c r="Q444" s="212"/>
      <c r="R444" s="213">
        <f>R445</f>
        <v>0</v>
      </c>
      <c r="S444" s="212"/>
      <c r="T444" s="214">
        <f>T445</f>
        <v>0</v>
      </c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R444" s="215" t="s">
        <v>169</v>
      </c>
      <c r="AT444" s="216" t="s">
        <v>84</v>
      </c>
      <c r="AU444" s="216" t="s">
        <v>85</v>
      </c>
      <c r="AY444" s="215" t="s">
        <v>157</v>
      </c>
      <c r="BK444" s="217">
        <f>BK445</f>
        <v>0</v>
      </c>
    </row>
    <row r="445" spans="1:63" s="12" customFormat="1" ht="22.8" customHeight="1">
      <c r="A445" s="12"/>
      <c r="B445" s="204"/>
      <c r="C445" s="205"/>
      <c r="D445" s="206" t="s">
        <v>84</v>
      </c>
      <c r="E445" s="218" t="s">
        <v>815</v>
      </c>
      <c r="F445" s="218" t="s">
        <v>816</v>
      </c>
      <c r="G445" s="205"/>
      <c r="H445" s="205"/>
      <c r="I445" s="208"/>
      <c r="J445" s="219">
        <f>BK445</f>
        <v>0</v>
      </c>
      <c r="K445" s="205"/>
      <c r="L445" s="210"/>
      <c r="M445" s="211"/>
      <c r="N445" s="212"/>
      <c r="O445" s="212"/>
      <c r="P445" s="213">
        <f>SUM(P446:P456)</f>
        <v>0</v>
      </c>
      <c r="Q445" s="212"/>
      <c r="R445" s="213">
        <f>SUM(R446:R456)</f>
        <v>0</v>
      </c>
      <c r="S445" s="212"/>
      <c r="T445" s="214">
        <f>SUM(T446:T456)</f>
        <v>0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15" t="s">
        <v>169</v>
      </c>
      <c r="AT445" s="216" t="s">
        <v>84</v>
      </c>
      <c r="AU445" s="216" t="s">
        <v>93</v>
      </c>
      <c r="AY445" s="215" t="s">
        <v>157</v>
      </c>
      <c r="BK445" s="217">
        <f>SUM(BK446:BK456)</f>
        <v>0</v>
      </c>
    </row>
    <row r="446" spans="1:65" s="2" customFormat="1" ht="24.15" customHeight="1">
      <c r="A446" s="37"/>
      <c r="B446" s="38"/>
      <c r="C446" s="220" t="s">
        <v>1086</v>
      </c>
      <c r="D446" s="220" t="s">
        <v>158</v>
      </c>
      <c r="E446" s="221" t="s">
        <v>818</v>
      </c>
      <c r="F446" s="222" t="s">
        <v>819</v>
      </c>
      <c r="G446" s="223" t="s">
        <v>313</v>
      </c>
      <c r="H446" s="224">
        <v>66.125</v>
      </c>
      <c r="I446" s="225"/>
      <c r="J446" s="226">
        <f>ROUND(I446*H446,2)</f>
        <v>0</v>
      </c>
      <c r="K446" s="227"/>
      <c r="L446" s="43"/>
      <c r="M446" s="228" t="s">
        <v>1</v>
      </c>
      <c r="N446" s="229" t="s">
        <v>50</v>
      </c>
      <c r="O446" s="90"/>
      <c r="P446" s="230">
        <f>O446*H446</f>
        <v>0</v>
      </c>
      <c r="Q446" s="230">
        <v>0</v>
      </c>
      <c r="R446" s="230">
        <f>Q446*H446</f>
        <v>0</v>
      </c>
      <c r="S446" s="230">
        <v>0</v>
      </c>
      <c r="T446" s="231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32" t="s">
        <v>594</v>
      </c>
      <c r="AT446" s="232" t="s">
        <v>158</v>
      </c>
      <c r="AU446" s="232" t="s">
        <v>95</v>
      </c>
      <c r="AY446" s="15" t="s">
        <v>157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5" t="s">
        <v>93</v>
      </c>
      <c r="BK446" s="233">
        <f>ROUND(I446*H446,2)</f>
        <v>0</v>
      </c>
      <c r="BL446" s="15" t="s">
        <v>594</v>
      </c>
      <c r="BM446" s="232" t="s">
        <v>820</v>
      </c>
    </row>
    <row r="447" spans="1:47" s="2" customFormat="1" ht="12">
      <c r="A447" s="37"/>
      <c r="B447" s="38"/>
      <c r="C447" s="39"/>
      <c r="D447" s="234" t="s">
        <v>164</v>
      </c>
      <c r="E447" s="39"/>
      <c r="F447" s="235" t="s">
        <v>821</v>
      </c>
      <c r="G447" s="39"/>
      <c r="H447" s="39"/>
      <c r="I447" s="236"/>
      <c r="J447" s="39"/>
      <c r="K447" s="39"/>
      <c r="L447" s="43"/>
      <c r="M447" s="237"/>
      <c r="N447" s="238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5" t="s">
        <v>164</v>
      </c>
      <c r="AU447" s="15" t="s">
        <v>95</v>
      </c>
    </row>
    <row r="448" spans="1:51" s="13" customFormat="1" ht="12">
      <c r="A448" s="13"/>
      <c r="B448" s="239"/>
      <c r="C448" s="240"/>
      <c r="D448" s="234" t="s">
        <v>224</v>
      </c>
      <c r="E448" s="241" t="s">
        <v>1</v>
      </c>
      <c r="F448" s="242" t="s">
        <v>1368</v>
      </c>
      <c r="G448" s="240"/>
      <c r="H448" s="243">
        <v>66.125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9" t="s">
        <v>224</v>
      </c>
      <c r="AU448" s="249" t="s">
        <v>95</v>
      </c>
      <c r="AV448" s="13" t="s">
        <v>95</v>
      </c>
      <c r="AW448" s="13" t="s">
        <v>40</v>
      </c>
      <c r="AX448" s="13" t="s">
        <v>85</v>
      </c>
      <c r="AY448" s="249" t="s">
        <v>157</v>
      </c>
    </row>
    <row r="449" spans="1:65" s="2" customFormat="1" ht="24.15" customHeight="1">
      <c r="A449" s="37"/>
      <c r="B449" s="38"/>
      <c r="C449" s="220" t="s">
        <v>1090</v>
      </c>
      <c r="D449" s="220" t="s">
        <v>158</v>
      </c>
      <c r="E449" s="221" t="s">
        <v>823</v>
      </c>
      <c r="F449" s="222" t="s">
        <v>824</v>
      </c>
      <c r="G449" s="223" t="s">
        <v>313</v>
      </c>
      <c r="H449" s="224">
        <v>66.125</v>
      </c>
      <c r="I449" s="225"/>
      <c r="J449" s="226">
        <f>ROUND(I449*H449,2)</f>
        <v>0</v>
      </c>
      <c r="K449" s="227"/>
      <c r="L449" s="43"/>
      <c r="M449" s="228" t="s">
        <v>1</v>
      </c>
      <c r="N449" s="229" t="s">
        <v>50</v>
      </c>
      <c r="O449" s="90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32" t="s">
        <v>594</v>
      </c>
      <c r="AT449" s="232" t="s">
        <v>158</v>
      </c>
      <c r="AU449" s="232" t="s">
        <v>95</v>
      </c>
      <c r="AY449" s="15" t="s">
        <v>157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5" t="s">
        <v>93</v>
      </c>
      <c r="BK449" s="233">
        <f>ROUND(I449*H449,2)</f>
        <v>0</v>
      </c>
      <c r="BL449" s="15" t="s">
        <v>594</v>
      </c>
      <c r="BM449" s="232" t="s">
        <v>825</v>
      </c>
    </row>
    <row r="450" spans="1:47" s="2" customFormat="1" ht="12">
      <c r="A450" s="37"/>
      <c r="B450" s="38"/>
      <c r="C450" s="39"/>
      <c r="D450" s="234" t="s">
        <v>164</v>
      </c>
      <c r="E450" s="39"/>
      <c r="F450" s="235" t="s">
        <v>826</v>
      </c>
      <c r="G450" s="39"/>
      <c r="H450" s="39"/>
      <c r="I450" s="236"/>
      <c r="J450" s="39"/>
      <c r="K450" s="39"/>
      <c r="L450" s="43"/>
      <c r="M450" s="237"/>
      <c r="N450" s="238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5" t="s">
        <v>164</v>
      </c>
      <c r="AU450" s="15" t="s">
        <v>95</v>
      </c>
    </row>
    <row r="451" spans="1:51" s="13" customFormat="1" ht="12">
      <c r="A451" s="13"/>
      <c r="B451" s="239"/>
      <c r="C451" s="240"/>
      <c r="D451" s="234" t="s">
        <v>224</v>
      </c>
      <c r="E451" s="241" t="s">
        <v>1</v>
      </c>
      <c r="F451" s="242" t="s">
        <v>1368</v>
      </c>
      <c r="G451" s="240"/>
      <c r="H451" s="243">
        <v>66.125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224</v>
      </c>
      <c r="AU451" s="249" t="s">
        <v>95</v>
      </c>
      <c r="AV451" s="13" t="s">
        <v>95</v>
      </c>
      <c r="AW451" s="13" t="s">
        <v>40</v>
      </c>
      <c r="AX451" s="13" t="s">
        <v>85</v>
      </c>
      <c r="AY451" s="249" t="s">
        <v>157</v>
      </c>
    </row>
    <row r="452" spans="1:65" s="2" customFormat="1" ht="37.8" customHeight="1">
      <c r="A452" s="37"/>
      <c r="B452" s="38"/>
      <c r="C452" s="220" t="s">
        <v>1095</v>
      </c>
      <c r="D452" s="220" t="s">
        <v>158</v>
      </c>
      <c r="E452" s="221" t="s">
        <v>1369</v>
      </c>
      <c r="F452" s="222" t="s">
        <v>1370</v>
      </c>
      <c r="G452" s="223" t="s">
        <v>278</v>
      </c>
      <c r="H452" s="224">
        <v>0.5</v>
      </c>
      <c r="I452" s="225"/>
      <c r="J452" s="226">
        <f>ROUND(I452*H452,2)</f>
        <v>0</v>
      </c>
      <c r="K452" s="227"/>
      <c r="L452" s="43"/>
      <c r="M452" s="228" t="s">
        <v>1</v>
      </c>
      <c r="N452" s="229" t="s">
        <v>50</v>
      </c>
      <c r="O452" s="90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2" t="s">
        <v>594</v>
      </c>
      <c r="AT452" s="232" t="s">
        <v>158</v>
      </c>
      <c r="AU452" s="232" t="s">
        <v>95</v>
      </c>
      <c r="AY452" s="15" t="s">
        <v>157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5" t="s">
        <v>93</v>
      </c>
      <c r="BK452" s="233">
        <f>ROUND(I452*H452,2)</f>
        <v>0</v>
      </c>
      <c r="BL452" s="15" t="s">
        <v>594</v>
      </c>
      <c r="BM452" s="232" t="s">
        <v>1371</v>
      </c>
    </row>
    <row r="453" spans="1:47" s="2" customFormat="1" ht="12">
      <c r="A453" s="37"/>
      <c r="B453" s="38"/>
      <c r="C453" s="39"/>
      <c r="D453" s="234" t="s">
        <v>164</v>
      </c>
      <c r="E453" s="39"/>
      <c r="F453" s="235" t="s">
        <v>1372</v>
      </c>
      <c r="G453" s="39"/>
      <c r="H453" s="39"/>
      <c r="I453" s="236"/>
      <c r="J453" s="39"/>
      <c r="K453" s="39"/>
      <c r="L453" s="43"/>
      <c r="M453" s="237"/>
      <c r="N453" s="238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5" t="s">
        <v>164</v>
      </c>
      <c r="AU453" s="15" t="s">
        <v>95</v>
      </c>
    </row>
    <row r="454" spans="1:65" s="2" customFormat="1" ht="16.5" customHeight="1">
      <c r="A454" s="37"/>
      <c r="B454" s="38"/>
      <c r="C454" s="220" t="s">
        <v>1099</v>
      </c>
      <c r="D454" s="220" t="s">
        <v>158</v>
      </c>
      <c r="E454" s="221" t="s">
        <v>1214</v>
      </c>
      <c r="F454" s="222" t="s">
        <v>1215</v>
      </c>
      <c r="G454" s="223" t="s">
        <v>494</v>
      </c>
      <c r="H454" s="224">
        <v>1</v>
      </c>
      <c r="I454" s="225"/>
      <c r="J454" s="226">
        <f>ROUND(I454*H454,2)</f>
        <v>0</v>
      </c>
      <c r="K454" s="227"/>
      <c r="L454" s="43"/>
      <c r="M454" s="228" t="s">
        <v>1</v>
      </c>
      <c r="N454" s="229" t="s">
        <v>50</v>
      </c>
      <c r="O454" s="90"/>
      <c r="P454" s="230">
        <f>O454*H454</f>
        <v>0</v>
      </c>
      <c r="Q454" s="230">
        <v>0</v>
      </c>
      <c r="R454" s="230">
        <f>Q454*H454</f>
        <v>0</v>
      </c>
      <c r="S454" s="230">
        <v>0</v>
      </c>
      <c r="T454" s="231">
        <f>S454*H454</f>
        <v>0</v>
      </c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R454" s="232" t="s">
        <v>236</v>
      </c>
      <c r="AT454" s="232" t="s">
        <v>158</v>
      </c>
      <c r="AU454" s="232" t="s">
        <v>95</v>
      </c>
      <c r="AY454" s="15" t="s">
        <v>157</v>
      </c>
      <c r="BE454" s="233">
        <f>IF(N454="základní",J454,0)</f>
        <v>0</v>
      </c>
      <c r="BF454" s="233">
        <f>IF(N454="snížená",J454,0)</f>
        <v>0</v>
      </c>
      <c r="BG454" s="233">
        <f>IF(N454="zákl. přenesená",J454,0)</f>
        <v>0</v>
      </c>
      <c r="BH454" s="233">
        <f>IF(N454="sníž. přenesená",J454,0)</f>
        <v>0</v>
      </c>
      <c r="BI454" s="233">
        <f>IF(N454="nulová",J454,0)</f>
        <v>0</v>
      </c>
      <c r="BJ454" s="15" t="s">
        <v>93</v>
      </c>
      <c r="BK454" s="233">
        <f>ROUND(I454*H454,2)</f>
        <v>0</v>
      </c>
      <c r="BL454" s="15" t="s">
        <v>236</v>
      </c>
      <c r="BM454" s="232" t="s">
        <v>1373</v>
      </c>
    </row>
    <row r="455" spans="1:47" s="2" customFormat="1" ht="12">
      <c r="A455" s="37"/>
      <c r="B455" s="38"/>
      <c r="C455" s="39"/>
      <c r="D455" s="234" t="s">
        <v>164</v>
      </c>
      <c r="E455" s="39"/>
      <c r="F455" s="235" t="s">
        <v>1215</v>
      </c>
      <c r="G455" s="39"/>
      <c r="H455" s="39"/>
      <c r="I455" s="236"/>
      <c r="J455" s="39"/>
      <c r="K455" s="39"/>
      <c r="L455" s="43"/>
      <c r="M455" s="237"/>
      <c r="N455" s="238"/>
      <c r="O455" s="90"/>
      <c r="P455" s="90"/>
      <c r="Q455" s="90"/>
      <c r="R455" s="90"/>
      <c r="S455" s="90"/>
      <c r="T455" s="91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T455" s="15" t="s">
        <v>164</v>
      </c>
      <c r="AU455" s="15" t="s">
        <v>95</v>
      </c>
    </row>
    <row r="456" spans="1:51" s="13" customFormat="1" ht="12">
      <c r="A456" s="13"/>
      <c r="B456" s="239"/>
      <c r="C456" s="240"/>
      <c r="D456" s="234" t="s">
        <v>224</v>
      </c>
      <c r="E456" s="241" t="s">
        <v>1</v>
      </c>
      <c r="F456" s="242" t="s">
        <v>93</v>
      </c>
      <c r="G456" s="240"/>
      <c r="H456" s="243">
        <v>1</v>
      </c>
      <c r="I456" s="244"/>
      <c r="J456" s="240"/>
      <c r="K456" s="240"/>
      <c r="L456" s="245"/>
      <c r="M456" s="265"/>
      <c r="N456" s="266"/>
      <c r="O456" s="266"/>
      <c r="P456" s="266"/>
      <c r="Q456" s="266"/>
      <c r="R456" s="266"/>
      <c r="S456" s="266"/>
      <c r="T456" s="267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9" t="s">
        <v>224</v>
      </c>
      <c r="AU456" s="249" t="s">
        <v>95</v>
      </c>
      <c r="AV456" s="13" t="s">
        <v>95</v>
      </c>
      <c r="AW456" s="13" t="s">
        <v>40</v>
      </c>
      <c r="AX456" s="13" t="s">
        <v>93</v>
      </c>
      <c r="AY456" s="249" t="s">
        <v>157</v>
      </c>
    </row>
    <row r="457" spans="1:31" s="2" customFormat="1" ht="6.95" customHeight="1">
      <c r="A457" s="37"/>
      <c r="B457" s="65"/>
      <c r="C457" s="66"/>
      <c r="D457" s="66"/>
      <c r="E457" s="66"/>
      <c r="F457" s="66"/>
      <c r="G457" s="66"/>
      <c r="H457" s="66"/>
      <c r="I457" s="66"/>
      <c r="J457" s="66"/>
      <c r="K457" s="66"/>
      <c r="L457" s="43"/>
      <c r="M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</row>
  </sheetData>
  <sheetProtection password="CC35" sheet="1" objects="1" scenarios="1" formatColumns="0" formatRows="0" autoFilter="0"/>
  <autoFilter ref="C126:K456"/>
  <mergeCells count="9">
    <mergeCell ref="E7:H7"/>
    <mergeCell ref="E9:H9"/>
    <mergeCell ref="E18:H18"/>
    <mergeCell ref="E27:H27"/>
    <mergeCell ref="E84:H84"/>
    <mergeCell ref="E86:H86"/>
    <mergeCell ref="E117:H117"/>
    <mergeCell ref="E119:H11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108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1374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23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39</v>
      </c>
      <c r="F21" s="37"/>
      <c r="G21" s="37"/>
      <c r="H21" s="37"/>
      <c r="I21" s="139" t="s">
        <v>34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ROUND(J132,2)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ROUND((SUM(BE132:BE543)),2)</f>
        <v>0</v>
      </c>
      <c r="G33" s="37"/>
      <c r="H33" s="37"/>
      <c r="I33" s="156">
        <v>0.21</v>
      </c>
      <c r="J33" s="155">
        <f>ROUND(((SUM(BE132:BE543))*I33),2)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ROUND((SUM(BF132:BF543)),2)</f>
        <v>0</v>
      </c>
      <c r="G34" s="37"/>
      <c r="H34" s="37"/>
      <c r="I34" s="156">
        <v>0.15</v>
      </c>
      <c r="J34" s="155">
        <f>ROUND(((SUM(BF132:BF543))*I34),2)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ROUND((SUM(BG132:BG543)),2)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ROUND((SUM(BH132:BH543)),2)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ROUND((SUM(BI132:BI543)),2)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>2023-7.4. - IO 04 Stoka B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 xml:space="preserve">Pohořelice 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 xml:space="preserve">Vodohospodářský rozvoj a výstavba a.s.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J132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241</v>
      </c>
      <c r="E96" s="183"/>
      <c r="F96" s="183"/>
      <c r="G96" s="183"/>
      <c r="H96" s="183"/>
      <c r="I96" s="183"/>
      <c r="J96" s="184">
        <f>J133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242</v>
      </c>
      <c r="E97" s="189"/>
      <c r="F97" s="189"/>
      <c r="G97" s="189"/>
      <c r="H97" s="189"/>
      <c r="I97" s="189"/>
      <c r="J97" s="190">
        <f>J134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243</v>
      </c>
      <c r="E98" s="189"/>
      <c r="F98" s="189"/>
      <c r="G98" s="189"/>
      <c r="H98" s="189"/>
      <c r="I98" s="189"/>
      <c r="J98" s="190">
        <f>J275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244</v>
      </c>
      <c r="E99" s="189"/>
      <c r="F99" s="189"/>
      <c r="G99" s="189"/>
      <c r="H99" s="189"/>
      <c r="I99" s="189"/>
      <c r="J99" s="190">
        <f>J282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245</v>
      </c>
      <c r="E100" s="189"/>
      <c r="F100" s="189"/>
      <c r="G100" s="189"/>
      <c r="H100" s="189"/>
      <c r="I100" s="189"/>
      <c r="J100" s="190">
        <f>J291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246</v>
      </c>
      <c r="E101" s="189"/>
      <c r="F101" s="189"/>
      <c r="G101" s="189"/>
      <c r="H101" s="189"/>
      <c r="I101" s="189"/>
      <c r="J101" s="190">
        <f>J301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247</v>
      </c>
      <c r="E102" s="189"/>
      <c r="F102" s="189"/>
      <c r="G102" s="189"/>
      <c r="H102" s="189"/>
      <c r="I102" s="189"/>
      <c r="J102" s="190">
        <f>J339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248</v>
      </c>
      <c r="E103" s="189"/>
      <c r="F103" s="189"/>
      <c r="G103" s="189"/>
      <c r="H103" s="189"/>
      <c r="I103" s="189"/>
      <c r="J103" s="190">
        <f>J348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249</v>
      </c>
      <c r="E104" s="189"/>
      <c r="F104" s="189"/>
      <c r="G104" s="189"/>
      <c r="H104" s="189"/>
      <c r="I104" s="189"/>
      <c r="J104" s="190">
        <f>J445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6"/>
      <c r="C105" s="187"/>
      <c r="D105" s="188" t="s">
        <v>250</v>
      </c>
      <c r="E105" s="189"/>
      <c r="F105" s="189"/>
      <c r="G105" s="189"/>
      <c r="H105" s="189"/>
      <c r="I105" s="189"/>
      <c r="J105" s="190">
        <f>J464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251</v>
      </c>
      <c r="E106" s="189"/>
      <c r="F106" s="189"/>
      <c r="G106" s="189"/>
      <c r="H106" s="189"/>
      <c r="I106" s="189"/>
      <c r="J106" s="190">
        <f>J496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252</v>
      </c>
      <c r="E107" s="183"/>
      <c r="F107" s="183"/>
      <c r="G107" s="183"/>
      <c r="H107" s="183"/>
      <c r="I107" s="183"/>
      <c r="J107" s="184">
        <f>J512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1375</v>
      </c>
      <c r="E108" s="189"/>
      <c r="F108" s="189"/>
      <c r="G108" s="189"/>
      <c r="H108" s="189"/>
      <c r="I108" s="189"/>
      <c r="J108" s="190">
        <f>J513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254</v>
      </c>
      <c r="E109" s="183"/>
      <c r="F109" s="183"/>
      <c r="G109" s="183"/>
      <c r="H109" s="183"/>
      <c r="I109" s="183"/>
      <c r="J109" s="184">
        <f>J517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255</v>
      </c>
      <c r="E110" s="189"/>
      <c r="F110" s="189"/>
      <c r="G110" s="189"/>
      <c r="H110" s="189"/>
      <c r="I110" s="189"/>
      <c r="J110" s="190">
        <f>J518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256</v>
      </c>
      <c r="E111" s="189"/>
      <c r="F111" s="189"/>
      <c r="G111" s="189"/>
      <c r="H111" s="189"/>
      <c r="I111" s="189"/>
      <c r="J111" s="190">
        <f>J525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6"/>
      <c r="C112" s="187"/>
      <c r="D112" s="188" t="s">
        <v>257</v>
      </c>
      <c r="E112" s="189"/>
      <c r="F112" s="189"/>
      <c r="G112" s="189"/>
      <c r="H112" s="189"/>
      <c r="I112" s="189"/>
      <c r="J112" s="190">
        <f>J529</f>
        <v>0</v>
      </c>
      <c r="K112" s="187"/>
      <c r="L112" s="191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2" customFormat="1" ht="21.8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65"/>
      <c r="C114" s="66"/>
      <c r="D114" s="66"/>
      <c r="E114" s="66"/>
      <c r="F114" s="66"/>
      <c r="G114" s="66"/>
      <c r="H114" s="66"/>
      <c r="I114" s="66"/>
      <c r="J114" s="66"/>
      <c r="K114" s="66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8" spans="1:31" s="2" customFormat="1" ht="6.95" customHeight="1">
      <c r="A118" s="37"/>
      <c r="B118" s="67"/>
      <c r="C118" s="68"/>
      <c r="D118" s="68"/>
      <c r="E118" s="68"/>
      <c r="F118" s="68"/>
      <c r="G118" s="68"/>
      <c r="H118" s="68"/>
      <c r="I118" s="68"/>
      <c r="J118" s="68"/>
      <c r="K118" s="68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4.95" customHeight="1">
      <c r="A119" s="37"/>
      <c r="B119" s="38"/>
      <c r="C119" s="21" t="s">
        <v>141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0" t="s">
        <v>16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175" t="str">
        <f>E7</f>
        <v>Pohořelice – Brněnská, zkapacitnění kanalizace</v>
      </c>
      <c r="F122" s="30"/>
      <c r="G122" s="30"/>
      <c r="H122" s="30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0" t="s">
        <v>124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6.5" customHeight="1">
      <c r="A124" s="37"/>
      <c r="B124" s="38"/>
      <c r="C124" s="39"/>
      <c r="D124" s="39"/>
      <c r="E124" s="75" t="str">
        <f>E9</f>
        <v>2023-7.4. - IO 04 Stoka B</v>
      </c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2" customHeight="1">
      <c r="A126" s="37"/>
      <c r="B126" s="38"/>
      <c r="C126" s="30" t="s">
        <v>22</v>
      </c>
      <c r="D126" s="39"/>
      <c r="E126" s="39"/>
      <c r="F126" s="25" t="str">
        <f>F12</f>
        <v xml:space="preserve">Pohořelice </v>
      </c>
      <c r="G126" s="39"/>
      <c r="H126" s="39"/>
      <c r="I126" s="30" t="s">
        <v>24</v>
      </c>
      <c r="J126" s="78" t="str">
        <f>IF(J12="","",J12)</f>
        <v>18. 7. 2023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25.65" customHeight="1">
      <c r="A128" s="37"/>
      <c r="B128" s="38"/>
      <c r="C128" s="30" t="s">
        <v>30</v>
      </c>
      <c r="D128" s="39"/>
      <c r="E128" s="39"/>
      <c r="F128" s="25" t="str">
        <f>E15</f>
        <v>VODOVODY A KANALIZACE BŘECLAV, a.s.</v>
      </c>
      <c r="G128" s="39"/>
      <c r="H128" s="39"/>
      <c r="I128" s="30" t="s">
        <v>37</v>
      </c>
      <c r="J128" s="35" t="str">
        <f>E21</f>
        <v xml:space="preserve">Vodohospodářský rozvoj a výstavba a.s. 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15.15" customHeight="1">
      <c r="A129" s="37"/>
      <c r="B129" s="38"/>
      <c r="C129" s="30" t="s">
        <v>35</v>
      </c>
      <c r="D129" s="39"/>
      <c r="E129" s="39"/>
      <c r="F129" s="25" t="str">
        <f>IF(E18="","",E18)</f>
        <v>Vyplň údaj</v>
      </c>
      <c r="G129" s="39"/>
      <c r="H129" s="39"/>
      <c r="I129" s="30" t="s">
        <v>41</v>
      </c>
      <c r="J129" s="35" t="str">
        <f>E24</f>
        <v>Dvořák</v>
      </c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10.3" customHeight="1">
      <c r="A130" s="37"/>
      <c r="B130" s="38"/>
      <c r="C130" s="39"/>
      <c r="D130" s="39"/>
      <c r="E130" s="39"/>
      <c r="F130" s="39"/>
      <c r="G130" s="39"/>
      <c r="H130" s="39"/>
      <c r="I130" s="39"/>
      <c r="J130" s="39"/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11" customFormat="1" ht="29.25" customHeight="1">
      <c r="A131" s="192"/>
      <c r="B131" s="193"/>
      <c r="C131" s="194" t="s">
        <v>142</v>
      </c>
      <c r="D131" s="195" t="s">
        <v>70</v>
      </c>
      <c r="E131" s="195" t="s">
        <v>66</v>
      </c>
      <c r="F131" s="195" t="s">
        <v>67</v>
      </c>
      <c r="G131" s="195" t="s">
        <v>143</v>
      </c>
      <c r="H131" s="195" t="s">
        <v>144</v>
      </c>
      <c r="I131" s="195" t="s">
        <v>145</v>
      </c>
      <c r="J131" s="196" t="s">
        <v>132</v>
      </c>
      <c r="K131" s="197" t="s">
        <v>146</v>
      </c>
      <c r="L131" s="198"/>
      <c r="M131" s="99" t="s">
        <v>1</v>
      </c>
      <c r="N131" s="100" t="s">
        <v>49</v>
      </c>
      <c r="O131" s="100" t="s">
        <v>147</v>
      </c>
      <c r="P131" s="100" t="s">
        <v>148</v>
      </c>
      <c r="Q131" s="100" t="s">
        <v>149</v>
      </c>
      <c r="R131" s="100" t="s">
        <v>150</v>
      </c>
      <c r="S131" s="100" t="s">
        <v>151</v>
      </c>
      <c r="T131" s="101" t="s">
        <v>152</v>
      </c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</row>
    <row r="132" spans="1:63" s="2" customFormat="1" ht="22.8" customHeight="1">
      <c r="A132" s="37"/>
      <c r="B132" s="38"/>
      <c r="C132" s="106" t="s">
        <v>153</v>
      </c>
      <c r="D132" s="39"/>
      <c r="E132" s="39"/>
      <c r="F132" s="39"/>
      <c r="G132" s="39"/>
      <c r="H132" s="39"/>
      <c r="I132" s="39"/>
      <c r="J132" s="199">
        <f>BK132</f>
        <v>0</v>
      </c>
      <c r="K132" s="39"/>
      <c r="L132" s="43"/>
      <c r="M132" s="102"/>
      <c r="N132" s="200"/>
      <c r="O132" s="103"/>
      <c r="P132" s="201">
        <f>P133+P512+P517</f>
        <v>0</v>
      </c>
      <c r="Q132" s="103"/>
      <c r="R132" s="201">
        <f>R133+R512+R517</f>
        <v>108.25753139999996</v>
      </c>
      <c r="S132" s="103"/>
      <c r="T132" s="202">
        <f>T133+T512+T517</f>
        <v>348.6572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84</v>
      </c>
      <c r="AU132" s="15" t="s">
        <v>134</v>
      </c>
      <c r="BK132" s="203">
        <f>BK133+BK512+BK517</f>
        <v>0</v>
      </c>
    </row>
    <row r="133" spans="1:63" s="12" customFormat="1" ht="25.9" customHeight="1">
      <c r="A133" s="12"/>
      <c r="B133" s="204"/>
      <c r="C133" s="205"/>
      <c r="D133" s="206" t="s">
        <v>84</v>
      </c>
      <c r="E133" s="207" t="s">
        <v>258</v>
      </c>
      <c r="F133" s="207" t="s">
        <v>259</v>
      </c>
      <c r="G133" s="205"/>
      <c r="H133" s="205"/>
      <c r="I133" s="208"/>
      <c r="J133" s="209">
        <f>BK133</f>
        <v>0</v>
      </c>
      <c r="K133" s="205"/>
      <c r="L133" s="210"/>
      <c r="M133" s="211"/>
      <c r="N133" s="212"/>
      <c r="O133" s="212"/>
      <c r="P133" s="213">
        <f>P134+P275+P282+P291+P301+P339+P348+P445+P496</f>
        <v>0</v>
      </c>
      <c r="Q133" s="212"/>
      <c r="R133" s="213">
        <f>R134+R275+R282+R291+R301+R339+R348+R445+R496</f>
        <v>108.16744139999997</v>
      </c>
      <c r="S133" s="212"/>
      <c r="T133" s="214">
        <f>T134+T275+T282+T291+T301+T339+T348+T445+T496</f>
        <v>348.6572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5" t="s">
        <v>93</v>
      </c>
      <c r="AT133" s="216" t="s">
        <v>84</v>
      </c>
      <c r="AU133" s="216" t="s">
        <v>85</v>
      </c>
      <c r="AY133" s="215" t="s">
        <v>157</v>
      </c>
      <c r="BK133" s="217">
        <f>BK134+BK275+BK282+BK291+BK301+BK339+BK348+BK445+BK496</f>
        <v>0</v>
      </c>
    </row>
    <row r="134" spans="1:63" s="12" customFormat="1" ht="22.8" customHeight="1">
      <c r="A134" s="12"/>
      <c r="B134" s="204"/>
      <c r="C134" s="205"/>
      <c r="D134" s="206" t="s">
        <v>84</v>
      </c>
      <c r="E134" s="218" t="s">
        <v>93</v>
      </c>
      <c r="F134" s="218" t="s">
        <v>260</v>
      </c>
      <c r="G134" s="205"/>
      <c r="H134" s="205"/>
      <c r="I134" s="208"/>
      <c r="J134" s="219">
        <f>BK134</f>
        <v>0</v>
      </c>
      <c r="K134" s="205"/>
      <c r="L134" s="210"/>
      <c r="M134" s="211"/>
      <c r="N134" s="212"/>
      <c r="O134" s="212"/>
      <c r="P134" s="213">
        <f>SUM(P135:P274)</f>
        <v>0</v>
      </c>
      <c r="Q134" s="212"/>
      <c r="R134" s="213">
        <f>SUM(R135:R274)</f>
        <v>53.436238999999986</v>
      </c>
      <c r="S134" s="212"/>
      <c r="T134" s="214">
        <f>SUM(T135:T274)</f>
        <v>259.9212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5" t="s">
        <v>93</v>
      </c>
      <c r="AT134" s="216" t="s">
        <v>84</v>
      </c>
      <c r="AU134" s="216" t="s">
        <v>93</v>
      </c>
      <c r="AY134" s="215" t="s">
        <v>157</v>
      </c>
      <c r="BK134" s="217">
        <f>SUM(BK135:BK274)</f>
        <v>0</v>
      </c>
    </row>
    <row r="135" spans="1:65" s="2" customFormat="1" ht="21.75" customHeight="1">
      <c r="A135" s="37"/>
      <c r="B135" s="38"/>
      <c r="C135" s="220" t="s">
        <v>93</v>
      </c>
      <c r="D135" s="220" t="s">
        <v>158</v>
      </c>
      <c r="E135" s="221" t="s">
        <v>1376</v>
      </c>
      <c r="F135" s="222" t="s">
        <v>1377</v>
      </c>
      <c r="G135" s="223" t="s">
        <v>494</v>
      </c>
      <c r="H135" s="224">
        <v>1</v>
      </c>
      <c r="I135" s="225"/>
      <c r="J135" s="226">
        <f>ROUND(I135*H135,2)</f>
        <v>0</v>
      </c>
      <c r="K135" s="227"/>
      <c r="L135" s="43"/>
      <c r="M135" s="228" t="s">
        <v>1</v>
      </c>
      <c r="N135" s="229" t="s">
        <v>50</v>
      </c>
      <c r="O135" s="90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2" t="s">
        <v>174</v>
      </c>
      <c r="AT135" s="232" t="s">
        <v>158</v>
      </c>
      <c r="AU135" s="232" t="s">
        <v>95</v>
      </c>
      <c r="AY135" s="15" t="s">
        <v>157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5" t="s">
        <v>93</v>
      </c>
      <c r="BK135" s="233">
        <f>ROUND(I135*H135,2)</f>
        <v>0</v>
      </c>
      <c r="BL135" s="15" t="s">
        <v>174</v>
      </c>
      <c r="BM135" s="232" t="s">
        <v>1378</v>
      </c>
    </row>
    <row r="136" spans="1:47" s="2" customFormat="1" ht="12">
      <c r="A136" s="37"/>
      <c r="B136" s="38"/>
      <c r="C136" s="39"/>
      <c r="D136" s="234" t="s">
        <v>164</v>
      </c>
      <c r="E136" s="39"/>
      <c r="F136" s="235" t="s">
        <v>1379</v>
      </c>
      <c r="G136" s="39"/>
      <c r="H136" s="39"/>
      <c r="I136" s="236"/>
      <c r="J136" s="39"/>
      <c r="K136" s="39"/>
      <c r="L136" s="43"/>
      <c r="M136" s="237"/>
      <c r="N136" s="23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164</v>
      </c>
      <c r="AU136" s="15" t="s">
        <v>95</v>
      </c>
    </row>
    <row r="137" spans="1:65" s="2" customFormat="1" ht="24.15" customHeight="1">
      <c r="A137" s="37"/>
      <c r="B137" s="38"/>
      <c r="C137" s="220" t="s">
        <v>95</v>
      </c>
      <c r="D137" s="220" t="s">
        <v>158</v>
      </c>
      <c r="E137" s="221" t="s">
        <v>1380</v>
      </c>
      <c r="F137" s="222" t="s">
        <v>1381</v>
      </c>
      <c r="G137" s="223" t="s">
        <v>263</v>
      </c>
      <c r="H137" s="224">
        <v>51</v>
      </c>
      <c r="I137" s="225"/>
      <c r="J137" s="226">
        <f>ROUND(I137*H137,2)</f>
        <v>0</v>
      </c>
      <c r="K137" s="227"/>
      <c r="L137" s="43"/>
      <c r="M137" s="228" t="s">
        <v>1</v>
      </c>
      <c r="N137" s="229" t="s">
        <v>50</v>
      </c>
      <c r="O137" s="90"/>
      <c r="P137" s="230">
        <f>O137*H137</f>
        <v>0</v>
      </c>
      <c r="Q137" s="230">
        <v>0</v>
      </c>
      <c r="R137" s="230">
        <f>Q137*H137</f>
        <v>0</v>
      </c>
      <c r="S137" s="230">
        <v>0.295</v>
      </c>
      <c r="T137" s="231">
        <f>S137*H137</f>
        <v>15.045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2" t="s">
        <v>174</v>
      </c>
      <c r="AT137" s="232" t="s">
        <v>158</v>
      </c>
      <c r="AU137" s="232" t="s">
        <v>95</v>
      </c>
      <c r="AY137" s="15" t="s">
        <v>157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5" t="s">
        <v>93</v>
      </c>
      <c r="BK137" s="233">
        <f>ROUND(I137*H137,2)</f>
        <v>0</v>
      </c>
      <c r="BL137" s="15" t="s">
        <v>174</v>
      </c>
      <c r="BM137" s="232" t="s">
        <v>1382</v>
      </c>
    </row>
    <row r="138" spans="1:47" s="2" customFormat="1" ht="12">
      <c r="A138" s="37"/>
      <c r="B138" s="38"/>
      <c r="C138" s="39"/>
      <c r="D138" s="234" t="s">
        <v>164</v>
      </c>
      <c r="E138" s="39"/>
      <c r="F138" s="235" t="s">
        <v>1383</v>
      </c>
      <c r="G138" s="39"/>
      <c r="H138" s="39"/>
      <c r="I138" s="236"/>
      <c r="J138" s="39"/>
      <c r="K138" s="39"/>
      <c r="L138" s="43"/>
      <c r="M138" s="237"/>
      <c r="N138" s="238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5" t="s">
        <v>164</v>
      </c>
      <c r="AU138" s="15" t="s">
        <v>95</v>
      </c>
    </row>
    <row r="139" spans="1:51" s="13" customFormat="1" ht="12">
      <c r="A139" s="13"/>
      <c r="B139" s="239"/>
      <c r="C139" s="240"/>
      <c r="D139" s="234" t="s">
        <v>224</v>
      </c>
      <c r="E139" s="241" t="s">
        <v>1</v>
      </c>
      <c r="F139" s="242" t="s">
        <v>1384</v>
      </c>
      <c r="G139" s="240"/>
      <c r="H139" s="243">
        <v>51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224</v>
      </c>
      <c r="AU139" s="249" t="s">
        <v>95</v>
      </c>
      <c r="AV139" s="13" t="s">
        <v>95</v>
      </c>
      <c r="AW139" s="13" t="s">
        <v>40</v>
      </c>
      <c r="AX139" s="13" t="s">
        <v>93</v>
      </c>
      <c r="AY139" s="249" t="s">
        <v>157</v>
      </c>
    </row>
    <row r="140" spans="1:65" s="2" customFormat="1" ht="24.15" customHeight="1">
      <c r="A140" s="37"/>
      <c r="B140" s="38"/>
      <c r="C140" s="220" t="s">
        <v>169</v>
      </c>
      <c r="D140" s="220" t="s">
        <v>158</v>
      </c>
      <c r="E140" s="221" t="s">
        <v>261</v>
      </c>
      <c r="F140" s="222" t="s">
        <v>262</v>
      </c>
      <c r="G140" s="223" t="s">
        <v>263</v>
      </c>
      <c r="H140" s="224">
        <v>106.5</v>
      </c>
      <c r="I140" s="225"/>
      <c r="J140" s="226">
        <f>ROUND(I140*H140,2)</f>
        <v>0</v>
      </c>
      <c r="K140" s="227"/>
      <c r="L140" s="43"/>
      <c r="M140" s="228" t="s">
        <v>1</v>
      </c>
      <c r="N140" s="229" t="s">
        <v>50</v>
      </c>
      <c r="O140" s="90"/>
      <c r="P140" s="230">
        <f>O140*H140</f>
        <v>0</v>
      </c>
      <c r="Q140" s="230">
        <v>0</v>
      </c>
      <c r="R140" s="230">
        <f>Q140*H140</f>
        <v>0</v>
      </c>
      <c r="S140" s="230">
        <v>0.29</v>
      </c>
      <c r="T140" s="231">
        <f>S140*H140</f>
        <v>30.884999999999998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2" t="s">
        <v>174</v>
      </c>
      <c r="AT140" s="232" t="s">
        <v>158</v>
      </c>
      <c r="AU140" s="232" t="s">
        <v>95</v>
      </c>
      <c r="AY140" s="15" t="s">
        <v>157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5" t="s">
        <v>93</v>
      </c>
      <c r="BK140" s="233">
        <f>ROUND(I140*H140,2)</f>
        <v>0</v>
      </c>
      <c r="BL140" s="15" t="s">
        <v>174</v>
      </c>
      <c r="BM140" s="232" t="s">
        <v>264</v>
      </c>
    </row>
    <row r="141" spans="1:47" s="2" customFormat="1" ht="12">
      <c r="A141" s="37"/>
      <c r="B141" s="38"/>
      <c r="C141" s="39"/>
      <c r="D141" s="234" t="s">
        <v>164</v>
      </c>
      <c r="E141" s="39"/>
      <c r="F141" s="235" t="s">
        <v>265</v>
      </c>
      <c r="G141" s="39"/>
      <c r="H141" s="39"/>
      <c r="I141" s="236"/>
      <c r="J141" s="39"/>
      <c r="K141" s="39"/>
      <c r="L141" s="43"/>
      <c r="M141" s="237"/>
      <c r="N141" s="238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164</v>
      </c>
      <c r="AU141" s="15" t="s">
        <v>95</v>
      </c>
    </row>
    <row r="142" spans="1:51" s="13" customFormat="1" ht="12">
      <c r="A142" s="13"/>
      <c r="B142" s="239"/>
      <c r="C142" s="240"/>
      <c r="D142" s="234" t="s">
        <v>224</v>
      </c>
      <c r="E142" s="241" t="s">
        <v>1</v>
      </c>
      <c r="F142" s="242" t="s">
        <v>1385</v>
      </c>
      <c r="G142" s="240"/>
      <c r="H142" s="243">
        <v>106.5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224</v>
      </c>
      <c r="AU142" s="249" t="s">
        <v>95</v>
      </c>
      <c r="AV142" s="13" t="s">
        <v>95</v>
      </c>
      <c r="AW142" s="13" t="s">
        <v>40</v>
      </c>
      <c r="AX142" s="13" t="s">
        <v>93</v>
      </c>
      <c r="AY142" s="249" t="s">
        <v>157</v>
      </c>
    </row>
    <row r="143" spans="1:65" s="2" customFormat="1" ht="24.15" customHeight="1">
      <c r="A143" s="37"/>
      <c r="B143" s="38"/>
      <c r="C143" s="220" t="s">
        <v>174</v>
      </c>
      <c r="D143" s="220" t="s">
        <v>158</v>
      </c>
      <c r="E143" s="221" t="s">
        <v>267</v>
      </c>
      <c r="F143" s="222" t="s">
        <v>268</v>
      </c>
      <c r="G143" s="223" t="s">
        <v>263</v>
      </c>
      <c r="H143" s="224">
        <v>40.8</v>
      </c>
      <c r="I143" s="225"/>
      <c r="J143" s="226">
        <f>ROUND(I143*H143,2)</f>
        <v>0</v>
      </c>
      <c r="K143" s="227"/>
      <c r="L143" s="43"/>
      <c r="M143" s="228" t="s">
        <v>1</v>
      </c>
      <c r="N143" s="229" t="s">
        <v>50</v>
      </c>
      <c r="O143" s="90"/>
      <c r="P143" s="230">
        <f>O143*H143</f>
        <v>0</v>
      </c>
      <c r="Q143" s="230">
        <v>0</v>
      </c>
      <c r="R143" s="230">
        <f>Q143*H143</f>
        <v>0</v>
      </c>
      <c r="S143" s="230">
        <v>0.316</v>
      </c>
      <c r="T143" s="231">
        <f>S143*H143</f>
        <v>12.8928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2" t="s">
        <v>174</v>
      </c>
      <c r="AT143" s="232" t="s">
        <v>158</v>
      </c>
      <c r="AU143" s="232" t="s">
        <v>95</v>
      </c>
      <c r="AY143" s="15" t="s">
        <v>157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5" t="s">
        <v>93</v>
      </c>
      <c r="BK143" s="233">
        <f>ROUND(I143*H143,2)</f>
        <v>0</v>
      </c>
      <c r="BL143" s="15" t="s">
        <v>174</v>
      </c>
      <c r="BM143" s="232" t="s">
        <v>269</v>
      </c>
    </row>
    <row r="144" spans="1:47" s="2" customFormat="1" ht="12">
      <c r="A144" s="37"/>
      <c r="B144" s="38"/>
      <c r="C144" s="39"/>
      <c r="D144" s="234" t="s">
        <v>164</v>
      </c>
      <c r="E144" s="39"/>
      <c r="F144" s="235" t="s">
        <v>270</v>
      </c>
      <c r="G144" s="39"/>
      <c r="H144" s="39"/>
      <c r="I144" s="236"/>
      <c r="J144" s="39"/>
      <c r="K144" s="39"/>
      <c r="L144" s="43"/>
      <c r="M144" s="237"/>
      <c r="N144" s="23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164</v>
      </c>
      <c r="AU144" s="15" t="s">
        <v>95</v>
      </c>
    </row>
    <row r="145" spans="1:51" s="13" customFormat="1" ht="12">
      <c r="A145" s="13"/>
      <c r="B145" s="239"/>
      <c r="C145" s="240"/>
      <c r="D145" s="234" t="s">
        <v>224</v>
      </c>
      <c r="E145" s="241" t="s">
        <v>1</v>
      </c>
      <c r="F145" s="242" t="s">
        <v>1386</v>
      </c>
      <c r="G145" s="240"/>
      <c r="H145" s="243">
        <v>40.8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224</v>
      </c>
      <c r="AU145" s="249" t="s">
        <v>95</v>
      </c>
      <c r="AV145" s="13" t="s">
        <v>95</v>
      </c>
      <c r="AW145" s="13" t="s">
        <v>40</v>
      </c>
      <c r="AX145" s="13" t="s">
        <v>85</v>
      </c>
      <c r="AY145" s="249" t="s">
        <v>157</v>
      </c>
    </row>
    <row r="146" spans="1:65" s="2" customFormat="1" ht="24.15" customHeight="1">
      <c r="A146" s="37"/>
      <c r="B146" s="38"/>
      <c r="C146" s="220" t="s">
        <v>156</v>
      </c>
      <c r="D146" s="220" t="s">
        <v>158</v>
      </c>
      <c r="E146" s="221" t="s">
        <v>272</v>
      </c>
      <c r="F146" s="222" t="s">
        <v>273</v>
      </c>
      <c r="G146" s="223" t="s">
        <v>263</v>
      </c>
      <c r="H146" s="224">
        <v>40.8</v>
      </c>
      <c r="I146" s="225"/>
      <c r="J146" s="226">
        <f>ROUND(I146*H146,2)</f>
        <v>0</v>
      </c>
      <c r="K146" s="227"/>
      <c r="L146" s="43"/>
      <c r="M146" s="228" t="s">
        <v>1</v>
      </c>
      <c r="N146" s="229" t="s">
        <v>50</v>
      </c>
      <c r="O146" s="90"/>
      <c r="P146" s="230">
        <f>O146*H146</f>
        <v>0</v>
      </c>
      <c r="Q146" s="230">
        <v>0</v>
      </c>
      <c r="R146" s="230">
        <f>Q146*H146</f>
        <v>0</v>
      </c>
      <c r="S146" s="230">
        <v>0.098</v>
      </c>
      <c r="T146" s="231">
        <f>S146*H146</f>
        <v>3.9983999999999997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2" t="s">
        <v>174</v>
      </c>
      <c r="AT146" s="232" t="s">
        <v>158</v>
      </c>
      <c r="AU146" s="232" t="s">
        <v>95</v>
      </c>
      <c r="AY146" s="15" t="s">
        <v>157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5" t="s">
        <v>93</v>
      </c>
      <c r="BK146" s="233">
        <f>ROUND(I146*H146,2)</f>
        <v>0</v>
      </c>
      <c r="BL146" s="15" t="s">
        <v>174</v>
      </c>
      <c r="BM146" s="232" t="s">
        <v>274</v>
      </c>
    </row>
    <row r="147" spans="1:47" s="2" customFormat="1" ht="12">
      <c r="A147" s="37"/>
      <c r="B147" s="38"/>
      <c r="C147" s="39"/>
      <c r="D147" s="234" t="s">
        <v>164</v>
      </c>
      <c r="E147" s="39"/>
      <c r="F147" s="235" t="s">
        <v>275</v>
      </c>
      <c r="G147" s="39"/>
      <c r="H147" s="39"/>
      <c r="I147" s="236"/>
      <c r="J147" s="39"/>
      <c r="K147" s="39"/>
      <c r="L147" s="43"/>
      <c r="M147" s="237"/>
      <c r="N147" s="238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164</v>
      </c>
      <c r="AU147" s="15" t="s">
        <v>95</v>
      </c>
    </row>
    <row r="148" spans="1:51" s="13" customFormat="1" ht="12">
      <c r="A148" s="13"/>
      <c r="B148" s="239"/>
      <c r="C148" s="240"/>
      <c r="D148" s="234" t="s">
        <v>224</v>
      </c>
      <c r="E148" s="241" t="s">
        <v>1</v>
      </c>
      <c r="F148" s="242" t="s">
        <v>1386</v>
      </c>
      <c r="G148" s="240"/>
      <c r="H148" s="243">
        <v>40.8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224</v>
      </c>
      <c r="AU148" s="249" t="s">
        <v>95</v>
      </c>
      <c r="AV148" s="13" t="s">
        <v>95</v>
      </c>
      <c r="AW148" s="13" t="s">
        <v>40</v>
      </c>
      <c r="AX148" s="13" t="s">
        <v>93</v>
      </c>
      <c r="AY148" s="249" t="s">
        <v>157</v>
      </c>
    </row>
    <row r="149" spans="1:65" s="2" customFormat="1" ht="24.15" customHeight="1">
      <c r="A149" s="37"/>
      <c r="B149" s="38"/>
      <c r="C149" s="220" t="s">
        <v>182</v>
      </c>
      <c r="D149" s="220" t="s">
        <v>158</v>
      </c>
      <c r="E149" s="221" t="s">
        <v>1387</v>
      </c>
      <c r="F149" s="222" t="s">
        <v>1388</v>
      </c>
      <c r="G149" s="223" t="s">
        <v>313</v>
      </c>
      <c r="H149" s="224">
        <v>109.5</v>
      </c>
      <c r="I149" s="225"/>
      <c r="J149" s="226">
        <f>ROUND(I149*H149,2)</f>
        <v>0</v>
      </c>
      <c r="K149" s="227"/>
      <c r="L149" s="43"/>
      <c r="M149" s="228" t="s">
        <v>1</v>
      </c>
      <c r="N149" s="229" t="s">
        <v>50</v>
      </c>
      <c r="O149" s="90"/>
      <c r="P149" s="230">
        <f>O149*H149</f>
        <v>0</v>
      </c>
      <c r="Q149" s="230">
        <v>0</v>
      </c>
      <c r="R149" s="230">
        <f>Q149*H149</f>
        <v>0</v>
      </c>
      <c r="S149" s="230">
        <v>1.8</v>
      </c>
      <c r="T149" s="231">
        <f>S149*H149</f>
        <v>197.1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2" t="s">
        <v>174</v>
      </c>
      <c r="AT149" s="232" t="s">
        <v>158</v>
      </c>
      <c r="AU149" s="232" t="s">
        <v>95</v>
      </c>
      <c r="AY149" s="15" t="s">
        <v>157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5" t="s">
        <v>93</v>
      </c>
      <c r="BK149" s="233">
        <f>ROUND(I149*H149,2)</f>
        <v>0</v>
      </c>
      <c r="BL149" s="15" t="s">
        <v>174</v>
      </c>
      <c r="BM149" s="232" t="s">
        <v>1389</v>
      </c>
    </row>
    <row r="150" spans="1:47" s="2" customFormat="1" ht="12">
      <c r="A150" s="37"/>
      <c r="B150" s="38"/>
      <c r="C150" s="39"/>
      <c r="D150" s="234" t="s">
        <v>164</v>
      </c>
      <c r="E150" s="39"/>
      <c r="F150" s="235" t="s">
        <v>1390</v>
      </c>
      <c r="G150" s="39"/>
      <c r="H150" s="39"/>
      <c r="I150" s="236"/>
      <c r="J150" s="39"/>
      <c r="K150" s="39"/>
      <c r="L150" s="43"/>
      <c r="M150" s="237"/>
      <c r="N150" s="23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164</v>
      </c>
      <c r="AU150" s="15" t="s">
        <v>95</v>
      </c>
    </row>
    <row r="151" spans="1:51" s="13" customFormat="1" ht="12">
      <c r="A151" s="13"/>
      <c r="B151" s="239"/>
      <c r="C151" s="240"/>
      <c r="D151" s="234" t="s">
        <v>224</v>
      </c>
      <c r="E151" s="241" t="s">
        <v>1</v>
      </c>
      <c r="F151" s="242" t="s">
        <v>1391</v>
      </c>
      <c r="G151" s="240"/>
      <c r="H151" s="243">
        <v>109.5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224</v>
      </c>
      <c r="AU151" s="249" t="s">
        <v>95</v>
      </c>
      <c r="AV151" s="13" t="s">
        <v>95</v>
      </c>
      <c r="AW151" s="13" t="s">
        <v>40</v>
      </c>
      <c r="AX151" s="13" t="s">
        <v>93</v>
      </c>
      <c r="AY151" s="249" t="s">
        <v>157</v>
      </c>
    </row>
    <row r="152" spans="1:65" s="2" customFormat="1" ht="16.5" customHeight="1">
      <c r="A152" s="37"/>
      <c r="B152" s="38"/>
      <c r="C152" s="220" t="s">
        <v>186</v>
      </c>
      <c r="D152" s="220" t="s">
        <v>158</v>
      </c>
      <c r="E152" s="221" t="s">
        <v>276</v>
      </c>
      <c r="F152" s="222" t="s">
        <v>277</v>
      </c>
      <c r="G152" s="223" t="s">
        <v>278</v>
      </c>
      <c r="H152" s="224">
        <v>150</v>
      </c>
      <c r="I152" s="225"/>
      <c r="J152" s="226">
        <f>ROUND(I152*H152,2)</f>
        <v>0</v>
      </c>
      <c r="K152" s="227"/>
      <c r="L152" s="43"/>
      <c r="M152" s="228" t="s">
        <v>1</v>
      </c>
      <c r="N152" s="229" t="s">
        <v>50</v>
      </c>
      <c r="O152" s="90"/>
      <c r="P152" s="230">
        <f>O152*H152</f>
        <v>0</v>
      </c>
      <c r="Q152" s="230">
        <v>0.00719</v>
      </c>
      <c r="R152" s="230">
        <f>Q152*H152</f>
        <v>1.0785</v>
      </c>
      <c r="S152" s="230">
        <v>0</v>
      </c>
      <c r="T152" s="23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2" t="s">
        <v>174</v>
      </c>
      <c r="AT152" s="232" t="s">
        <v>158</v>
      </c>
      <c r="AU152" s="232" t="s">
        <v>95</v>
      </c>
      <c r="AY152" s="15" t="s">
        <v>157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5" t="s">
        <v>93</v>
      </c>
      <c r="BK152" s="233">
        <f>ROUND(I152*H152,2)</f>
        <v>0</v>
      </c>
      <c r="BL152" s="15" t="s">
        <v>174</v>
      </c>
      <c r="BM152" s="232" t="s">
        <v>279</v>
      </c>
    </row>
    <row r="153" spans="1:47" s="2" customFormat="1" ht="12">
      <c r="A153" s="37"/>
      <c r="B153" s="38"/>
      <c r="C153" s="39"/>
      <c r="D153" s="234" t="s">
        <v>164</v>
      </c>
      <c r="E153" s="39"/>
      <c r="F153" s="235" t="s">
        <v>280</v>
      </c>
      <c r="G153" s="39"/>
      <c r="H153" s="39"/>
      <c r="I153" s="236"/>
      <c r="J153" s="39"/>
      <c r="K153" s="39"/>
      <c r="L153" s="43"/>
      <c r="M153" s="237"/>
      <c r="N153" s="23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164</v>
      </c>
      <c r="AU153" s="15" t="s">
        <v>95</v>
      </c>
    </row>
    <row r="154" spans="1:51" s="13" customFormat="1" ht="12">
      <c r="A154" s="13"/>
      <c r="B154" s="239"/>
      <c r="C154" s="240"/>
      <c r="D154" s="234" t="s">
        <v>224</v>
      </c>
      <c r="E154" s="241" t="s">
        <v>1</v>
      </c>
      <c r="F154" s="242" t="s">
        <v>845</v>
      </c>
      <c r="G154" s="240"/>
      <c r="H154" s="243">
        <v>150</v>
      </c>
      <c r="I154" s="244"/>
      <c r="J154" s="240"/>
      <c r="K154" s="240"/>
      <c r="L154" s="245"/>
      <c r="M154" s="246"/>
      <c r="N154" s="247"/>
      <c r="O154" s="247"/>
      <c r="P154" s="247"/>
      <c r="Q154" s="247"/>
      <c r="R154" s="247"/>
      <c r="S154" s="247"/>
      <c r="T154" s="248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9" t="s">
        <v>224</v>
      </c>
      <c r="AU154" s="249" t="s">
        <v>95</v>
      </c>
      <c r="AV154" s="13" t="s">
        <v>95</v>
      </c>
      <c r="AW154" s="13" t="s">
        <v>40</v>
      </c>
      <c r="AX154" s="13" t="s">
        <v>93</v>
      </c>
      <c r="AY154" s="249" t="s">
        <v>157</v>
      </c>
    </row>
    <row r="155" spans="1:65" s="2" customFormat="1" ht="24.15" customHeight="1">
      <c r="A155" s="37"/>
      <c r="B155" s="38"/>
      <c r="C155" s="220" t="s">
        <v>191</v>
      </c>
      <c r="D155" s="220" t="s">
        <v>158</v>
      </c>
      <c r="E155" s="221" t="s">
        <v>282</v>
      </c>
      <c r="F155" s="222" t="s">
        <v>283</v>
      </c>
      <c r="G155" s="223" t="s">
        <v>284</v>
      </c>
      <c r="H155" s="224">
        <v>320</v>
      </c>
      <c r="I155" s="225"/>
      <c r="J155" s="226">
        <f>ROUND(I155*H155,2)</f>
        <v>0</v>
      </c>
      <c r="K155" s="227"/>
      <c r="L155" s="43"/>
      <c r="M155" s="228" t="s">
        <v>1</v>
      </c>
      <c r="N155" s="229" t="s">
        <v>50</v>
      </c>
      <c r="O155" s="90"/>
      <c r="P155" s="230">
        <f>O155*H155</f>
        <v>0</v>
      </c>
      <c r="Q155" s="230">
        <v>4E-05</v>
      </c>
      <c r="R155" s="230">
        <f>Q155*H155</f>
        <v>0.0128</v>
      </c>
      <c r="S155" s="230">
        <v>0</v>
      </c>
      <c r="T155" s="231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2" t="s">
        <v>174</v>
      </c>
      <c r="AT155" s="232" t="s">
        <v>158</v>
      </c>
      <c r="AU155" s="232" t="s">
        <v>95</v>
      </c>
      <c r="AY155" s="15" t="s">
        <v>157</v>
      </c>
      <c r="BE155" s="233">
        <f>IF(N155="základní",J155,0)</f>
        <v>0</v>
      </c>
      <c r="BF155" s="233">
        <f>IF(N155="snížená",J155,0)</f>
        <v>0</v>
      </c>
      <c r="BG155" s="233">
        <f>IF(N155="zákl. přenesená",J155,0)</f>
        <v>0</v>
      </c>
      <c r="BH155" s="233">
        <f>IF(N155="sníž. přenesená",J155,0)</f>
        <v>0</v>
      </c>
      <c r="BI155" s="233">
        <f>IF(N155="nulová",J155,0)</f>
        <v>0</v>
      </c>
      <c r="BJ155" s="15" t="s">
        <v>93</v>
      </c>
      <c r="BK155" s="233">
        <f>ROUND(I155*H155,2)</f>
        <v>0</v>
      </c>
      <c r="BL155" s="15" t="s">
        <v>174</v>
      </c>
      <c r="BM155" s="232" t="s">
        <v>285</v>
      </c>
    </row>
    <row r="156" spans="1:47" s="2" customFormat="1" ht="12">
      <c r="A156" s="37"/>
      <c r="B156" s="38"/>
      <c r="C156" s="39"/>
      <c r="D156" s="234" t="s">
        <v>164</v>
      </c>
      <c r="E156" s="39"/>
      <c r="F156" s="235" t="s">
        <v>286</v>
      </c>
      <c r="G156" s="39"/>
      <c r="H156" s="39"/>
      <c r="I156" s="236"/>
      <c r="J156" s="39"/>
      <c r="K156" s="39"/>
      <c r="L156" s="43"/>
      <c r="M156" s="237"/>
      <c r="N156" s="238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5" t="s">
        <v>164</v>
      </c>
      <c r="AU156" s="15" t="s">
        <v>95</v>
      </c>
    </row>
    <row r="157" spans="1:51" s="13" customFormat="1" ht="12">
      <c r="A157" s="13"/>
      <c r="B157" s="239"/>
      <c r="C157" s="240"/>
      <c r="D157" s="234" t="s">
        <v>224</v>
      </c>
      <c r="E157" s="241" t="s">
        <v>1</v>
      </c>
      <c r="F157" s="242" t="s">
        <v>1392</v>
      </c>
      <c r="G157" s="240"/>
      <c r="H157" s="243">
        <v>320</v>
      </c>
      <c r="I157" s="244"/>
      <c r="J157" s="240"/>
      <c r="K157" s="240"/>
      <c r="L157" s="245"/>
      <c r="M157" s="246"/>
      <c r="N157" s="247"/>
      <c r="O157" s="247"/>
      <c r="P157" s="247"/>
      <c r="Q157" s="247"/>
      <c r="R157" s="247"/>
      <c r="S157" s="247"/>
      <c r="T157" s="24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9" t="s">
        <v>224</v>
      </c>
      <c r="AU157" s="249" t="s">
        <v>95</v>
      </c>
      <c r="AV157" s="13" t="s">
        <v>95</v>
      </c>
      <c r="AW157" s="13" t="s">
        <v>40</v>
      </c>
      <c r="AX157" s="13" t="s">
        <v>93</v>
      </c>
      <c r="AY157" s="249" t="s">
        <v>157</v>
      </c>
    </row>
    <row r="158" spans="1:65" s="2" customFormat="1" ht="24.15" customHeight="1">
      <c r="A158" s="37"/>
      <c r="B158" s="38"/>
      <c r="C158" s="220" t="s">
        <v>196</v>
      </c>
      <c r="D158" s="220" t="s">
        <v>158</v>
      </c>
      <c r="E158" s="221" t="s">
        <v>288</v>
      </c>
      <c r="F158" s="222" t="s">
        <v>289</v>
      </c>
      <c r="G158" s="223" t="s">
        <v>290</v>
      </c>
      <c r="H158" s="224">
        <v>20</v>
      </c>
      <c r="I158" s="225"/>
      <c r="J158" s="226">
        <f>ROUND(I158*H158,2)</f>
        <v>0</v>
      </c>
      <c r="K158" s="227"/>
      <c r="L158" s="43"/>
      <c r="M158" s="228" t="s">
        <v>1</v>
      </c>
      <c r="N158" s="229" t="s">
        <v>50</v>
      </c>
      <c r="O158" s="90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2" t="s">
        <v>174</v>
      </c>
      <c r="AT158" s="232" t="s">
        <v>158</v>
      </c>
      <c r="AU158" s="232" t="s">
        <v>95</v>
      </c>
      <c r="AY158" s="15" t="s">
        <v>157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5" t="s">
        <v>93</v>
      </c>
      <c r="BK158" s="233">
        <f>ROUND(I158*H158,2)</f>
        <v>0</v>
      </c>
      <c r="BL158" s="15" t="s">
        <v>174</v>
      </c>
      <c r="BM158" s="232" t="s">
        <v>291</v>
      </c>
    </row>
    <row r="159" spans="1:47" s="2" customFormat="1" ht="12">
      <c r="A159" s="37"/>
      <c r="B159" s="38"/>
      <c r="C159" s="39"/>
      <c r="D159" s="234" t="s">
        <v>164</v>
      </c>
      <c r="E159" s="39"/>
      <c r="F159" s="235" t="s">
        <v>292</v>
      </c>
      <c r="G159" s="39"/>
      <c r="H159" s="39"/>
      <c r="I159" s="236"/>
      <c r="J159" s="39"/>
      <c r="K159" s="39"/>
      <c r="L159" s="43"/>
      <c r="M159" s="237"/>
      <c r="N159" s="23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5" t="s">
        <v>164</v>
      </c>
      <c r="AU159" s="15" t="s">
        <v>95</v>
      </c>
    </row>
    <row r="160" spans="1:51" s="13" customFormat="1" ht="12">
      <c r="A160" s="13"/>
      <c r="B160" s="239"/>
      <c r="C160" s="240"/>
      <c r="D160" s="234" t="s">
        <v>224</v>
      </c>
      <c r="E160" s="241" t="s">
        <v>1</v>
      </c>
      <c r="F160" s="242" t="s">
        <v>364</v>
      </c>
      <c r="G160" s="240"/>
      <c r="H160" s="243">
        <v>20</v>
      </c>
      <c r="I160" s="244"/>
      <c r="J160" s="240"/>
      <c r="K160" s="240"/>
      <c r="L160" s="245"/>
      <c r="M160" s="246"/>
      <c r="N160" s="247"/>
      <c r="O160" s="247"/>
      <c r="P160" s="247"/>
      <c r="Q160" s="247"/>
      <c r="R160" s="247"/>
      <c r="S160" s="247"/>
      <c r="T160" s="248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9" t="s">
        <v>224</v>
      </c>
      <c r="AU160" s="249" t="s">
        <v>95</v>
      </c>
      <c r="AV160" s="13" t="s">
        <v>95</v>
      </c>
      <c r="AW160" s="13" t="s">
        <v>40</v>
      </c>
      <c r="AX160" s="13" t="s">
        <v>93</v>
      </c>
      <c r="AY160" s="249" t="s">
        <v>157</v>
      </c>
    </row>
    <row r="161" spans="1:65" s="2" customFormat="1" ht="24.15" customHeight="1">
      <c r="A161" s="37"/>
      <c r="B161" s="38"/>
      <c r="C161" s="220" t="s">
        <v>201</v>
      </c>
      <c r="D161" s="220" t="s">
        <v>158</v>
      </c>
      <c r="E161" s="221" t="s">
        <v>294</v>
      </c>
      <c r="F161" s="222" t="s">
        <v>295</v>
      </c>
      <c r="G161" s="223" t="s">
        <v>278</v>
      </c>
      <c r="H161" s="224">
        <v>30</v>
      </c>
      <c r="I161" s="225"/>
      <c r="J161" s="226">
        <f>ROUND(I161*H161,2)</f>
        <v>0</v>
      </c>
      <c r="K161" s="227"/>
      <c r="L161" s="43"/>
      <c r="M161" s="228" t="s">
        <v>1</v>
      </c>
      <c r="N161" s="229" t="s">
        <v>50</v>
      </c>
      <c r="O161" s="90"/>
      <c r="P161" s="230">
        <f>O161*H161</f>
        <v>0</v>
      </c>
      <c r="Q161" s="230">
        <v>0.00868</v>
      </c>
      <c r="R161" s="230">
        <f>Q161*H161</f>
        <v>0.2604</v>
      </c>
      <c r="S161" s="230">
        <v>0</v>
      </c>
      <c r="T161" s="23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2" t="s">
        <v>174</v>
      </c>
      <c r="AT161" s="232" t="s">
        <v>158</v>
      </c>
      <c r="AU161" s="232" t="s">
        <v>95</v>
      </c>
      <c r="AY161" s="15" t="s">
        <v>157</v>
      </c>
      <c r="BE161" s="233">
        <f>IF(N161="základní",J161,0)</f>
        <v>0</v>
      </c>
      <c r="BF161" s="233">
        <f>IF(N161="snížená",J161,0)</f>
        <v>0</v>
      </c>
      <c r="BG161" s="233">
        <f>IF(N161="zákl. přenesená",J161,0)</f>
        <v>0</v>
      </c>
      <c r="BH161" s="233">
        <f>IF(N161="sníž. přenesená",J161,0)</f>
        <v>0</v>
      </c>
      <c r="BI161" s="233">
        <f>IF(N161="nulová",J161,0)</f>
        <v>0</v>
      </c>
      <c r="BJ161" s="15" t="s">
        <v>93</v>
      </c>
      <c r="BK161" s="233">
        <f>ROUND(I161*H161,2)</f>
        <v>0</v>
      </c>
      <c r="BL161" s="15" t="s">
        <v>174</v>
      </c>
      <c r="BM161" s="232" t="s">
        <v>296</v>
      </c>
    </row>
    <row r="162" spans="1:47" s="2" customFormat="1" ht="12">
      <c r="A162" s="37"/>
      <c r="B162" s="38"/>
      <c r="C162" s="39"/>
      <c r="D162" s="234" t="s">
        <v>164</v>
      </c>
      <c r="E162" s="39"/>
      <c r="F162" s="235" t="s">
        <v>297</v>
      </c>
      <c r="G162" s="39"/>
      <c r="H162" s="39"/>
      <c r="I162" s="236"/>
      <c r="J162" s="39"/>
      <c r="K162" s="39"/>
      <c r="L162" s="43"/>
      <c r="M162" s="237"/>
      <c r="N162" s="238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5" t="s">
        <v>164</v>
      </c>
      <c r="AU162" s="15" t="s">
        <v>95</v>
      </c>
    </row>
    <row r="163" spans="1:51" s="13" customFormat="1" ht="12">
      <c r="A163" s="13"/>
      <c r="B163" s="239"/>
      <c r="C163" s="240"/>
      <c r="D163" s="234" t="s">
        <v>224</v>
      </c>
      <c r="E163" s="241" t="s">
        <v>1</v>
      </c>
      <c r="F163" s="242" t="s">
        <v>428</v>
      </c>
      <c r="G163" s="240"/>
      <c r="H163" s="243">
        <v>30</v>
      </c>
      <c r="I163" s="244"/>
      <c r="J163" s="240"/>
      <c r="K163" s="240"/>
      <c r="L163" s="245"/>
      <c r="M163" s="246"/>
      <c r="N163" s="247"/>
      <c r="O163" s="247"/>
      <c r="P163" s="247"/>
      <c r="Q163" s="247"/>
      <c r="R163" s="247"/>
      <c r="S163" s="247"/>
      <c r="T163" s="248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9" t="s">
        <v>224</v>
      </c>
      <c r="AU163" s="249" t="s">
        <v>95</v>
      </c>
      <c r="AV163" s="13" t="s">
        <v>95</v>
      </c>
      <c r="AW163" s="13" t="s">
        <v>40</v>
      </c>
      <c r="AX163" s="13" t="s">
        <v>93</v>
      </c>
      <c r="AY163" s="249" t="s">
        <v>157</v>
      </c>
    </row>
    <row r="164" spans="1:65" s="2" customFormat="1" ht="16.5" customHeight="1">
      <c r="A164" s="37"/>
      <c r="B164" s="38"/>
      <c r="C164" s="254" t="s">
        <v>206</v>
      </c>
      <c r="D164" s="254" t="s">
        <v>299</v>
      </c>
      <c r="E164" s="255" t="s">
        <v>300</v>
      </c>
      <c r="F164" s="256" t="s">
        <v>301</v>
      </c>
      <c r="G164" s="257" t="s">
        <v>302</v>
      </c>
      <c r="H164" s="258">
        <v>45.15</v>
      </c>
      <c r="I164" s="259"/>
      <c r="J164" s="260">
        <f>ROUND(I164*H164,2)</f>
        <v>0</v>
      </c>
      <c r="K164" s="261"/>
      <c r="L164" s="262"/>
      <c r="M164" s="263" t="s">
        <v>1</v>
      </c>
      <c r="N164" s="264" t="s">
        <v>50</v>
      </c>
      <c r="O164" s="90"/>
      <c r="P164" s="230">
        <f>O164*H164</f>
        <v>0</v>
      </c>
      <c r="Q164" s="230">
        <v>1</v>
      </c>
      <c r="R164" s="230">
        <f>Q164*H164</f>
        <v>45.15</v>
      </c>
      <c r="S164" s="230">
        <v>0</v>
      </c>
      <c r="T164" s="23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2" t="s">
        <v>191</v>
      </c>
      <c r="AT164" s="232" t="s">
        <v>299</v>
      </c>
      <c r="AU164" s="232" t="s">
        <v>95</v>
      </c>
      <c r="AY164" s="15" t="s">
        <v>157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5" t="s">
        <v>93</v>
      </c>
      <c r="BK164" s="233">
        <f>ROUND(I164*H164,2)</f>
        <v>0</v>
      </c>
      <c r="BL164" s="15" t="s">
        <v>174</v>
      </c>
      <c r="BM164" s="232" t="s">
        <v>303</v>
      </c>
    </row>
    <row r="165" spans="1:47" s="2" customFormat="1" ht="12">
      <c r="A165" s="37"/>
      <c r="B165" s="38"/>
      <c r="C165" s="39"/>
      <c r="D165" s="234" t="s">
        <v>164</v>
      </c>
      <c r="E165" s="39"/>
      <c r="F165" s="235" t="s">
        <v>301</v>
      </c>
      <c r="G165" s="39"/>
      <c r="H165" s="39"/>
      <c r="I165" s="236"/>
      <c r="J165" s="39"/>
      <c r="K165" s="39"/>
      <c r="L165" s="43"/>
      <c r="M165" s="237"/>
      <c r="N165" s="23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5" t="s">
        <v>164</v>
      </c>
      <c r="AU165" s="15" t="s">
        <v>95</v>
      </c>
    </row>
    <row r="166" spans="1:51" s="13" customFormat="1" ht="12">
      <c r="A166" s="13"/>
      <c r="B166" s="239"/>
      <c r="C166" s="240"/>
      <c r="D166" s="234" t="s">
        <v>224</v>
      </c>
      <c r="E166" s="241" t="s">
        <v>1</v>
      </c>
      <c r="F166" s="242" t="s">
        <v>1393</v>
      </c>
      <c r="G166" s="240"/>
      <c r="H166" s="243">
        <v>45.15</v>
      </c>
      <c r="I166" s="244"/>
      <c r="J166" s="240"/>
      <c r="K166" s="240"/>
      <c r="L166" s="245"/>
      <c r="M166" s="246"/>
      <c r="N166" s="247"/>
      <c r="O166" s="247"/>
      <c r="P166" s="247"/>
      <c r="Q166" s="247"/>
      <c r="R166" s="247"/>
      <c r="S166" s="247"/>
      <c r="T166" s="24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9" t="s">
        <v>224</v>
      </c>
      <c r="AU166" s="249" t="s">
        <v>95</v>
      </c>
      <c r="AV166" s="13" t="s">
        <v>95</v>
      </c>
      <c r="AW166" s="13" t="s">
        <v>40</v>
      </c>
      <c r="AX166" s="13" t="s">
        <v>85</v>
      </c>
      <c r="AY166" s="249" t="s">
        <v>157</v>
      </c>
    </row>
    <row r="167" spans="1:65" s="2" customFormat="1" ht="24.15" customHeight="1">
      <c r="A167" s="37"/>
      <c r="B167" s="38"/>
      <c r="C167" s="220" t="s">
        <v>212</v>
      </c>
      <c r="D167" s="220" t="s">
        <v>158</v>
      </c>
      <c r="E167" s="221" t="s">
        <v>306</v>
      </c>
      <c r="F167" s="222" t="s">
        <v>307</v>
      </c>
      <c r="G167" s="223" t="s">
        <v>278</v>
      </c>
      <c r="H167" s="224">
        <v>80</v>
      </c>
      <c r="I167" s="225"/>
      <c r="J167" s="226">
        <f>ROUND(I167*H167,2)</f>
        <v>0</v>
      </c>
      <c r="K167" s="227"/>
      <c r="L167" s="43"/>
      <c r="M167" s="228" t="s">
        <v>1</v>
      </c>
      <c r="N167" s="229" t="s">
        <v>50</v>
      </c>
      <c r="O167" s="90"/>
      <c r="P167" s="230">
        <f>O167*H167</f>
        <v>0</v>
      </c>
      <c r="Q167" s="230">
        <v>0.0369</v>
      </c>
      <c r="R167" s="230">
        <f>Q167*H167</f>
        <v>2.952</v>
      </c>
      <c r="S167" s="230">
        <v>0</v>
      </c>
      <c r="T167" s="231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2" t="s">
        <v>174</v>
      </c>
      <c r="AT167" s="232" t="s">
        <v>158</v>
      </c>
      <c r="AU167" s="232" t="s">
        <v>95</v>
      </c>
      <c r="AY167" s="15" t="s">
        <v>157</v>
      </c>
      <c r="BE167" s="233">
        <f>IF(N167="základní",J167,0)</f>
        <v>0</v>
      </c>
      <c r="BF167" s="233">
        <f>IF(N167="snížená",J167,0)</f>
        <v>0</v>
      </c>
      <c r="BG167" s="233">
        <f>IF(N167="zákl. přenesená",J167,0)</f>
        <v>0</v>
      </c>
      <c r="BH167" s="233">
        <f>IF(N167="sníž. přenesená",J167,0)</f>
        <v>0</v>
      </c>
      <c r="BI167" s="233">
        <f>IF(N167="nulová",J167,0)</f>
        <v>0</v>
      </c>
      <c r="BJ167" s="15" t="s">
        <v>93</v>
      </c>
      <c r="BK167" s="233">
        <f>ROUND(I167*H167,2)</f>
        <v>0</v>
      </c>
      <c r="BL167" s="15" t="s">
        <v>174</v>
      </c>
      <c r="BM167" s="232" t="s">
        <v>308</v>
      </c>
    </row>
    <row r="168" spans="1:47" s="2" customFormat="1" ht="12">
      <c r="A168" s="37"/>
      <c r="B168" s="38"/>
      <c r="C168" s="39"/>
      <c r="D168" s="234" t="s">
        <v>164</v>
      </c>
      <c r="E168" s="39"/>
      <c r="F168" s="235" t="s">
        <v>309</v>
      </c>
      <c r="G168" s="39"/>
      <c r="H168" s="39"/>
      <c r="I168" s="236"/>
      <c r="J168" s="39"/>
      <c r="K168" s="39"/>
      <c r="L168" s="43"/>
      <c r="M168" s="237"/>
      <c r="N168" s="238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5" t="s">
        <v>164</v>
      </c>
      <c r="AU168" s="15" t="s">
        <v>95</v>
      </c>
    </row>
    <row r="169" spans="1:51" s="13" customFormat="1" ht="12">
      <c r="A169" s="13"/>
      <c r="B169" s="239"/>
      <c r="C169" s="240"/>
      <c r="D169" s="234" t="s">
        <v>224</v>
      </c>
      <c r="E169" s="241" t="s">
        <v>1</v>
      </c>
      <c r="F169" s="242" t="s">
        <v>667</v>
      </c>
      <c r="G169" s="240"/>
      <c r="H169" s="243">
        <v>80</v>
      </c>
      <c r="I169" s="244"/>
      <c r="J169" s="240"/>
      <c r="K169" s="240"/>
      <c r="L169" s="245"/>
      <c r="M169" s="246"/>
      <c r="N169" s="247"/>
      <c r="O169" s="247"/>
      <c r="P169" s="247"/>
      <c r="Q169" s="247"/>
      <c r="R169" s="247"/>
      <c r="S169" s="247"/>
      <c r="T169" s="248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9" t="s">
        <v>224</v>
      </c>
      <c r="AU169" s="249" t="s">
        <v>95</v>
      </c>
      <c r="AV169" s="13" t="s">
        <v>95</v>
      </c>
      <c r="AW169" s="13" t="s">
        <v>40</v>
      </c>
      <c r="AX169" s="13" t="s">
        <v>93</v>
      </c>
      <c r="AY169" s="249" t="s">
        <v>157</v>
      </c>
    </row>
    <row r="170" spans="1:65" s="2" customFormat="1" ht="24.15" customHeight="1">
      <c r="A170" s="37"/>
      <c r="B170" s="38"/>
      <c r="C170" s="220" t="s">
        <v>220</v>
      </c>
      <c r="D170" s="220" t="s">
        <v>158</v>
      </c>
      <c r="E170" s="221" t="s">
        <v>311</v>
      </c>
      <c r="F170" s="222" t="s">
        <v>312</v>
      </c>
      <c r="G170" s="223" t="s">
        <v>313</v>
      </c>
      <c r="H170" s="224">
        <v>145.2</v>
      </c>
      <c r="I170" s="225"/>
      <c r="J170" s="226">
        <f>ROUND(I170*H170,2)</f>
        <v>0</v>
      </c>
      <c r="K170" s="227"/>
      <c r="L170" s="43"/>
      <c r="M170" s="228" t="s">
        <v>1</v>
      </c>
      <c r="N170" s="229" t="s">
        <v>50</v>
      </c>
      <c r="O170" s="90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2" t="s">
        <v>174</v>
      </c>
      <c r="AT170" s="232" t="s">
        <v>158</v>
      </c>
      <c r="AU170" s="232" t="s">
        <v>95</v>
      </c>
      <c r="AY170" s="15" t="s">
        <v>157</v>
      </c>
      <c r="BE170" s="233">
        <f>IF(N170="základní",J170,0)</f>
        <v>0</v>
      </c>
      <c r="BF170" s="233">
        <f>IF(N170="snížená",J170,0)</f>
        <v>0</v>
      </c>
      <c r="BG170" s="233">
        <f>IF(N170="zákl. přenesená",J170,0)</f>
        <v>0</v>
      </c>
      <c r="BH170" s="233">
        <f>IF(N170="sníž. přenesená",J170,0)</f>
        <v>0</v>
      </c>
      <c r="BI170" s="233">
        <f>IF(N170="nulová",J170,0)</f>
        <v>0</v>
      </c>
      <c r="BJ170" s="15" t="s">
        <v>93</v>
      </c>
      <c r="BK170" s="233">
        <f>ROUND(I170*H170,2)</f>
        <v>0</v>
      </c>
      <c r="BL170" s="15" t="s">
        <v>174</v>
      </c>
      <c r="BM170" s="232" t="s">
        <v>314</v>
      </c>
    </row>
    <row r="171" spans="1:47" s="2" customFormat="1" ht="12">
      <c r="A171" s="37"/>
      <c r="B171" s="38"/>
      <c r="C171" s="39"/>
      <c r="D171" s="234" t="s">
        <v>164</v>
      </c>
      <c r="E171" s="39"/>
      <c r="F171" s="235" t="s">
        <v>315</v>
      </c>
      <c r="G171" s="39"/>
      <c r="H171" s="39"/>
      <c r="I171" s="236"/>
      <c r="J171" s="39"/>
      <c r="K171" s="39"/>
      <c r="L171" s="43"/>
      <c r="M171" s="237"/>
      <c r="N171" s="238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5" t="s">
        <v>164</v>
      </c>
      <c r="AU171" s="15" t="s">
        <v>95</v>
      </c>
    </row>
    <row r="172" spans="1:51" s="13" customFormat="1" ht="12">
      <c r="A172" s="13"/>
      <c r="B172" s="239"/>
      <c r="C172" s="240"/>
      <c r="D172" s="234" t="s">
        <v>224</v>
      </c>
      <c r="E172" s="241" t="s">
        <v>1</v>
      </c>
      <c r="F172" s="242" t="s">
        <v>1394</v>
      </c>
      <c r="G172" s="240"/>
      <c r="H172" s="243">
        <v>145.2</v>
      </c>
      <c r="I172" s="244"/>
      <c r="J172" s="240"/>
      <c r="K172" s="240"/>
      <c r="L172" s="245"/>
      <c r="M172" s="246"/>
      <c r="N172" s="247"/>
      <c r="O172" s="247"/>
      <c r="P172" s="247"/>
      <c r="Q172" s="247"/>
      <c r="R172" s="247"/>
      <c r="S172" s="247"/>
      <c r="T172" s="248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9" t="s">
        <v>224</v>
      </c>
      <c r="AU172" s="249" t="s">
        <v>95</v>
      </c>
      <c r="AV172" s="13" t="s">
        <v>95</v>
      </c>
      <c r="AW172" s="13" t="s">
        <v>40</v>
      </c>
      <c r="AX172" s="13" t="s">
        <v>93</v>
      </c>
      <c r="AY172" s="249" t="s">
        <v>157</v>
      </c>
    </row>
    <row r="173" spans="1:65" s="2" customFormat="1" ht="24.15" customHeight="1">
      <c r="A173" s="37"/>
      <c r="B173" s="38"/>
      <c r="C173" s="220" t="s">
        <v>227</v>
      </c>
      <c r="D173" s="220" t="s">
        <v>158</v>
      </c>
      <c r="E173" s="221" t="s">
        <v>847</v>
      </c>
      <c r="F173" s="222" t="s">
        <v>848</v>
      </c>
      <c r="G173" s="223" t="s">
        <v>263</v>
      </c>
      <c r="H173" s="224">
        <v>315</v>
      </c>
      <c r="I173" s="225"/>
      <c r="J173" s="226">
        <f>ROUND(I173*H173,2)</f>
        <v>0</v>
      </c>
      <c r="K173" s="227"/>
      <c r="L173" s="43"/>
      <c r="M173" s="228" t="s">
        <v>1</v>
      </c>
      <c r="N173" s="229" t="s">
        <v>50</v>
      </c>
      <c r="O173" s="90"/>
      <c r="P173" s="230">
        <f>O173*H173</f>
        <v>0</v>
      </c>
      <c r="Q173" s="230">
        <v>0</v>
      </c>
      <c r="R173" s="230">
        <f>Q173*H173</f>
        <v>0</v>
      </c>
      <c r="S173" s="230">
        <v>0</v>
      </c>
      <c r="T173" s="231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2" t="s">
        <v>174</v>
      </c>
      <c r="AT173" s="232" t="s">
        <v>158</v>
      </c>
      <c r="AU173" s="232" t="s">
        <v>95</v>
      </c>
      <c r="AY173" s="15" t="s">
        <v>157</v>
      </c>
      <c r="BE173" s="233">
        <f>IF(N173="základní",J173,0)</f>
        <v>0</v>
      </c>
      <c r="BF173" s="233">
        <f>IF(N173="snížená",J173,0)</f>
        <v>0</v>
      </c>
      <c r="BG173" s="233">
        <f>IF(N173="zákl. přenesená",J173,0)</f>
        <v>0</v>
      </c>
      <c r="BH173" s="233">
        <f>IF(N173="sníž. přenesená",J173,0)</f>
        <v>0</v>
      </c>
      <c r="BI173" s="233">
        <f>IF(N173="nulová",J173,0)</f>
        <v>0</v>
      </c>
      <c r="BJ173" s="15" t="s">
        <v>93</v>
      </c>
      <c r="BK173" s="233">
        <f>ROUND(I173*H173,2)</f>
        <v>0</v>
      </c>
      <c r="BL173" s="15" t="s">
        <v>174</v>
      </c>
      <c r="BM173" s="232" t="s">
        <v>849</v>
      </c>
    </row>
    <row r="174" spans="1:47" s="2" customFormat="1" ht="12">
      <c r="A174" s="37"/>
      <c r="B174" s="38"/>
      <c r="C174" s="39"/>
      <c r="D174" s="234" t="s">
        <v>164</v>
      </c>
      <c r="E174" s="39"/>
      <c r="F174" s="235" t="s">
        <v>850</v>
      </c>
      <c r="G174" s="39"/>
      <c r="H174" s="39"/>
      <c r="I174" s="236"/>
      <c r="J174" s="39"/>
      <c r="K174" s="39"/>
      <c r="L174" s="43"/>
      <c r="M174" s="237"/>
      <c r="N174" s="238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5" t="s">
        <v>164</v>
      </c>
      <c r="AU174" s="15" t="s">
        <v>95</v>
      </c>
    </row>
    <row r="175" spans="1:51" s="13" customFormat="1" ht="12">
      <c r="A175" s="13"/>
      <c r="B175" s="239"/>
      <c r="C175" s="240"/>
      <c r="D175" s="234" t="s">
        <v>224</v>
      </c>
      <c r="E175" s="241" t="s">
        <v>1</v>
      </c>
      <c r="F175" s="242" t="s">
        <v>1395</v>
      </c>
      <c r="G175" s="240"/>
      <c r="H175" s="243">
        <v>315</v>
      </c>
      <c r="I175" s="244"/>
      <c r="J175" s="240"/>
      <c r="K175" s="240"/>
      <c r="L175" s="245"/>
      <c r="M175" s="246"/>
      <c r="N175" s="247"/>
      <c r="O175" s="247"/>
      <c r="P175" s="247"/>
      <c r="Q175" s="247"/>
      <c r="R175" s="247"/>
      <c r="S175" s="247"/>
      <c r="T175" s="248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9" t="s">
        <v>224</v>
      </c>
      <c r="AU175" s="249" t="s">
        <v>95</v>
      </c>
      <c r="AV175" s="13" t="s">
        <v>95</v>
      </c>
      <c r="AW175" s="13" t="s">
        <v>40</v>
      </c>
      <c r="AX175" s="13" t="s">
        <v>93</v>
      </c>
      <c r="AY175" s="249" t="s">
        <v>157</v>
      </c>
    </row>
    <row r="176" spans="1:65" s="2" customFormat="1" ht="37.8" customHeight="1">
      <c r="A176" s="37"/>
      <c r="B176" s="38"/>
      <c r="C176" s="220" t="s">
        <v>8</v>
      </c>
      <c r="D176" s="220" t="s">
        <v>158</v>
      </c>
      <c r="E176" s="221" t="s">
        <v>317</v>
      </c>
      <c r="F176" s="222" t="s">
        <v>318</v>
      </c>
      <c r="G176" s="223" t="s">
        <v>313</v>
      </c>
      <c r="H176" s="224">
        <v>12.2</v>
      </c>
      <c r="I176" s="225"/>
      <c r="J176" s="226">
        <f>ROUND(I176*H176,2)</f>
        <v>0</v>
      </c>
      <c r="K176" s="227"/>
      <c r="L176" s="43"/>
      <c r="M176" s="228" t="s">
        <v>1</v>
      </c>
      <c r="N176" s="229" t="s">
        <v>50</v>
      </c>
      <c r="O176" s="90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2" t="s">
        <v>174</v>
      </c>
      <c r="AT176" s="232" t="s">
        <v>158</v>
      </c>
      <c r="AU176" s="232" t="s">
        <v>95</v>
      </c>
      <c r="AY176" s="15" t="s">
        <v>157</v>
      </c>
      <c r="BE176" s="233">
        <f>IF(N176="základní",J176,0)</f>
        <v>0</v>
      </c>
      <c r="BF176" s="233">
        <f>IF(N176="snížená",J176,0)</f>
        <v>0</v>
      </c>
      <c r="BG176" s="233">
        <f>IF(N176="zákl. přenesená",J176,0)</f>
        <v>0</v>
      </c>
      <c r="BH176" s="233">
        <f>IF(N176="sníž. přenesená",J176,0)</f>
        <v>0</v>
      </c>
      <c r="BI176" s="233">
        <f>IF(N176="nulová",J176,0)</f>
        <v>0</v>
      </c>
      <c r="BJ176" s="15" t="s">
        <v>93</v>
      </c>
      <c r="BK176" s="233">
        <f>ROUND(I176*H176,2)</f>
        <v>0</v>
      </c>
      <c r="BL176" s="15" t="s">
        <v>174</v>
      </c>
      <c r="BM176" s="232" t="s">
        <v>319</v>
      </c>
    </row>
    <row r="177" spans="1:47" s="2" customFormat="1" ht="12">
      <c r="A177" s="37"/>
      <c r="B177" s="38"/>
      <c r="C177" s="39"/>
      <c r="D177" s="234" t="s">
        <v>164</v>
      </c>
      <c r="E177" s="39"/>
      <c r="F177" s="235" t="s">
        <v>320</v>
      </c>
      <c r="G177" s="39"/>
      <c r="H177" s="39"/>
      <c r="I177" s="236"/>
      <c r="J177" s="39"/>
      <c r="K177" s="39"/>
      <c r="L177" s="43"/>
      <c r="M177" s="237"/>
      <c r="N177" s="238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5" t="s">
        <v>164</v>
      </c>
      <c r="AU177" s="15" t="s">
        <v>95</v>
      </c>
    </row>
    <row r="178" spans="1:51" s="13" customFormat="1" ht="12">
      <c r="A178" s="13"/>
      <c r="B178" s="239"/>
      <c r="C178" s="240"/>
      <c r="D178" s="234" t="s">
        <v>224</v>
      </c>
      <c r="E178" s="241" t="s">
        <v>1</v>
      </c>
      <c r="F178" s="242" t="s">
        <v>1396</v>
      </c>
      <c r="G178" s="240"/>
      <c r="H178" s="243">
        <v>12.2</v>
      </c>
      <c r="I178" s="244"/>
      <c r="J178" s="240"/>
      <c r="K178" s="240"/>
      <c r="L178" s="245"/>
      <c r="M178" s="246"/>
      <c r="N178" s="247"/>
      <c r="O178" s="247"/>
      <c r="P178" s="247"/>
      <c r="Q178" s="247"/>
      <c r="R178" s="247"/>
      <c r="S178" s="247"/>
      <c r="T178" s="248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9" t="s">
        <v>224</v>
      </c>
      <c r="AU178" s="249" t="s">
        <v>95</v>
      </c>
      <c r="AV178" s="13" t="s">
        <v>95</v>
      </c>
      <c r="AW178" s="13" t="s">
        <v>40</v>
      </c>
      <c r="AX178" s="13" t="s">
        <v>93</v>
      </c>
      <c r="AY178" s="249" t="s">
        <v>157</v>
      </c>
    </row>
    <row r="179" spans="1:65" s="2" customFormat="1" ht="33" customHeight="1">
      <c r="A179" s="37"/>
      <c r="B179" s="38"/>
      <c r="C179" s="220" t="s">
        <v>236</v>
      </c>
      <c r="D179" s="220" t="s">
        <v>158</v>
      </c>
      <c r="E179" s="221" t="s">
        <v>1397</v>
      </c>
      <c r="F179" s="222" t="s">
        <v>1398</v>
      </c>
      <c r="G179" s="223" t="s">
        <v>313</v>
      </c>
      <c r="H179" s="224">
        <v>147.05</v>
      </c>
      <c r="I179" s="225"/>
      <c r="J179" s="226">
        <f>ROUND(I179*H179,2)</f>
        <v>0</v>
      </c>
      <c r="K179" s="227"/>
      <c r="L179" s="43"/>
      <c r="M179" s="228" t="s">
        <v>1</v>
      </c>
      <c r="N179" s="229" t="s">
        <v>50</v>
      </c>
      <c r="O179" s="90"/>
      <c r="P179" s="230">
        <f>O179*H179</f>
        <v>0</v>
      </c>
      <c r="Q179" s="230">
        <v>0</v>
      </c>
      <c r="R179" s="230">
        <f>Q179*H179</f>
        <v>0</v>
      </c>
      <c r="S179" s="230">
        <v>0</v>
      </c>
      <c r="T179" s="231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2" t="s">
        <v>174</v>
      </c>
      <c r="AT179" s="232" t="s">
        <v>158</v>
      </c>
      <c r="AU179" s="232" t="s">
        <v>95</v>
      </c>
      <c r="AY179" s="15" t="s">
        <v>157</v>
      </c>
      <c r="BE179" s="233">
        <f>IF(N179="základní",J179,0)</f>
        <v>0</v>
      </c>
      <c r="BF179" s="233">
        <f>IF(N179="snížená",J179,0)</f>
        <v>0</v>
      </c>
      <c r="BG179" s="233">
        <f>IF(N179="zákl. přenesená",J179,0)</f>
        <v>0</v>
      </c>
      <c r="BH179" s="233">
        <f>IF(N179="sníž. přenesená",J179,0)</f>
        <v>0</v>
      </c>
      <c r="BI179" s="233">
        <f>IF(N179="nulová",J179,0)</f>
        <v>0</v>
      </c>
      <c r="BJ179" s="15" t="s">
        <v>93</v>
      </c>
      <c r="BK179" s="233">
        <f>ROUND(I179*H179,2)</f>
        <v>0</v>
      </c>
      <c r="BL179" s="15" t="s">
        <v>174</v>
      </c>
      <c r="BM179" s="232" t="s">
        <v>1399</v>
      </c>
    </row>
    <row r="180" spans="1:47" s="2" customFormat="1" ht="12">
      <c r="A180" s="37"/>
      <c r="B180" s="38"/>
      <c r="C180" s="39"/>
      <c r="D180" s="234" t="s">
        <v>164</v>
      </c>
      <c r="E180" s="39"/>
      <c r="F180" s="235" t="s">
        <v>1400</v>
      </c>
      <c r="G180" s="39"/>
      <c r="H180" s="39"/>
      <c r="I180" s="236"/>
      <c r="J180" s="39"/>
      <c r="K180" s="39"/>
      <c r="L180" s="43"/>
      <c r="M180" s="237"/>
      <c r="N180" s="238"/>
      <c r="O180" s="90"/>
      <c r="P180" s="90"/>
      <c r="Q180" s="90"/>
      <c r="R180" s="90"/>
      <c r="S180" s="90"/>
      <c r="T180" s="91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T180" s="15" t="s">
        <v>164</v>
      </c>
      <c r="AU180" s="15" t="s">
        <v>95</v>
      </c>
    </row>
    <row r="181" spans="1:51" s="13" customFormat="1" ht="12">
      <c r="A181" s="13"/>
      <c r="B181" s="239"/>
      <c r="C181" s="240"/>
      <c r="D181" s="234" t="s">
        <v>224</v>
      </c>
      <c r="E181" s="241" t="s">
        <v>1</v>
      </c>
      <c r="F181" s="242" t="s">
        <v>1401</v>
      </c>
      <c r="G181" s="240"/>
      <c r="H181" s="243">
        <v>-18.5</v>
      </c>
      <c r="I181" s="244"/>
      <c r="J181" s="240"/>
      <c r="K181" s="240"/>
      <c r="L181" s="245"/>
      <c r="M181" s="246"/>
      <c r="N181" s="247"/>
      <c r="O181" s="247"/>
      <c r="P181" s="247"/>
      <c r="Q181" s="247"/>
      <c r="R181" s="247"/>
      <c r="S181" s="247"/>
      <c r="T181" s="248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9" t="s">
        <v>224</v>
      </c>
      <c r="AU181" s="249" t="s">
        <v>95</v>
      </c>
      <c r="AV181" s="13" t="s">
        <v>95</v>
      </c>
      <c r="AW181" s="13" t="s">
        <v>40</v>
      </c>
      <c r="AX181" s="13" t="s">
        <v>85</v>
      </c>
      <c r="AY181" s="249" t="s">
        <v>157</v>
      </c>
    </row>
    <row r="182" spans="1:51" s="13" customFormat="1" ht="12">
      <c r="A182" s="13"/>
      <c r="B182" s="239"/>
      <c r="C182" s="240"/>
      <c r="D182" s="234" t="s">
        <v>224</v>
      </c>
      <c r="E182" s="241" t="s">
        <v>1</v>
      </c>
      <c r="F182" s="242" t="s">
        <v>1402</v>
      </c>
      <c r="G182" s="240"/>
      <c r="H182" s="243">
        <v>165.55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224</v>
      </c>
      <c r="AU182" s="249" t="s">
        <v>95</v>
      </c>
      <c r="AV182" s="13" t="s">
        <v>95</v>
      </c>
      <c r="AW182" s="13" t="s">
        <v>40</v>
      </c>
      <c r="AX182" s="13" t="s">
        <v>85</v>
      </c>
      <c r="AY182" s="249" t="s">
        <v>157</v>
      </c>
    </row>
    <row r="183" spans="1:65" s="2" customFormat="1" ht="33" customHeight="1">
      <c r="A183" s="37"/>
      <c r="B183" s="38"/>
      <c r="C183" s="220" t="s">
        <v>346</v>
      </c>
      <c r="D183" s="220" t="s">
        <v>158</v>
      </c>
      <c r="E183" s="221" t="s">
        <v>1403</v>
      </c>
      <c r="F183" s="222" t="s">
        <v>1404</v>
      </c>
      <c r="G183" s="223" t="s">
        <v>313</v>
      </c>
      <c r="H183" s="224">
        <v>147.05</v>
      </c>
      <c r="I183" s="225"/>
      <c r="J183" s="226">
        <f>ROUND(I183*H183,2)</f>
        <v>0</v>
      </c>
      <c r="K183" s="227"/>
      <c r="L183" s="43"/>
      <c r="M183" s="228" t="s">
        <v>1</v>
      </c>
      <c r="N183" s="229" t="s">
        <v>50</v>
      </c>
      <c r="O183" s="90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174</v>
      </c>
      <c r="AT183" s="232" t="s">
        <v>158</v>
      </c>
      <c r="AU183" s="232" t="s">
        <v>95</v>
      </c>
      <c r="AY183" s="15" t="s">
        <v>157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5" t="s">
        <v>93</v>
      </c>
      <c r="BK183" s="233">
        <f>ROUND(I183*H183,2)</f>
        <v>0</v>
      </c>
      <c r="BL183" s="15" t="s">
        <v>174</v>
      </c>
      <c r="BM183" s="232" t="s">
        <v>1405</v>
      </c>
    </row>
    <row r="184" spans="1:47" s="2" customFormat="1" ht="12">
      <c r="A184" s="37"/>
      <c r="B184" s="38"/>
      <c r="C184" s="39"/>
      <c r="D184" s="234" t="s">
        <v>164</v>
      </c>
      <c r="E184" s="39"/>
      <c r="F184" s="235" t="s">
        <v>1406</v>
      </c>
      <c r="G184" s="39"/>
      <c r="H184" s="39"/>
      <c r="I184" s="236"/>
      <c r="J184" s="39"/>
      <c r="K184" s="39"/>
      <c r="L184" s="43"/>
      <c r="M184" s="237"/>
      <c r="N184" s="23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164</v>
      </c>
      <c r="AU184" s="15" t="s">
        <v>95</v>
      </c>
    </row>
    <row r="185" spans="1:51" s="13" customFormat="1" ht="12">
      <c r="A185" s="13"/>
      <c r="B185" s="239"/>
      <c r="C185" s="240"/>
      <c r="D185" s="234" t="s">
        <v>224</v>
      </c>
      <c r="E185" s="241" t="s">
        <v>1</v>
      </c>
      <c r="F185" s="242" t="s">
        <v>1401</v>
      </c>
      <c r="G185" s="240"/>
      <c r="H185" s="243">
        <v>-18.5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224</v>
      </c>
      <c r="AU185" s="249" t="s">
        <v>95</v>
      </c>
      <c r="AV185" s="13" t="s">
        <v>95</v>
      </c>
      <c r="AW185" s="13" t="s">
        <v>40</v>
      </c>
      <c r="AX185" s="13" t="s">
        <v>85</v>
      </c>
      <c r="AY185" s="249" t="s">
        <v>157</v>
      </c>
    </row>
    <row r="186" spans="1:51" s="13" customFormat="1" ht="12">
      <c r="A186" s="13"/>
      <c r="B186" s="239"/>
      <c r="C186" s="240"/>
      <c r="D186" s="234" t="s">
        <v>224</v>
      </c>
      <c r="E186" s="241" t="s">
        <v>1</v>
      </c>
      <c r="F186" s="242" t="s">
        <v>1402</v>
      </c>
      <c r="G186" s="240"/>
      <c r="H186" s="243">
        <v>165.55</v>
      </c>
      <c r="I186" s="244"/>
      <c r="J186" s="240"/>
      <c r="K186" s="240"/>
      <c r="L186" s="245"/>
      <c r="M186" s="246"/>
      <c r="N186" s="247"/>
      <c r="O186" s="247"/>
      <c r="P186" s="247"/>
      <c r="Q186" s="247"/>
      <c r="R186" s="247"/>
      <c r="S186" s="247"/>
      <c r="T186" s="248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9" t="s">
        <v>224</v>
      </c>
      <c r="AU186" s="249" t="s">
        <v>95</v>
      </c>
      <c r="AV186" s="13" t="s">
        <v>95</v>
      </c>
      <c r="AW186" s="13" t="s">
        <v>40</v>
      </c>
      <c r="AX186" s="13" t="s">
        <v>85</v>
      </c>
      <c r="AY186" s="249" t="s">
        <v>157</v>
      </c>
    </row>
    <row r="187" spans="1:65" s="2" customFormat="1" ht="33" customHeight="1">
      <c r="A187" s="37"/>
      <c r="B187" s="38"/>
      <c r="C187" s="220" t="s">
        <v>353</v>
      </c>
      <c r="D187" s="220" t="s">
        <v>158</v>
      </c>
      <c r="E187" s="221" t="s">
        <v>853</v>
      </c>
      <c r="F187" s="222" t="s">
        <v>854</v>
      </c>
      <c r="G187" s="223" t="s">
        <v>313</v>
      </c>
      <c r="H187" s="224">
        <v>82.089</v>
      </c>
      <c r="I187" s="225"/>
      <c r="J187" s="226">
        <f>ROUND(I187*H187,2)</f>
        <v>0</v>
      </c>
      <c r="K187" s="227"/>
      <c r="L187" s="43"/>
      <c r="M187" s="228" t="s">
        <v>1</v>
      </c>
      <c r="N187" s="229" t="s">
        <v>50</v>
      </c>
      <c r="O187" s="90"/>
      <c r="P187" s="230">
        <f>O187*H187</f>
        <v>0</v>
      </c>
      <c r="Q187" s="230">
        <v>0</v>
      </c>
      <c r="R187" s="230">
        <f>Q187*H187</f>
        <v>0</v>
      </c>
      <c r="S187" s="230">
        <v>0</v>
      </c>
      <c r="T187" s="23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2" t="s">
        <v>174</v>
      </c>
      <c r="AT187" s="232" t="s">
        <v>158</v>
      </c>
      <c r="AU187" s="232" t="s">
        <v>95</v>
      </c>
      <c r="AY187" s="15" t="s">
        <v>157</v>
      </c>
      <c r="BE187" s="233">
        <f>IF(N187="základní",J187,0)</f>
        <v>0</v>
      </c>
      <c r="BF187" s="233">
        <f>IF(N187="snížená",J187,0)</f>
        <v>0</v>
      </c>
      <c r="BG187" s="233">
        <f>IF(N187="zákl. přenesená",J187,0)</f>
        <v>0</v>
      </c>
      <c r="BH187" s="233">
        <f>IF(N187="sníž. přenesená",J187,0)</f>
        <v>0</v>
      </c>
      <c r="BI187" s="233">
        <f>IF(N187="nulová",J187,0)</f>
        <v>0</v>
      </c>
      <c r="BJ187" s="15" t="s">
        <v>93</v>
      </c>
      <c r="BK187" s="233">
        <f>ROUND(I187*H187,2)</f>
        <v>0</v>
      </c>
      <c r="BL187" s="15" t="s">
        <v>174</v>
      </c>
      <c r="BM187" s="232" t="s">
        <v>855</v>
      </c>
    </row>
    <row r="188" spans="1:47" s="2" customFormat="1" ht="12">
      <c r="A188" s="37"/>
      <c r="B188" s="38"/>
      <c r="C188" s="39"/>
      <c r="D188" s="234" t="s">
        <v>164</v>
      </c>
      <c r="E188" s="39"/>
      <c r="F188" s="235" t="s">
        <v>856</v>
      </c>
      <c r="G188" s="39"/>
      <c r="H188" s="39"/>
      <c r="I188" s="236"/>
      <c r="J188" s="39"/>
      <c r="K188" s="39"/>
      <c r="L188" s="43"/>
      <c r="M188" s="237"/>
      <c r="N188" s="238"/>
      <c r="O188" s="90"/>
      <c r="P188" s="90"/>
      <c r="Q188" s="90"/>
      <c r="R188" s="90"/>
      <c r="S188" s="90"/>
      <c r="T188" s="91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15" t="s">
        <v>164</v>
      </c>
      <c r="AU188" s="15" t="s">
        <v>95</v>
      </c>
    </row>
    <row r="189" spans="1:51" s="13" customFormat="1" ht="12">
      <c r="A189" s="13"/>
      <c r="B189" s="239"/>
      <c r="C189" s="240"/>
      <c r="D189" s="234" t="s">
        <v>224</v>
      </c>
      <c r="E189" s="241" t="s">
        <v>1</v>
      </c>
      <c r="F189" s="242" t="s">
        <v>1407</v>
      </c>
      <c r="G189" s="240"/>
      <c r="H189" s="243">
        <v>102.64</v>
      </c>
      <c r="I189" s="244"/>
      <c r="J189" s="240"/>
      <c r="K189" s="240"/>
      <c r="L189" s="245"/>
      <c r="M189" s="246"/>
      <c r="N189" s="247"/>
      <c r="O189" s="247"/>
      <c r="P189" s="247"/>
      <c r="Q189" s="247"/>
      <c r="R189" s="247"/>
      <c r="S189" s="247"/>
      <c r="T189" s="248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9" t="s">
        <v>224</v>
      </c>
      <c r="AU189" s="249" t="s">
        <v>95</v>
      </c>
      <c r="AV189" s="13" t="s">
        <v>95</v>
      </c>
      <c r="AW189" s="13" t="s">
        <v>40</v>
      </c>
      <c r="AX189" s="13" t="s">
        <v>85</v>
      </c>
      <c r="AY189" s="249" t="s">
        <v>157</v>
      </c>
    </row>
    <row r="190" spans="1:51" s="13" customFormat="1" ht="12">
      <c r="A190" s="13"/>
      <c r="B190" s="239"/>
      <c r="C190" s="240"/>
      <c r="D190" s="234" t="s">
        <v>224</v>
      </c>
      <c r="E190" s="241" t="s">
        <v>1</v>
      </c>
      <c r="F190" s="242" t="s">
        <v>1408</v>
      </c>
      <c r="G190" s="240"/>
      <c r="H190" s="243">
        <v>-6.331</v>
      </c>
      <c r="I190" s="244"/>
      <c r="J190" s="240"/>
      <c r="K190" s="240"/>
      <c r="L190" s="245"/>
      <c r="M190" s="246"/>
      <c r="N190" s="247"/>
      <c r="O190" s="247"/>
      <c r="P190" s="247"/>
      <c r="Q190" s="247"/>
      <c r="R190" s="247"/>
      <c r="S190" s="247"/>
      <c r="T190" s="248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9" t="s">
        <v>224</v>
      </c>
      <c r="AU190" s="249" t="s">
        <v>95</v>
      </c>
      <c r="AV190" s="13" t="s">
        <v>95</v>
      </c>
      <c r="AW190" s="13" t="s">
        <v>40</v>
      </c>
      <c r="AX190" s="13" t="s">
        <v>85</v>
      </c>
      <c r="AY190" s="249" t="s">
        <v>157</v>
      </c>
    </row>
    <row r="191" spans="1:51" s="13" customFormat="1" ht="12">
      <c r="A191" s="13"/>
      <c r="B191" s="239"/>
      <c r="C191" s="240"/>
      <c r="D191" s="234" t="s">
        <v>224</v>
      </c>
      <c r="E191" s="241" t="s">
        <v>1</v>
      </c>
      <c r="F191" s="242" t="s">
        <v>1409</v>
      </c>
      <c r="G191" s="240"/>
      <c r="H191" s="243">
        <v>-14.22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224</v>
      </c>
      <c r="AU191" s="249" t="s">
        <v>95</v>
      </c>
      <c r="AV191" s="13" t="s">
        <v>95</v>
      </c>
      <c r="AW191" s="13" t="s">
        <v>40</v>
      </c>
      <c r="AX191" s="13" t="s">
        <v>85</v>
      </c>
      <c r="AY191" s="249" t="s">
        <v>157</v>
      </c>
    </row>
    <row r="192" spans="1:65" s="2" customFormat="1" ht="37.8" customHeight="1">
      <c r="A192" s="37"/>
      <c r="B192" s="38"/>
      <c r="C192" s="220" t="s">
        <v>359</v>
      </c>
      <c r="D192" s="220" t="s">
        <v>158</v>
      </c>
      <c r="E192" s="221" t="s">
        <v>328</v>
      </c>
      <c r="F192" s="222" t="s">
        <v>329</v>
      </c>
      <c r="G192" s="223" t="s">
        <v>313</v>
      </c>
      <c r="H192" s="224">
        <v>12.2</v>
      </c>
      <c r="I192" s="225"/>
      <c r="J192" s="226">
        <f>ROUND(I192*H192,2)</f>
        <v>0</v>
      </c>
      <c r="K192" s="227"/>
      <c r="L192" s="43"/>
      <c r="M192" s="228" t="s">
        <v>1</v>
      </c>
      <c r="N192" s="229" t="s">
        <v>50</v>
      </c>
      <c r="O192" s="90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2" t="s">
        <v>174</v>
      </c>
      <c r="AT192" s="232" t="s">
        <v>158</v>
      </c>
      <c r="AU192" s="232" t="s">
        <v>95</v>
      </c>
      <c r="AY192" s="15" t="s">
        <v>157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5" t="s">
        <v>93</v>
      </c>
      <c r="BK192" s="233">
        <f>ROUND(I192*H192,2)</f>
        <v>0</v>
      </c>
      <c r="BL192" s="15" t="s">
        <v>174</v>
      </c>
      <c r="BM192" s="232" t="s">
        <v>330</v>
      </c>
    </row>
    <row r="193" spans="1:47" s="2" customFormat="1" ht="12">
      <c r="A193" s="37"/>
      <c r="B193" s="38"/>
      <c r="C193" s="39"/>
      <c r="D193" s="234" t="s">
        <v>164</v>
      </c>
      <c r="E193" s="39"/>
      <c r="F193" s="235" t="s">
        <v>331</v>
      </c>
      <c r="G193" s="39"/>
      <c r="H193" s="39"/>
      <c r="I193" s="236"/>
      <c r="J193" s="39"/>
      <c r="K193" s="39"/>
      <c r="L193" s="43"/>
      <c r="M193" s="237"/>
      <c r="N193" s="23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5" t="s">
        <v>164</v>
      </c>
      <c r="AU193" s="15" t="s">
        <v>95</v>
      </c>
    </row>
    <row r="194" spans="1:51" s="13" customFormat="1" ht="12">
      <c r="A194" s="13"/>
      <c r="B194" s="239"/>
      <c r="C194" s="240"/>
      <c r="D194" s="234" t="s">
        <v>224</v>
      </c>
      <c r="E194" s="241" t="s">
        <v>1</v>
      </c>
      <c r="F194" s="242" t="s">
        <v>1396</v>
      </c>
      <c r="G194" s="240"/>
      <c r="H194" s="243">
        <v>12.2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224</v>
      </c>
      <c r="AU194" s="249" t="s">
        <v>95</v>
      </c>
      <c r="AV194" s="13" t="s">
        <v>95</v>
      </c>
      <c r="AW194" s="13" t="s">
        <v>40</v>
      </c>
      <c r="AX194" s="13" t="s">
        <v>93</v>
      </c>
      <c r="AY194" s="249" t="s">
        <v>157</v>
      </c>
    </row>
    <row r="195" spans="1:65" s="2" customFormat="1" ht="33" customHeight="1">
      <c r="A195" s="37"/>
      <c r="B195" s="38"/>
      <c r="C195" s="220" t="s">
        <v>364</v>
      </c>
      <c r="D195" s="220" t="s">
        <v>158</v>
      </c>
      <c r="E195" s="221" t="s">
        <v>859</v>
      </c>
      <c r="F195" s="222" t="s">
        <v>860</v>
      </c>
      <c r="G195" s="223" t="s">
        <v>313</v>
      </c>
      <c r="H195" s="224">
        <v>82.089</v>
      </c>
      <c r="I195" s="225"/>
      <c r="J195" s="226">
        <f>ROUND(I195*H195,2)</f>
        <v>0</v>
      </c>
      <c r="K195" s="227"/>
      <c r="L195" s="43"/>
      <c r="M195" s="228" t="s">
        <v>1</v>
      </c>
      <c r="N195" s="229" t="s">
        <v>50</v>
      </c>
      <c r="O195" s="90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2" t="s">
        <v>174</v>
      </c>
      <c r="AT195" s="232" t="s">
        <v>158</v>
      </c>
      <c r="AU195" s="232" t="s">
        <v>95</v>
      </c>
      <c r="AY195" s="15" t="s">
        <v>157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5" t="s">
        <v>93</v>
      </c>
      <c r="BK195" s="233">
        <f>ROUND(I195*H195,2)</f>
        <v>0</v>
      </c>
      <c r="BL195" s="15" t="s">
        <v>174</v>
      </c>
      <c r="BM195" s="232" t="s">
        <v>861</v>
      </c>
    </row>
    <row r="196" spans="1:47" s="2" customFormat="1" ht="12">
      <c r="A196" s="37"/>
      <c r="B196" s="38"/>
      <c r="C196" s="39"/>
      <c r="D196" s="234" t="s">
        <v>164</v>
      </c>
      <c r="E196" s="39"/>
      <c r="F196" s="235" t="s">
        <v>862</v>
      </c>
      <c r="G196" s="39"/>
      <c r="H196" s="39"/>
      <c r="I196" s="236"/>
      <c r="J196" s="39"/>
      <c r="K196" s="39"/>
      <c r="L196" s="43"/>
      <c r="M196" s="237"/>
      <c r="N196" s="238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5" t="s">
        <v>164</v>
      </c>
      <c r="AU196" s="15" t="s">
        <v>95</v>
      </c>
    </row>
    <row r="197" spans="1:51" s="13" customFormat="1" ht="12">
      <c r="A197" s="13"/>
      <c r="B197" s="239"/>
      <c r="C197" s="240"/>
      <c r="D197" s="234" t="s">
        <v>224</v>
      </c>
      <c r="E197" s="241" t="s">
        <v>1</v>
      </c>
      <c r="F197" s="242" t="s">
        <v>1407</v>
      </c>
      <c r="G197" s="240"/>
      <c r="H197" s="243">
        <v>102.64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224</v>
      </c>
      <c r="AU197" s="249" t="s">
        <v>95</v>
      </c>
      <c r="AV197" s="13" t="s">
        <v>95</v>
      </c>
      <c r="AW197" s="13" t="s">
        <v>40</v>
      </c>
      <c r="AX197" s="13" t="s">
        <v>85</v>
      </c>
      <c r="AY197" s="249" t="s">
        <v>157</v>
      </c>
    </row>
    <row r="198" spans="1:51" s="13" customFormat="1" ht="12">
      <c r="A198" s="13"/>
      <c r="B198" s="239"/>
      <c r="C198" s="240"/>
      <c r="D198" s="234" t="s">
        <v>224</v>
      </c>
      <c r="E198" s="241" t="s">
        <v>1</v>
      </c>
      <c r="F198" s="242" t="s">
        <v>1408</v>
      </c>
      <c r="G198" s="240"/>
      <c r="H198" s="243">
        <v>-6.331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224</v>
      </c>
      <c r="AU198" s="249" t="s">
        <v>95</v>
      </c>
      <c r="AV198" s="13" t="s">
        <v>95</v>
      </c>
      <c r="AW198" s="13" t="s">
        <v>40</v>
      </c>
      <c r="AX198" s="13" t="s">
        <v>85</v>
      </c>
      <c r="AY198" s="249" t="s">
        <v>157</v>
      </c>
    </row>
    <row r="199" spans="1:51" s="13" customFormat="1" ht="12">
      <c r="A199" s="13"/>
      <c r="B199" s="239"/>
      <c r="C199" s="240"/>
      <c r="D199" s="234" t="s">
        <v>224</v>
      </c>
      <c r="E199" s="241" t="s">
        <v>1</v>
      </c>
      <c r="F199" s="242" t="s">
        <v>1409</v>
      </c>
      <c r="G199" s="240"/>
      <c r="H199" s="243">
        <v>-14.22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224</v>
      </c>
      <c r="AU199" s="249" t="s">
        <v>95</v>
      </c>
      <c r="AV199" s="13" t="s">
        <v>95</v>
      </c>
      <c r="AW199" s="13" t="s">
        <v>40</v>
      </c>
      <c r="AX199" s="13" t="s">
        <v>85</v>
      </c>
      <c r="AY199" s="249" t="s">
        <v>157</v>
      </c>
    </row>
    <row r="200" spans="1:65" s="2" customFormat="1" ht="37.8" customHeight="1">
      <c r="A200" s="37"/>
      <c r="B200" s="38"/>
      <c r="C200" s="254" t="s">
        <v>7</v>
      </c>
      <c r="D200" s="254" t="s">
        <v>299</v>
      </c>
      <c r="E200" s="255" t="s">
        <v>1410</v>
      </c>
      <c r="F200" s="256" t="s">
        <v>1411</v>
      </c>
      <c r="G200" s="257" t="s">
        <v>278</v>
      </c>
      <c r="H200" s="258">
        <v>60</v>
      </c>
      <c r="I200" s="259"/>
      <c r="J200" s="260">
        <f>ROUND(I200*H200,2)</f>
        <v>0</v>
      </c>
      <c r="K200" s="261"/>
      <c r="L200" s="262"/>
      <c r="M200" s="263" t="s">
        <v>1</v>
      </c>
      <c r="N200" s="264" t="s">
        <v>50</v>
      </c>
      <c r="O200" s="90"/>
      <c r="P200" s="230">
        <f>O200*H200</f>
        <v>0</v>
      </c>
      <c r="Q200" s="230">
        <v>0.0624</v>
      </c>
      <c r="R200" s="230">
        <f>Q200*H200</f>
        <v>3.7439999999999998</v>
      </c>
      <c r="S200" s="230">
        <v>0</v>
      </c>
      <c r="T200" s="23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2" t="s">
        <v>191</v>
      </c>
      <c r="AT200" s="232" t="s">
        <v>299</v>
      </c>
      <c r="AU200" s="232" t="s">
        <v>95</v>
      </c>
      <c r="AY200" s="15" t="s">
        <v>157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5" t="s">
        <v>93</v>
      </c>
      <c r="BK200" s="233">
        <f>ROUND(I200*H200,2)</f>
        <v>0</v>
      </c>
      <c r="BL200" s="15" t="s">
        <v>174</v>
      </c>
      <c r="BM200" s="232" t="s">
        <v>1412</v>
      </c>
    </row>
    <row r="201" spans="1:47" s="2" customFormat="1" ht="12">
      <c r="A201" s="37"/>
      <c r="B201" s="38"/>
      <c r="C201" s="39"/>
      <c r="D201" s="234" t="s">
        <v>164</v>
      </c>
      <c r="E201" s="39"/>
      <c r="F201" s="235" t="s">
        <v>1411</v>
      </c>
      <c r="G201" s="39"/>
      <c r="H201" s="39"/>
      <c r="I201" s="236"/>
      <c r="J201" s="39"/>
      <c r="K201" s="39"/>
      <c r="L201" s="43"/>
      <c r="M201" s="237"/>
      <c r="N201" s="238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5" t="s">
        <v>164</v>
      </c>
      <c r="AU201" s="15" t="s">
        <v>95</v>
      </c>
    </row>
    <row r="202" spans="1:51" s="13" customFormat="1" ht="12">
      <c r="A202" s="13"/>
      <c r="B202" s="239"/>
      <c r="C202" s="240"/>
      <c r="D202" s="234" t="s">
        <v>224</v>
      </c>
      <c r="E202" s="241" t="s">
        <v>1</v>
      </c>
      <c r="F202" s="242" t="s">
        <v>562</v>
      </c>
      <c r="G202" s="240"/>
      <c r="H202" s="243">
        <v>60</v>
      </c>
      <c r="I202" s="244"/>
      <c r="J202" s="240"/>
      <c r="K202" s="240"/>
      <c r="L202" s="245"/>
      <c r="M202" s="246"/>
      <c r="N202" s="247"/>
      <c r="O202" s="247"/>
      <c r="P202" s="247"/>
      <c r="Q202" s="247"/>
      <c r="R202" s="247"/>
      <c r="S202" s="247"/>
      <c r="T202" s="248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9" t="s">
        <v>224</v>
      </c>
      <c r="AU202" s="249" t="s">
        <v>95</v>
      </c>
      <c r="AV202" s="13" t="s">
        <v>95</v>
      </c>
      <c r="AW202" s="13" t="s">
        <v>40</v>
      </c>
      <c r="AX202" s="13" t="s">
        <v>93</v>
      </c>
      <c r="AY202" s="249" t="s">
        <v>157</v>
      </c>
    </row>
    <row r="203" spans="1:65" s="2" customFormat="1" ht="24.15" customHeight="1">
      <c r="A203" s="37"/>
      <c r="B203" s="38"/>
      <c r="C203" s="254" t="s">
        <v>375</v>
      </c>
      <c r="D203" s="254" t="s">
        <v>299</v>
      </c>
      <c r="E203" s="255" t="s">
        <v>1413</v>
      </c>
      <c r="F203" s="256" t="s">
        <v>1414</v>
      </c>
      <c r="G203" s="257" t="s">
        <v>494</v>
      </c>
      <c r="H203" s="258">
        <v>2</v>
      </c>
      <c r="I203" s="259"/>
      <c r="J203" s="260">
        <f>ROUND(I203*H203,2)</f>
        <v>0</v>
      </c>
      <c r="K203" s="261"/>
      <c r="L203" s="262"/>
      <c r="M203" s="263" t="s">
        <v>1</v>
      </c>
      <c r="N203" s="264" t="s">
        <v>50</v>
      </c>
      <c r="O203" s="90"/>
      <c r="P203" s="230">
        <f>O203*H203</f>
        <v>0</v>
      </c>
      <c r="Q203" s="230">
        <v>0.00312</v>
      </c>
      <c r="R203" s="230">
        <f>Q203*H203</f>
        <v>0.00624</v>
      </c>
      <c r="S203" s="230">
        <v>0</v>
      </c>
      <c r="T203" s="231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2" t="s">
        <v>191</v>
      </c>
      <c r="AT203" s="232" t="s">
        <v>299</v>
      </c>
      <c r="AU203" s="232" t="s">
        <v>95</v>
      </c>
      <c r="AY203" s="15" t="s">
        <v>157</v>
      </c>
      <c r="BE203" s="233">
        <f>IF(N203="základní",J203,0)</f>
        <v>0</v>
      </c>
      <c r="BF203" s="233">
        <f>IF(N203="snížená",J203,0)</f>
        <v>0</v>
      </c>
      <c r="BG203" s="233">
        <f>IF(N203="zákl. přenesená",J203,0)</f>
        <v>0</v>
      </c>
      <c r="BH203" s="233">
        <f>IF(N203="sníž. přenesená",J203,0)</f>
        <v>0</v>
      </c>
      <c r="BI203" s="233">
        <f>IF(N203="nulová",J203,0)</f>
        <v>0</v>
      </c>
      <c r="BJ203" s="15" t="s">
        <v>93</v>
      </c>
      <c r="BK203" s="233">
        <f>ROUND(I203*H203,2)</f>
        <v>0</v>
      </c>
      <c r="BL203" s="15" t="s">
        <v>174</v>
      </c>
      <c r="BM203" s="232" t="s">
        <v>1415</v>
      </c>
    </row>
    <row r="204" spans="1:47" s="2" customFormat="1" ht="12">
      <c r="A204" s="37"/>
      <c r="B204" s="38"/>
      <c r="C204" s="39"/>
      <c r="D204" s="234" t="s">
        <v>164</v>
      </c>
      <c r="E204" s="39"/>
      <c r="F204" s="235" t="s">
        <v>1414</v>
      </c>
      <c r="G204" s="39"/>
      <c r="H204" s="39"/>
      <c r="I204" s="236"/>
      <c r="J204" s="39"/>
      <c r="K204" s="39"/>
      <c r="L204" s="43"/>
      <c r="M204" s="237"/>
      <c r="N204" s="238"/>
      <c r="O204" s="90"/>
      <c r="P204" s="90"/>
      <c r="Q204" s="90"/>
      <c r="R204" s="90"/>
      <c r="S204" s="90"/>
      <c r="T204" s="91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T204" s="15" t="s">
        <v>164</v>
      </c>
      <c r="AU204" s="15" t="s">
        <v>95</v>
      </c>
    </row>
    <row r="205" spans="1:65" s="2" customFormat="1" ht="21.75" customHeight="1">
      <c r="A205" s="37"/>
      <c r="B205" s="38"/>
      <c r="C205" s="254" t="s">
        <v>381</v>
      </c>
      <c r="D205" s="254" t="s">
        <v>299</v>
      </c>
      <c r="E205" s="255" t="s">
        <v>1416</v>
      </c>
      <c r="F205" s="256" t="s">
        <v>1417</v>
      </c>
      <c r="G205" s="257" t="s">
        <v>494</v>
      </c>
      <c r="H205" s="258">
        <v>30</v>
      </c>
      <c r="I205" s="259"/>
      <c r="J205" s="260">
        <f>ROUND(I205*H205,2)</f>
        <v>0</v>
      </c>
      <c r="K205" s="261"/>
      <c r="L205" s="262"/>
      <c r="M205" s="263" t="s">
        <v>1</v>
      </c>
      <c r="N205" s="264" t="s">
        <v>50</v>
      </c>
      <c r="O205" s="90"/>
      <c r="P205" s="230">
        <f>O205*H205</f>
        <v>0</v>
      </c>
      <c r="Q205" s="230">
        <v>8E-05</v>
      </c>
      <c r="R205" s="230">
        <f>Q205*H205</f>
        <v>0.0024000000000000002</v>
      </c>
      <c r="S205" s="230">
        <v>0</v>
      </c>
      <c r="T205" s="23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2" t="s">
        <v>191</v>
      </c>
      <c r="AT205" s="232" t="s">
        <v>299</v>
      </c>
      <c r="AU205" s="232" t="s">
        <v>95</v>
      </c>
      <c r="AY205" s="15" t="s">
        <v>157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5" t="s">
        <v>93</v>
      </c>
      <c r="BK205" s="233">
        <f>ROUND(I205*H205,2)</f>
        <v>0</v>
      </c>
      <c r="BL205" s="15" t="s">
        <v>174</v>
      </c>
      <c r="BM205" s="232" t="s">
        <v>1418</v>
      </c>
    </row>
    <row r="206" spans="1:47" s="2" customFormat="1" ht="12">
      <c r="A206" s="37"/>
      <c r="B206" s="38"/>
      <c r="C206" s="39"/>
      <c r="D206" s="234" t="s">
        <v>164</v>
      </c>
      <c r="E206" s="39"/>
      <c r="F206" s="235" t="s">
        <v>1419</v>
      </c>
      <c r="G206" s="39"/>
      <c r="H206" s="39"/>
      <c r="I206" s="236"/>
      <c r="J206" s="39"/>
      <c r="K206" s="39"/>
      <c r="L206" s="43"/>
      <c r="M206" s="237"/>
      <c r="N206" s="238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5" t="s">
        <v>164</v>
      </c>
      <c r="AU206" s="15" t="s">
        <v>95</v>
      </c>
    </row>
    <row r="207" spans="1:65" s="2" customFormat="1" ht="21.75" customHeight="1">
      <c r="A207" s="37"/>
      <c r="B207" s="38"/>
      <c r="C207" s="220" t="s">
        <v>388</v>
      </c>
      <c r="D207" s="220" t="s">
        <v>158</v>
      </c>
      <c r="E207" s="221" t="s">
        <v>337</v>
      </c>
      <c r="F207" s="222" t="s">
        <v>338</v>
      </c>
      <c r="G207" s="223" t="s">
        <v>263</v>
      </c>
      <c r="H207" s="224">
        <v>382.8</v>
      </c>
      <c r="I207" s="225"/>
      <c r="J207" s="226">
        <f>ROUND(I207*H207,2)</f>
        <v>0</v>
      </c>
      <c r="K207" s="227"/>
      <c r="L207" s="43"/>
      <c r="M207" s="228" t="s">
        <v>1</v>
      </c>
      <c r="N207" s="229" t="s">
        <v>50</v>
      </c>
      <c r="O207" s="90"/>
      <c r="P207" s="230">
        <f>O207*H207</f>
        <v>0</v>
      </c>
      <c r="Q207" s="230">
        <v>0.00058</v>
      </c>
      <c r="R207" s="230">
        <f>Q207*H207</f>
        <v>0.222024</v>
      </c>
      <c r="S207" s="230">
        <v>0</v>
      </c>
      <c r="T207" s="231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2" t="s">
        <v>174</v>
      </c>
      <c r="AT207" s="232" t="s">
        <v>158</v>
      </c>
      <c r="AU207" s="232" t="s">
        <v>95</v>
      </c>
      <c r="AY207" s="15" t="s">
        <v>157</v>
      </c>
      <c r="BE207" s="233">
        <f>IF(N207="základní",J207,0)</f>
        <v>0</v>
      </c>
      <c r="BF207" s="233">
        <f>IF(N207="snížená",J207,0)</f>
        <v>0</v>
      </c>
      <c r="BG207" s="233">
        <f>IF(N207="zákl. přenesená",J207,0)</f>
        <v>0</v>
      </c>
      <c r="BH207" s="233">
        <f>IF(N207="sníž. přenesená",J207,0)</f>
        <v>0</v>
      </c>
      <c r="BI207" s="233">
        <f>IF(N207="nulová",J207,0)</f>
        <v>0</v>
      </c>
      <c r="BJ207" s="15" t="s">
        <v>93</v>
      </c>
      <c r="BK207" s="233">
        <f>ROUND(I207*H207,2)</f>
        <v>0</v>
      </c>
      <c r="BL207" s="15" t="s">
        <v>174</v>
      </c>
      <c r="BM207" s="232" t="s">
        <v>339</v>
      </c>
    </row>
    <row r="208" spans="1:47" s="2" customFormat="1" ht="12">
      <c r="A208" s="37"/>
      <c r="B208" s="38"/>
      <c r="C208" s="39"/>
      <c r="D208" s="234" t="s">
        <v>164</v>
      </c>
      <c r="E208" s="39"/>
      <c r="F208" s="235" t="s">
        <v>340</v>
      </c>
      <c r="G208" s="39"/>
      <c r="H208" s="39"/>
      <c r="I208" s="236"/>
      <c r="J208" s="39"/>
      <c r="K208" s="39"/>
      <c r="L208" s="43"/>
      <c r="M208" s="237"/>
      <c r="N208" s="238"/>
      <c r="O208" s="90"/>
      <c r="P208" s="90"/>
      <c r="Q208" s="90"/>
      <c r="R208" s="90"/>
      <c r="S208" s="90"/>
      <c r="T208" s="91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T208" s="15" t="s">
        <v>164</v>
      </c>
      <c r="AU208" s="15" t="s">
        <v>95</v>
      </c>
    </row>
    <row r="209" spans="1:51" s="13" customFormat="1" ht="12">
      <c r="A209" s="13"/>
      <c r="B209" s="239"/>
      <c r="C209" s="240"/>
      <c r="D209" s="234" t="s">
        <v>224</v>
      </c>
      <c r="E209" s="241" t="s">
        <v>1</v>
      </c>
      <c r="F209" s="242" t="s">
        <v>1420</v>
      </c>
      <c r="G209" s="240"/>
      <c r="H209" s="243">
        <v>382.8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224</v>
      </c>
      <c r="AU209" s="249" t="s">
        <v>95</v>
      </c>
      <c r="AV209" s="13" t="s">
        <v>95</v>
      </c>
      <c r="AW209" s="13" t="s">
        <v>40</v>
      </c>
      <c r="AX209" s="13" t="s">
        <v>93</v>
      </c>
      <c r="AY209" s="249" t="s">
        <v>157</v>
      </c>
    </row>
    <row r="210" spans="1:65" s="2" customFormat="1" ht="21.75" customHeight="1">
      <c r="A210" s="37"/>
      <c r="B210" s="38"/>
      <c r="C210" s="220" t="s">
        <v>394</v>
      </c>
      <c r="D210" s="220" t="s">
        <v>158</v>
      </c>
      <c r="E210" s="221" t="s">
        <v>342</v>
      </c>
      <c r="F210" s="222" t="s">
        <v>343</v>
      </c>
      <c r="G210" s="223" t="s">
        <v>263</v>
      </c>
      <c r="H210" s="224">
        <v>382.8</v>
      </c>
      <c r="I210" s="225"/>
      <c r="J210" s="226">
        <f>ROUND(I210*H210,2)</f>
        <v>0</v>
      </c>
      <c r="K210" s="227"/>
      <c r="L210" s="43"/>
      <c r="M210" s="228" t="s">
        <v>1</v>
      </c>
      <c r="N210" s="229" t="s">
        <v>50</v>
      </c>
      <c r="O210" s="90"/>
      <c r="P210" s="230">
        <f>O210*H210</f>
        <v>0</v>
      </c>
      <c r="Q210" s="230">
        <v>0</v>
      </c>
      <c r="R210" s="230">
        <f>Q210*H210</f>
        <v>0</v>
      </c>
      <c r="S210" s="230">
        <v>0</v>
      </c>
      <c r="T210" s="23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2" t="s">
        <v>174</v>
      </c>
      <c r="AT210" s="232" t="s">
        <v>158</v>
      </c>
      <c r="AU210" s="232" t="s">
        <v>95</v>
      </c>
      <c r="AY210" s="15" t="s">
        <v>157</v>
      </c>
      <c r="BE210" s="233">
        <f>IF(N210="základní",J210,0)</f>
        <v>0</v>
      </c>
      <c r="BF210" s="233">
        <f>IF(N210="snížená",J210,0)</f>
        <v>0</v>
      </c>
      <c r="BG210" s="233">
        <f>IF(N210="zákl. přenesená",J210,0)</f>
        <v>0</v>
      </c>
      <c r="BH210" s="233">
        <f>IF(N210="sníž. přenesená",J210,0)</f>
        <v>0</v>
      </c>
      <c r="BI210" s="233">
        <f>IF(N210="nulová",J210,0)</f>
        <v>0</v>
      </c>
      <c r="BJ210" s="15" t="s">
        <v>93</v>
      </c>
      <c r="BK210" s="233">
        <f>ROUND(I210*H210,2)</f>
        <v>0</v>
      </c>
      <c r="BL210" s="15" t="s">
        <v>174</v>
      </c>
      <c r="BM210" s="232" t="s">
        <v>344</v>
      </c>
    </row>
    <row r="211" spans="1:47" s="2" customFormat="1" ht="12">
      <c r="A211" s="37"/>
      <c r="B211" s="38"/>
      <c r="C211" s="39"/>
      <c r="D211" s="234" t="s">
        <v>164</v>
      </c>
      <c r="E211" s="39"/>
      <c r="F211" s="235" t="s">
        <v>345</v>
      </c>
      <c r="G211" s="39"/>
      <c r="H211" s="39"/>
      <c r="I211" s="236"/>
      <c r="J211" s="39"/>
      <c r="K211" s="39"/>
      <c r="L211" s="43"/>
      <c r="M211" s="237"/>
      <c r="N211" s="238"/>
      <c r="O211" s="90"/>
      <c r="P211" s="90"/>
      <c r="Q211" s="90"/>
      <c r="R211" s="90"/>
      <c r="S211" s="90"/>
      <c r="T211" s="91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15" t="s">
        <v>164</v>
      </c>
      <c r="AU211" s="15" t="s">
        <v>95</v>
      </c>
    </row>
    <row r="212" spans="1:51" s="13" customFormat="1" ht="12">
      <c r="A212" s="13"/>
      <c r="B212" s="239"/>
      <c r="C212" s="240"/>
      <c r="D212" s="234" t="s">
        <v>224</v>
      </c>
      <c r="E212" s="241" t="s">
        <v>1</v>
      </c>
      <c r="F212" s="242" t="s">
        <v>1420</v>
      </c>
      <c r="G212" s="240"/>
      <c r="H212" s="243">
        <v>382.8</v>
      </c>
      <c r="I212" s="244"/>
      <c r="J212" s="240"/>
      <c r="K212" s="240"/>
      <c r="L212" s="245"/>
      <c r="M212" s="246"/>
      <c r="N212" s="247"/>
      <c r="O212" s="247"/>
      <c r="P212" s="247"/>
      <c r="Q212" s="247"/>
      <c r="R212" s="247"/>
      <c r="S212" s="247"/>
      <c r="T212" s="248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9" t="s">
        <v>224</v>
      </c>
      <c r="AU212" s="249" t="s">
        <v>95</v>
      </c>
      <c r="AV212" s="13" t="s">
        <v>95</v>
      </c>
      <c r="AW212" s="13" t="s">
        <v>40</v>
      </c>
      <c r="AX212" s="13" t="s">
        <v>93</v>
      </c>
      <c r="AY212" s="249" t="s">
        <v>157</v>
      </c>
    </row>
    <row r="213" spans="1:65" s="2" customFormat="1" ht="24.15" customHeight="1">
      <c r="A213" s="37"/>
      <c r="B213" s="38"/>
      <c r="C213" s="220" t="s">
        <v>402</v>
      </c>
      <c r="D213" s="220" t="s">
        <v>158</v>
      </c>
      <c r="E213" s="221" t="s">
        <v>347</v>
      </c>
      <c r="F213" s="222" t="s">
        <v>348</v>
      </c>
      <c r="G213" s="223" t="s">
        <v>313</v>
      </c>
      <c r="H213" s="224">
        <v>482.677</v>
      </c>
      <c r="I213" s="225"/>
      <c r="J213" s="226">
        <f>ROUND(I213*H213,2)</f>
        <v>0</v>
      </c>
      <c r="K213" s="227"/>
      <c r="L213" s="43"/>
      <c r="M213" s="228" t="s">
        <v>1</v>
      </c>
      <c r="N213" s="229" t="s">
        <v>50</v>
      </c>
      <c r="O213" s="90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2" t="s">
        <v>174</v>
      </c>
      <c r="AT213" s="232" t="s">
        <v>158</v>
      </c>
      <c r="AU213" s="232" t="s">
        <v>95</v>
      </c>
      <c r="AY213" s="15" t="s">
        <v>157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5" t="s">
        <v>93</v>
      </c>
      <c r="BK213" s="233">
        <f>ROUND(I213*H213,2)</f>
        <v>0</v>
      </c>
      <c r="BL213" s="15" t="s">
        <v>174</v>
      </c>
      <c r="BM213" s="232" t="s">
        <v>349</v>
      </c>
    </row>
    <row r="214" spans="1:47" s="2" customFormat="1" ht="12">
      <c r="A214" s="37"/>
      <c r="B214" s="38"/>
      <c r="C214" s="39"/>
      <c r="D214" s="234" t="s">
        <v>164</v>
      </c>
      <c r="E214" s="39"/>
      <c r="F214" s="235" t="s">
        <v>350</v>
      </c>
      <c r="G214" s="39"/>
      <c r="H214" s="39"/>
      <c r="I214" s="236"/>
      <c r="J214" s="39"/>
      <c r="K214" s="39"/>
      <c r="L214" s="43"/>
      <c r="M214" s="237"/>
      <c r="N214" s="238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5" t="s">
        <v>164</v>
      </c>
      <c r="AU214" s="15" t="s">
        <v>95</v>
      </c>
    </row>
    <row r="215" spans="1:51" s="13" customFormat="1" ht="12">
      <c r="A215" s="13"/>
      <c r="B215" s="239"/>
      <c r="C215" s="240"/>
      <c r="D215" s="234" t="s">
        <v>224</v>
      </c>
      <c r="E215" s="241" t="s">
        <v>1</v>
      </c>
      <c r="F215" s="242" t="s">
        <v>1421</v>
      </c>
      <c r="G215" s="240"/>
      <c r="H215" s="243">
        <v>229.68</v>
      </c>
      <c r="I215" s="244"/>
      <c r="J215" s="240"/>
      <c r="K215" s="240"/>
      <c r="L215" s="245"/>
      <c r="M215" s="246"/>
      <c r="N215" s="247"/>
      <c r="O215" s="247"/>
      <c r="P215" s="247"/>
      <c r="Q215" s="247"/>
      <c r="R215" s="247"/>
      <c r="S215" s="247"/>
      <c r="T215" s="248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9" t="s">
        <v>224</v>
      </c>
      <c r="AU215" s="249" t="s">
        <v>95</v>
      </c>
      <c r="AV215" s="13" t="s">
        <v>95</v>
      </c>
      <c r="AW215" s="13" t="s">
        <v>40</v>
      </c>
      <c r="AX215" s="13" t="s">
        <v>85</v>
      </c>
      <c r="AY215" s="249" t="s">
        <v>157</v>
      </c>
    </row>
    <row r="216" spans="1:51" s="13" customFormat="1" ht="12">
      <c r="A216" s="13"/>
      <c r="B216" s="239"/>
      <c r="C216" s="240"/>
      <c r="D216" s="234" t="s">
        <v>224</v>
      </c>
      <c r="E216" s="241" t="s">
        <v>1</v>
      </c>
      <c r="F216" s="242" t="s">
        <v>1422</v>
      </c>
      <c r="G216" s="240"/>
      <c r="H216" s="243">
        <v>-12.663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9" t="s">
        <v>224</v>
      </c>
      <c r="AU216" s="249" t="s">
        <v>95</v>
      </c>
      <c r="AV216" s="13" t="s">
        <v>95</v>
      </c>
      <c r="AW216" s="13" t="s">
        <v>40</v>
      </c>
      <c r="AX216" s="13" t="s">
        <v>85</v>
      </c>
      <c r="AY216" s="249" t="s">
        <v>157</v>
      </c>
    </row>
    <row r="217" spans="1:51" s="13" customFormat="1" ht="12">
      <c r="A217" s="13"/>
      <c r="B217" s="239"/>
      <c r="C217" s="240"/>
      <c r="D217" s="234" t="s">
        <v>224</v>
      </c>
      <c r="E217" s="241" t="s">
        <v>1</v>
      </c>
      <c r="F217" s="242" t="s">
        <v>1423</v>
      </c>
      <c r="G217" s="240"/>
      <c r="H217" s="243">
        <v>-28.44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224</v>
      </c>
      <c r="AU217" s="249" t="s">
        <v>95</v>
      </c>
      <c r="AV217" s="13" t="s">
        <v>95</v>
      </c>
      <c r="AW217" s="13" t="s">
        <v>40</v>
      </c>
      <c r="AX217" s="13" t="s">
        <v>85</v>
      </c>
      <c r="AY217" s="249" t="s">
        <v>157</v>
      </c>
    </row>
    <row r="218" spans="1:51" s="13" customFormat="1" ht="12">
      <c r="A218" s="13"/>
      <c r="B218" s="239"/>
      <c r="C218" s="240"/>
      <c r="D218" s="234" t="s">
        <v>224</v>
      </c>
      <c r="E218" s="241" t="s">
        <v>1</v>
      </c>
      <c r="F218" s="242" t="s">
        <v>1424</v>
      </c>
      <c r="G218" s="240"/>
      <c r="H218" s="243">
        <v>-37</v>
      </c>
      <c r="I218" s="244"/>
      <c r="J218" s="240"/>
      <c r="K218" s="240"/>
      <c r="L218" s="245"/>
      <c r="M218" s="246"/>
      <c r="N218" s="247"/>
      <c r="O218" s="247"/>
      <c r="P218" s="247"/>
      <c r="Q218" s="247"/>
      <c r="R218" s="247"/>
      <c r="S218" s="247"/>
      <c r="T218" s="248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9" t="s">
        <v>224</v>
      </c>
      <c r="AU218" s="249" t="s">
        <v>95</v>
      </c>
      <c r="AV218" s="13" t="s">
        <v>95</v>
      </c>
      <c r="AW218" s="13" t="s">
        <v>40</v>
      </c>
      <c r="AX218" s="13" t="s">
        <v>85</v>
      </c>
      <c r="AY218" s="249" t="s">
        <v>157</v>
      </c>
    </row>
    <row r="219" spans="1:51" s="13" customFormat="1" ht="12">
      <c r="A219" s="13"/>
      <c r="B219" s="239"/>
      <c r="C219" s="240"/>
      <c r="D219" s="234" t="s">
        <v>224</v>
      </c>
      <c r="E219" s="241" t="s">
        <v>1</v>
      </c>
      <c r="F219" s="242" t="s">
        <v>1425</v>
      </c>
      <c r="G219" s="240"/>
      <c r="H219" s="243">
        <v>331.1</v>
      </c>
      <c r="I219" s="244"/>
      <c r="J219" s="240"/>
      <c r="K219" s="240"/>
      <c r="L219" s="245"/>
      <c r="M219" s="246"/>
      <c r="N219" s="247"/>
      <c r="O219" s="247"/>
      <c r="P219" s="247"/>
      <c r="Q219" s="247"/>
      <c r="R219" s="247"/>
      <c r="S219" s="247"/>
      <c r="T219" s="248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9" t="s">
        <v>224</v>
      </c>
      <c r="AU219" s="249" t="s">
        <v>95</v>
      </c>
      <c r="AV219" s="13" t="s">
        <v>95</v>
      </c>
      <c r="AW219" s="13" t="s">
        <v>40</v>
      </c>
      <c r="AX219" s="13" t="s">
        <v>85</v>
      </c>
      <c r="AY219" s="249" t="s">
        <v>157</v>
      </c>
    </row>
    <row r="220" spans="1:65" s="2" customFormat="1" ht="24.15" customHeight="1">
      <c r="A220" s="37"/>
      <c r="B220" s="38"/>
      <c r="C220" s="220" t="s">
        <v>409</v>
      </c>
      <c r="D220" s="220" t="s">
        <v>158</v>
      </c>
      <c r="E220" s="221" t="s">
        <v>354</v>
      </c>
      <c r="F220" s="222" t="s">
        <v>355</v>
      </c>
      <c r="G220" s="223" t="s">
        <v>313</v>
      </c>
      <c r="H220" s="224">
        <v>482.677</v>
      </c>
      <c r="I220" s="225"/>
      <c r="J220" s="226">
        <f>ROUND(I220*H220,2)</f>
        <v>0</v>
      </c>
      <c r="K220" s="227"/>
      <c r="L220" s="43"/>
      <c r="M220" s="228" t="s">
        <v>1</v>
      </c>
      <c r="N220" s="229" t="s">
        <v>50</v>
      </c>
      <c r="O220" s="90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232" t="s">
        <v>174</v>
      </c>
      <c r="AT220" s="232" t="s">
        <v>158</v>
      </c>
      <c r="AU220" s="232" t="s">
        <v>95</v>
      </c>
      <c r="AY220" s="15" t="s">
        <v>157</v>
      </c>
      <c r="BE220" s="233">
        <f>IF(N220="základní",J220,0)</f>
        <v>0</v>
      </c>
      <c r="BF220" s="233">
        <f>IF(N220="snížená",J220,0)</f>
        <v>0</v>
      </c>
      <c r="BG220" s="233">
        <f>IF(N220="zákl. přenesená",J220,0)</f>
        <v>0</v>
      </c>
      <c r="BH220" s="233">
        <f>IF(N220="sníž. přenesená",J220,0)</f>
        <v>0</v>
      </c>
      <c r="BI220" s="233">
        <f>IF(N220="nulová",J220,0)</f>
        <v>0</v>
      </c>
      <c r="BJ220" s="15" t="s">
        <v>93</v>
      </c>
      <c r="BK220" s="233">
        <f>ROUND(I220*H220,2)</f>
        <v>0</v>
      </c>
      <c r="BL220" s="15" t="s">
        <v>174</v>
      </c>
      <c r="BM220" s="232" t="s">
        <v>356</v>
      </c>
    </row>
    <row r="221" spans="1:47" s="2" customFormat="1" ht="12">
      <c r="A221" s="37"/>
      <c r="B221" s="38"/>
      <c r="C221" s="39"/>
      <c r="D221" s="234" t="s">
        <v>164</v>
      </c>
      <c r="E221" s="39"/>
      <c r="F221" s="235" t="s">
        <v>357</v>
      </c>
      <c r="G221" s="39"/>
      <c r="H221" s="39"/>
      <c r="I221" s="236"/>
      <c r="J221" s="39"/>
      <c r="K221" s="39"/>
      <c r="L221" s="43"/>
      <c r="M221" s="237"/>
      <c r="N221" s="238"/>
      <c r="O221" s="90"/>
      <c r="P221" s="90"/>
      <c r="Q221" s="90"/>
      <c r="R221" s="90"/>
      <c r="S221" s="90"/>
      <c r="T221" s="91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15" t="s">
        <v>164</v>
      </c>
      <c r="AU221" s="15" t="s">
        <v>95</v>
      </c>
    </row>
    <row r="222" spans="1:51" s="13" customFormat="1" ht="12">
      <c r="A222" s="13"/>
      <c r="B222" s="239"/>
      <c r="C222" s="240"/>
      <c r="D222" s="234" t="s">
        <v>224</v>
      </c>
      <c r="E222" s="241" t="s">
        <v>1</v>
      </c>
      <c r="F222" s="242" t="s">
        <v>1421</v>
      </c>
      <c r="G222" s="240"/>
      <c r="H222" s="243">
        <v>229.68</v>
      </c>
      <c r="I222" s="244"/>
      <c r="J222" s="240"/>
      <c r="K222" s="240"/>
      <c r="L222" s="245"/>
      <c r="M222" s="246"/>
      <c r="N222" s="247"/>
      <c r="O222" s="247"/>
      <c r="P222" s="247"/>
      <c r="Q222" s="247"/>
      <c r="R222" s="247"/>
      <c r="S222" s="247"/>
      <c r="T222" s="248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9" t="s">
        <v>224</v>
      </c>
      <c r="AU222" s="249" t="s">
        <v>95</v>
      </c>
      <c r="AV222" s="13" t="s">
        <v>95</v>
      </c>
      <c r="AW222" s="13" t="s">
        <v>40</v>
      </c>
      <c r="AX222" s="13" t="s">
        <v>85</v>
      </c>
      <c r="AY222" s="249" t="s">
        <v>157</v>
      </c>
    </row>
    <row r="223" spans="1:51" s="13" customFormat="1" ht="12">
      <c r="A223" s="13"/>
      <c r="B223" s="239"/>
      <c r="C223" s="240"/>
      <c r="D223" s="234" t="s">
        <v>224</v>
      </c>
      <c r="E223" s="241" t="s">
        <v>1</v>
      </c>
      <c r="F223" s="242" t="s">
        <v>1422</v>
      </c>
      <c r="G223" s="240"/>
      <c r="H223" s="243">
        <v>-12.663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224</v>
      </c>
      <c r="AU223" s="249" t="s">
        <v>95</v>
      </c>
      <c r="AV223" s="13" t="s">
        <v>95</v>
      </c>
      <c r="AW223" s="13" t="s">
        <v>40</v>
      </c>
      <c r="AX223" s="13" t="s">
        <v>85</v>
      </c>
      <c r="AY223" s="249" t="s">
        <v>157</v>
      </c>
    </row>
    <row r="224" spans="1:51" s="13" customFormat="1" ht="12">
      <c r="A224" s="13"/>
      <c r="B224" s="239"/>
      <c r="C224" s="240"/>
      <c r="D224" s="234" t="s">
        <v>224</v>
      </c>
      <c r="E224" s="241" t="s">
        <v>1</v>
      </c>
      <c r="F224" s="242" t="s">
        <v>1423</v>
      </c>
      <c r="G224" s="240"/>
      <c r="H224" s="243">
        <v>-28.44</v>
      </c>
      <c r="I224" s="244"/>
      <c r="J224" s="240"/>
      <c r="K224" s="240"/>
      <c r="L224" s="245"/>
      <c r="M224" s="246"/>
      <c r="N224" s="247"/>
      <c r="O224" s="247"/>
      <c r="P224" s="247"/>
      <c r="Q224" s="247"/>
      <c r="R224" s="247"/>
      <c r="S224" s="247"/>
      <c r="T224" s="248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9" t="s">
        <v>224</v>
      </c>
      <c r="AU224" s="249" t="s">
        <v>95</v>
      </c>
      <c r="AV224" s="13" t="s">
        <v>95</v>
      </c>
      <c r="AW224" s="13" t="s">
        <v>40</v>
      </c>
      <c r="AX224" s="13" t="s">
        <v>85</v>
      </c>
      <c r="AY224" s="249" t="s">
        <v>157</v>
      </c>
    </row>
    <row r="225" spans="1:51" s="13" customFormat="1" ht="12">
      <c r="A225" s="13"/>
      <c r="B225" s="239"/>
      <c r="C225" s="240"/>
      <c r="D225" s="234" t="s">
        <v>224</v>
      </c>
      <c r="E225" s="241" t="s">
        <v>1</v>
      </c>
      <c r="F225" s="242" t="s">
        <v>1424</v>
      </c>
      <c r="G225" s="240"/>
      <c r="H225" s="243">
        <v>-37</v>
      </c>
      <c r="I225" s="244"/>
      <c r="J225" s="240"/>
      <c r="K225" s="240"/>
      <c r="L225" s="245"/>
      <c r="M225" s="246"/>
      <c r="N225" s="247"/>
      <c r="O225" s="247"/>
      <c r="P225" s="247"/>
      <c r="Q225" s="247"/>
      <c r="R225" s="247"/>
      <c r="S225" s="247"/>
      <c r="T225" s="248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9" t="s">
        <v>224</v>
      </c>
      <c r="AU225" s="249" t="s">
        <v>95</v>
      </c>
      <c r="AV225" s="13" t="s">
        <v>95</v>
      </c>
      <c r="AW225" s="13" t="s">
        <v>40</v>
      </c>
      <c r="AX225" s="13" t="s">
        <v>85</v>
      </c>
      <c r="AY225" s="249" t="s">
        <v>157</v>
      </c>
    </row>
    <row r="226" spans="1:51" s="13" customFormat="1" ht="12">
      <c r="A226" s="13"/>
      <c r="B226" s="239"/>
      <c r="C226" s="240"/>
      <c r="D226" s="234" t="s">
        <v>224</v>
      </c>
      <c r="E226" s="241" t="s">
        <v>1</v>
      </c>
      <c r="F226" s="242" t="s">
        <v>1425</v>
      </c>
      <c r="G226" s="240"/>
      <c r="H226" s="243">
        <v>331.1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224</v>
      </c>
      <c r="AU226" s="249" t="s">
        <v>95</v>
      </c>
      <c r="AV226" s="13" t="s">
        <v>95</v>
      </c>
      <c r="AW226" s="13" t="s">
        <v>40</v>
      </c>
      <c r="AX226" s="13" t="s">
        <v>85</v>
      </c>
      <c r="AY226" s="249" t="s">
        <v>157</v>
      </c>
    </row>
    <row r="227" spans="1:65" s="2" customFormat="1" ht="33" customHeight="1">
      <c r="A227" s="37"/>
      <c r="B227" s="38"/>
      <c r="C227" s="220" t="s">
        <v>416</v>
      </c>
      <c r="D227" s="220" t="s">
        <v>158</v>
      </c>
      <c r="E227" s="221" t="s">
        <v>360</v>
      </c>
      <c r="F227" s="222" t="s">
        <v>361</v>
      </c>
      <c r="G227" s="223" t="s">
        <v>313</v>
      </c>
      <c r="H227" s="224">
        <v>482.677</v>
      </c>
      <c r="I227" s="225"/>
      <c r="J227" s="226">
        <f>ROUND(I227*H227,2)</f>
        <v>0</v>
      </c>
      <c r="K227" s="227"/>
      <c r="L227" s="43"/>
      <c r="M227" s="228" t="s">
        <v>1</v>
      </c>
      <c r="N227" s="229" t="s">
        <v>50</v>
      </c>
      <c r="O227" s="90"/>
      <c r="P227" s="230">
        <f>O227*H227</f>
        <v>0</v>
      </c>
      <c r="Q227" s="230">
        <v>0</v>
      </c>
      <c r="R227" s="230">
        <f>Q227*H227</f>
        <v>0</v>
      </c>
      <c r="S227" s="230">
        <v>0</v>
      </c>
      <c r="T227" s="23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2" t="s">
        <v>174</v>
      </c>
      <c r="AT227" s="232" t="s">
        <v>158</v>
      </c>
      <c r="AU227" s="232" t="s">
        <v>95</v>
      </c>
      <c r="AY227" s="15" t="s">
        <v>157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5" t="s">
        <v>93</v>
      </c>
      <c r="BK227" s="233">
        <f>ROUND(I227*H227,2)</f>
        <v>0</v>
      </c>
      <c r="BL227" s="15" t="s">
        <v>174</v>
      </c>
      <c r="BM227" s="232" t="s">
        <v>362</v>
      </c>
    </row>
    <row r="228" spans="1:47" s="2" customFormat="1" ht="12">
      <c r="A228" s="37"/>
      <c r="B228" s="38"/>
      <c r="C228" s="39"/>
      <c r="D228" s="234" t="s">
        <v>164</v>
      </c>
      <c r="E228" s="39"/>
      <c r="F228" s="235" t="s">
        <v>363</v>
      </c>
      <c r="G228" s="39"/>
      <c r="H228" s="39"/>
      <c r="I228" s="236"/>
      <c r="J228" s="39"/>
      <c r="K228" s="39"/>
      <c r="L228" s="43"/>
      <c r="M228" s="237"/>
      <c r="N228" s="238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5" t="s">
        <v>164</v>
      </c>
      <c r="AU228" s="15" t="s">
        <v>95</v>
      </c>
    </row>
    <row r="229" spans="1:51" s="13" customFormat="1" ht="12">
      <c r="A229" s="13"/>
      <c r="B229" s="239"/>
      <c r="C229" s="240"/>
      <c r="D229" s="234" t="s">
        <v>224</v>
      </c>
      <c r="E229" s="241" t="s">
        <v>1</v>
      </c>
      <c r="F229" s="242" t="s">
        <v>1421</v>
      </c>
      <c r="G229" s="240"/>
      <c r="H229" s="243">
        <v>229.68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224</v>
      </c>
      <c r="AU229" s="249" t="s">
        <v>95</v>
      </c>
      <c r="AV229" s="13" t="s">
        <v>95</v>
      </c>
      <c r="AW229" s="13" t="s">
        <v>40</v>
      </c>
      <c r="AX229" s="13" t="s">
        <v>85</v>
      </c>
      <c r="AY229" s="249" t="s">
        <v>157</v>
      </c>
    </row>
    <row r="230" spans="1:51" s="13" customFormat="1" ht="12">
      <c r="A230" s="13"/>
      <c r="B230" s="239"/>
      <c r="C230" s="240"/>
      <c r="D230" s="234" t="s">
        <v>224</v>
      </c>
      <c r="E230" s="241" t="s">
        <v>1</v>
      </c>
      <c r="F230" s="242" t="s">
        <v>1422</v>
      </c>
      <c r="G230" s="240"/>
      <c r="H230" s="243">
        <v>-12.663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224</v>
      </c>
      <c r="AU230" s="249" t="s">
        <v>95</v>
      </c>
      <c r="AV230" s="13" t="s">
        <v>95</v>
      </c>
      <c r="AW230" s="13" t="s">
        <v>40</v>
      </c>
      <c r="AX230" s="13" t="s">
        <v>85</v>
      </c>
      <c r="AY230" s="249" t="s">
        <v>157</v>
      </c>
    </row>
    <row r="231" spans="1:51" s="13" customFormat="1" ht="12">
      <c r="A231" s="13"/>
      <c r="B231" s="239"/>
      <c r="C231" s="240"/>
      <c r="D231" s="234" t="s">
        <v>224</v>
      </c>
      <c r="E231" s="241" t="s">
        <v>1</v>
      </c>
      <c r="F231" s="242" t="s">
        <v>1423</v>
      </c>
      <c r="G231" s="240"/>
      <c r="H231" s="243">
        <v>-28.44</v>
      </c>
      <c r="I231" s="244"/>
      <c r="J231" s="240"/>
      <c r="K231" s="240"/>
      <c r="L231" s="245"/>
      <c r="M231" s="246"/>
      <c r="N231" s="247"/>
      <c r="O231" s="247"/>
      <c r="P231" s="247"/>
      <c r="Q231" s="247"/>
      <c r="R231" s="247"/>
      <c r="S231" s="247"/>
      <c r="T231" s="248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9" t="s">
        <v>224</v>
      </c>
      <c r="AU231" s="249" t="s">
        <v>95</v>
      </c>
      <c r="AV231" s="13" t="s">
        <v>95</v>
      </c>
      <c r="AW231" s="13" t="s">
        <v>40</v>
      </c>
      <c r="AX231" s="13" t="s">
        <v>85</v>
      </c>
      <c r="AY231" s="249" t="s">
        <v>157</v>
      </c>
    </row>
    <row r="232" spans="1:51" s="13" customFormat="1" ht="12">
      <c r="A232" s="13"/>
      <c r="B232" s="239"/>
      <c r="C232" s="240"/>
      <c r="D232" s="234" t="s">
        <v>224</v>
      </c>
      <c r="E232" s="241" t="s">
        <v>1</v>
      </c>
      <c r="F232" s="242" t="s">
        <v>1424</v>
      </c>
      <c r="G232" s="240"/>
      <c r="H232" s="243">
        <v>-37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224</v>
      </c>
      <c r="AU232" s="249" t="s">
        <v>95</v>
      </c>
      <c r="AV232" s="13" t="s">
        <v>95</v>
      </c>
      <c r="AW232" s="13" t="s">
        <v>40</v>
      </c>
      <c r="AX232" s="13" t="s">
        <v>85</v>
      </c>
      <c r="AY232" s="249" t="s">
        <v>157</v>
      </c>
    </row>
    <row r="233" spans="1:51" s="13" customFormat="1" ht="12">
      <c r="A233" s="13"/>
      <c r="B233" s="239"/>
      <c r="C233" s="240"/>
      <c r="D233" s="234" t="s">
        <v>224</v>
      </c>
      <c r="E233" s="241" t="s">
        <v>1</v>
      </c>
      <c r="F233" s="242" t="s">
        <v>1425</v>
      </c>
      <c r="G233" s="240"/>
      <c r="H233" s="243">
        <v>331.1</v>
      </c>
      <c r="I233" s="244"/>
      <c r="J233" s="240"/>
      <c r="K233" s="240"/>
      <c r="L233" s="245"/>
      <c r="M233" s="246"/>
      <c r="N233" s="247"/>
      <c r="O233" s="247"/>
      <c r="P233" s="247"/>
      <c r="Q233" s="247"/>
      <c r="R233" s="247"/>
      <c r="S233" s="247"/>
      <c r="T233" s="248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9" t="s">
        <v>224</v>
      </c>
      <c r="AU233" s="249" t="s">
        <v>95</v>
      </c>
      <c r="AV233" s="13" t="s">
        <v>95</v>
      </c>
      <c r="AW233" s="13" t="s">
        <v>40</v>
      </c>
      <c r="AX233" s="13" t="s">
        <v>85</v>
      </c>
      <c r="AY233" s="249" t="s">
        <v>157</v>
      </c>
    </row>
    <row r="234" spans="1:65" s="2" customFormat="1" ht="33" customHeight="1">
      <c r="A234" s="37"/>
      <c r="B234" s="38"/>
      <c r="C234" s="220" t="s">
        <v>421</v>
      </c>
      <c r="D234" s="220" t="s">
        <v>158</v>
      </c>
      <c r="E234" s="221" t="s">
        <v>365</v>
      </c>
      <c r="F234" s="222" t="s">
        <v>366</v>
      </c>
      <c r="G234" s="223" t="s">
        <v>313</v>
      </c>
      <c r="H234" s="224">
        <v>482.677</v>
      </c>
      <c r="I234" s="225"/>
      <c r="J234" s="226">
        <f>ROUND(I234*H234,2)</f>
        <v>0</v>
      </c>
      <c r="K234" s="227"/>
      <c r="L234" s="43"/>
      <c r="M234" s="228" t="s">
        <v>1</v>
      </c>
      <c r="N234" s="229" t="s">
        <v>50</v>
      </c>
      <c r="O234" s="90"/>
      <c r="P234" s="230">
        <f>O234*H234</f>
        <v>0</v>
      </c>
      <c r="Q234" s="230">
        <v>0</v>
      </c>
      <c r="R234" s="230">
        <f>Q234*H234</f>
        <v>0</v>
      </c>
      <c r="S234" s="230">
        <v>0</v>
      </c>
      <c r="T234" s="23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232" t="s">
        <v>174</v>
      </c>
      <c r="AT234" s="232" t="s">
        <v>158</v>
      </c>
      <c r="AU234" s="232" t="s">
        <v>95</v>
      </c>
      <c r="AY234" s="15" t="s">
        <v>157</v>
      </c>
      <c r="BE234" s="233">
        <f>IF(N234="základní",J234,0)</f>
        <v>0</v>
      </c>
      <c r="BF234" s="233">
        <f>IF(N234="snížená",J234,0)</f>
        <v>0</v>
      </c>
      <c r="BG234" s="233">
        <f>IF(N234="zákl. přenesená",J234,0)</f>
        <v>0</v>
      </c>
      <c r="BH234" s="233">
        <f>IF(N234="sníž. přenesená",J234,0)</f>
        <v>0</v>
      </c>
      <c r="BI234" s="233">
        <f>IF(N234="nulová",J234,0)</f>
        <v>0</v>
      </c>
      <c r="BJ234" s="15" t="s">
        <v>93</v>
      </c>
      <c r="BK234" s="233">
        <f>ROUND(I234*H234,2)</f>
        <v>0</v>
      </c>
      <c r="BL234" s="15" t="s">
        <v>174</v>
      </c>
      <c r="BM234" s="232" t="s">
        <v>367</v>
      </c>
    </row>
    <row r="235" spans="1:47" s="2" customFormat="1" ht="12">
      <c r="A235" s="37"/>
      <c r="B235" s="38"/>
      <c r="C235" s="39"/>
      <c r="D235" s="234" t="s">
        <v>164</v>
      </c>
      <c r="E235" s="39"/>
      <c r="F235" s="235" t="s">
        <v>368</v>
      </c>
      <c r="G235" s="39"/>
      <c r="H235" s="39"/>
      <c r="I235" s="236"/>
      <c r="J235" s="39"/>
      <c r="K235" s="39"/>
      <c r="L235" s="43"/>
      <c r="M235" s="237"/>
      <c r="N235" s="238"/>
      <c r="O235" s="90"/>
      <c r="P235" s="90"/>
      <c r="Q235" s="90"/>
      <c r="R235" s="90"/>
      <c r="S235" s="90"/>
      <c r="T235" s="91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15" t="s">
        <v>164</v>
      </c>
      <c r="AU235" s="15" t="s">
        <v>95</v>
      </c>
    </row>
    <row r="236" spans="1:51" s="13" customFormat="1" ht="12">
      <c r="A236" s="13"/>
      <c r="B236" s="239"/>
      <c r="C236" s="240"/>
      <c r="D236" s="234" t="s">
        <v>224</v>
      </c>
      <c r="E236" s="241" t="s">
        <v>1</v>
      </c>
      <c r="F236" s="242" t="s">
        <v>1421</v>
      </c>
      <c r="G236" s="240"/>
      <c r="H236" s="243">
        <v>229.68</v>
      </c>
      <c r="I236" s="244"/>
      <c r="J236" s="240"/>
      <c r="K236" s="240"/>
      <c r="L236" s="245"/>
      <c r="M236" s="246"/>
      <c r="N236" s="247"/>
      <c r="O236" s="247"/>
      <c r="P236" s="247"/>
      <c r="Q236" s="247"/>
      <c r="R236" s="247"/>
      <c r="S236" s="247"/>
      <c r="T236" s="248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9" t="s">
        <v>224</v>
      </c>
      <c r="AU236" s="249" t="s">
        <v>95</v>
      </c>
      <c r="AV236" s="13" t="s">
        <v>95</v>
      </c>
      <c r="AW236" s="13" t="s">
        <v>40</v>
      </c>
      <c r="AX236" s="13" t="s">
        <v>85</v>
      </c>
      <c r="AY236" s="249" t="s">
        <v>157</v>
      </c>
    </row>
    <row r="237" spans="1:51" s="13" customFormat="1" ht="12">
      <c r="A237" s="13"/>
      <c r="B237" s="239"/>
      <c r="C237" s="240"/>
      <c r="D237" s="234" t="s">
        <v>224</v>
      </c>
      <c r="E237" s="241" t="s">
        <v>1</v>
      </c>
      <c r="F237" s="242" t="s">
        <v>1422</v>
      </c>
      <c r="G237" s="240"/>
      <c r="H237" s="243">
        <v>-12.663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224</v>
      </c>
      <c r="AU237" s="249" t="s">
        <v>95</v>
      </c>
      <c r="AV237" s="13" t="s">
        <v>95</v>
      </c>
      <c r="AW237" s="13" t="s">
        <v>40</v>
      </c>
      <c r="AX237" s="13" t="s">
        <v>85</v>
      </c>
      <c r="AY237" s="249" t="s">
        <v>157</v>
      </c>
    </row>
    <row r="238" spans="1:51" s="13" customFormat="1" ht="12">
      <c r="A238" s="13"/>
      <c r="B238" s="239"/>
      <c r="C238" s="240"/>
      <c r="D238" s="234" t="s">
        <v>224</v>
      </c>
      <c r="E238" s="241" t="s">
        <v>1</v>
      </c>
      <c r="F238" s="242" t="s">
        <v>1423</v>
      </c>
      <c r="G238" s="240"/>
      <c r="H238" s="243">
        <v>-28.44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224</v>
      </c>
      <c r="AU238" s="249" t="s">
        <v>95</v>
      </c>
      <c r="AV238" s="13" t="s">
        <v>95</v>
      </c>
      <c r="AW238" s="13" t="s">
        <v>40</v>
      </c>
      <c r="AX238" s="13" t="s">
        <v>85</v>
      </c>
      <c r="AY238" s="249" t="s">
        <v>157</v>
      </c>
    </row>
    <row r="239" spans="1:51" s="13" customFormat="1" ht="12">
      <c r="A239" s="13"/>
      <c r="B239" s="239"/>
      <c r="C239" s="240"/>
      <c r="D239" s="234" t="s">
        <v>224</v>
      </c>
      <c r="E239" s="241" t="s">
        <v>1</v>
      </c>
      <c r="F239" s="242" t="s">
        <v>1424</v>
      </c>
      <c r="G239" s="240"/>
      <c r="H239" s="243">
        <v>-37</v>
      </c>
      <c r="I239" s="244"/>
      <c r="J239" s="240"/>
      <c r="K239" s="240"/>
      <c r="L239" s="245"/>
      <c r="M239" s="246"/>
      <c r="N239" s="247"/>
      <c r="O239" s="247"/>
      <c r="P239" s="247"/>
      <c r="Q239" s="247"/>
      <c r="R239" s="247"/>
      <c r="S239" s="247"/>
      <c r="T239" s="248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9" t="s">
        <v>224</v>
      </c>
      <c r="AU239" s="249" t="s">
        <v>95</v>
      </c>
      <c r="AV239" s="13" t="s">
        <v>95</v>
      </c>
      <c r="AW239" s="13" t="s">
        <v>40</v>
      </c>
      <c r="AX239" s="13" t="s">
        <v>85</v>
      </c>
      <c r="AY239" s="249" t="s">
        <v>157</v>
      </c>
    </row>
    <row r="240" spans="1:51" s="13" customFormat="1" ht="12">
      <c r="A240" s="13"/>
      <c r="B240" s="239"/>
      <c r="C240" s="240"/>
      <c r="D240" s="234" t="s">
        <v>224</v>
      </c>
      <c r="E240" s="241" t="s">
        <v>1</v>
      </c>
      <c r="F240" s="242" t="s">
        <v>1425</v>
      </c>
      <c r="G240" s="240"/>
      <c r="H240" s="243">
        <v>331.1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224</v>
      </c>
      <c r="AU240" s="249" t="s">
        <v>95</v>
      </c>
      <c r="AV240" s="13" t="s">
        <v>95</v>
      </c>
      <c r="AW240" s="13" t="s">
        <v>40</v>
      </c>
      <c r="AX240" s="13" t="s">
        <v>85</v>
      </c>
      <c r="AY240" s="249" t="s">
        <v>157</v>
      </c>
    </row>
    <row r="241" spans="1:65" s="2" customFormat="1" ht="37.8" customHeight="1">
      <c r="A241" s="37"/>
      <c r="B241" s="38"/>
      <c r="C241" s="220" t="s">
        <v>428</v>
      </c>
      <c r="D241" s="220" t="s">
        <v>158</v>
      </c>
      <c r="E241" s="221" t="s">
        <v>369</v>
      </c>
      <c r="F241" s="222" t="s">
        <v>370</v>
      </c>
      <c r="G241" s="223" t="s">
        <v>313</v>
      </c>
      <c r="H241" s="224">
        <v>94.59</v>
      </c>
      <c r="I241" s="225"/>
      <c r="J241" s="226">
        <f>ROUND(I241*H241,2)</f>
        <v>0</v>
      </c>
      <c r="K241" s="227"/>
      <c r="L241" s="43"/>
      <c r="M241" s="228" t="s">
        <v>1</v>
      </c>
      <c r="N241" s="229" t="s">
        <v>50</v>
      </c>
      <c r="O241" s="90"/>
      <c r="P241" s="230">
        <f>O241*H241</f>
        <v>0</v>
      </c>
      <c r="Q241" s="230">
        <v>0</v>
      </c>
      <c r="R241" s="230">
        <f>Q241*H241</f>
        <v>0</v>
      </c>
      <c r="S241" s="230">
        <v>0</v>
      </c>
      <c r="T241" s="231">
        <f>S241*H241</f>
        <v>0</v>
      </c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R241" s="232" t="s">
        <v>174</v>
      </c>
      <c r="AT241" s="232" t="s">
        <v>158</v>
      </c>
      <c r="AU241" s="232" t="s">
        <v>95</v>
      </c>
      <c r="AY241" s="15" t="s">
        <v>157</v>
      </c>
      <c r="BE241" s="233">
        <f>IF(N241="základní",J241,0)</f>
        <v>0</v>
      </c>
      <c r="BF241" s="233">
        <f>IF(N241="snížená",J241,0)</f>
        <v>0</v>
      </c>
      <c r="BG241" s="233">
        <f>IF(N241="zákl. přenesená",J241,0)</f>
        <v>0</v>
      </c>
      <c r="BH241" s="233">
        <f>IF(N241="sníž. přenesená",J241,0)</f>
        <v>0</v>
      </c>
      <c r="BI241" s="233">
        <f>IF(N241="nulová",J241,0)</f>
        <v>0</v>
      </c>
      <c r="BJ241" s="15" t="s">
        <v>93</v>
      </c>
      <c r="BK241" s="233">
        <f>ROUND(I241*H241,2)</f>
        <v>0</v>
      </c>
      <c r="BL241" s="15" t="s">
        <v>174</v>
      </c>
      <c r="BM241" s="232" t="s">
        <v>1426</v>
      </c>
    </row>
    <row r="242" spans="1:47" s="2" customFormat="1" ht="12">
      <c r="A242" s="37"/>
      <c r="B242" s="38"/>
      <c r="C242" s="39"/>
      <c r="D242" s="234" t="s">
        <v>164</v>
      </c>
      <c r="E242" s="39"/>
      <c r="F242" s="235" t="s">
        <v>372</v>
      </c>
      <c r="G242" s="39"/>
      <c r="H242" s="39"/>
      <c r="I242" s="236"/>
      <c r="J242" s="39"/>
      <c r="K242" s="39"/>
      <c r="L242" s="43"/>
      <c r="M242" s="237"/>
      <c r="N242" s="238"/>
      <c r="O242" s="90"/>
      <c r="P242" s="90"/>
      <c r="Q242" s="90"/>
      <c r="R242" s="90"/>
      <c r="S242" s="90"/>
      <c r="T242" s="91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T242" s="15" t="s">
        <v>164</v>
      </c>
      <c r="AU242" s="15" t="s">
        <v>95</v>
      </c>
    </row>
    <row r="243" spans="1:51" s="13" customFormat="1" ht="12">
      <c r="A243" s="13"/>
      <c r="B243" s="239"/>
      <c r="C243" s="240"/>
      <c r="D243" s="234" t="s">
        <v>224</v>
      </c>
      <c r="E243" s="241" t="s">
        <v>1</v>
      </c>
      <c r="F243" s="242" t="s">
        <v>1427</v>
      </c>
      <c r="G243" s="240"/>
      <c r="H243" s="243">
        <v>94.59</v>
      </c>
      <c r="I243" s="244"/>
      <c r="J243" s="240"/>
      <c r="K243" s="240"/>
      <c r="L243" s="245"/>
      <c r="M243" s="246"/>
      <c r="N243" s="247"/>
      <c r="O243" s="247"/>
      <c r="P243" s="247"/>
      <c r="Q243" s="247"/>
      <c r="R243" s="247"/>
      <c r="S243" s="247"/>
      <c r="T243" s="248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9" t="s">
        <v>224</v>
      </c>
      <c r="AU243" s="249" t="s">
        <v>95</v>
      </c>
      <c r="AV243" s="13" t="s">
        <v>95</v>
      </c>
      <c r="AW243" s="13" t="s">
        <v>40</v>
      </c>
      <c r="AX243" s="13" t="s">
        <v>93</v>
      </c>
      <c r="AY243" s="249" t="s">
        <v>157</v>
      </c>
    </row>
    <row r="244" spans="1:65" s="2" customFormat="1" ht="33" customHeight="1">
      <c r="A244" s="37"/>
      <c r="B244" s="38"/>
      <c r="C244" s="220" t="s">
        <v>434</v>
      </c>
      <c r="D244" s="220" t="s">
        <v>158</v>
      </c>
      <c r="E244" s="221" t="s">
        <v>878</v>
      </c>
      <c r="F244" s="222" t="s">
        <v>879</v>
      </c>
      <c r="G244" s="223" t="s">
        <v>302</v>
      </c>
      <c r="H244" s="224">
        <v>189.18</v>
      </c>
      <c r="I244" s="225"/>
      <c r="J244" s="226">
        <f>ROUND(I244*H244,2)</f>
        <v>0</v>
      </c>
      <c r="K244" s="227"/>
      <c r="L244" s="43"/>
      <c r="M244" s="228" t="s">
        <v>1</v>
      </c>
      <c r="N244" s="229" t="s">
        <v>50</v>
      </c>
      <c r="O244" s="90"/>
      <c r="P244" s="230">
        <f>O244*H244</f>
        <v>0</v>
      </c>
      <c r="Q244" s="230">
        <v>0</v>
      </c>
      <c r="R244" s="230">
        <f>Q244*H244</f>
        <v>0</v>
      </c>
      <c r="S244" s="230">
        <v>0</v>
      </c>
      <c r="T244" s="23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232" t="s">
        <v>174</v>
      </c>
      <c r="AT244" s="232" t="s">
        <v>158</v>
      </c>
      <c r="AU244" s="232" t="s">
        <v>95</v>
      </c>
      <c r="AY244" s="15" t="s">
        <v>157</v>
      </c>
      <c r="BE244" s="233">
        <f>IF(N244="základní",J244,0)</f>
        <v>0</v>
      </c>
      <c r="BF244" s="233">
        <f>IF(N244="snížená",J244,0)</f>
        <v>0</v>
      </c>
      <c r="BG244" s="233">
        <f>IF(N244="zákl. přenesená",J244,0)</f>
        <v>0</v>
      </c>
      <c r="BH244" s="233">
        <f>IF(N244="sníž. přenesená",J244,0)</f>
        <v>0</v>
      </c>
      <c r="BI244" s="233">
        <f>IF(N244="nulová",J244,0)</f>
        <v>0</v>
      </c>
      <c r="BJ244" s="15" t="s">
        <v>93</v>
      </c>
      <c r="BK244" s="233">
        <f>ROUND(I244*H244,2)</f>
        <v>0</v>
      </c>
      <c r="BL244" s="15" t="s">
        <v>174</v>
      </c>
      <c r="BM244" s="232" t="s">
        <v>880</v>
      </c>
    </row>
    <row r="245" spans="1:47" s="2" customFormat="1" ht="12">
      <c r="A245" s="37"/>
      <c r="B245" s="38"/>
      <c r="C245" s="39"/>
      <c r="D245" s="234" t="s">
        <v>164</v>
      </c>
      <c r="E245" s="39"/>
      <c r="F245" s="235" t="s">
        <v>881</v>
      </c>
      <c r="G245" s="39"/>
      <c r="H245" s="39"/>
      <c r="I245" s="236"/>
      <c r="J245" s="39"/>
      <c r="K245" s="39"/>
      <c r="L245" s="43"/>
      <c r="M245" s="237"/>
      <c r="N245" s="238"/>
      <c r="O245" s="90"/>
      <c r="P245" s="90"/>
      <c r="Q245" s="90"/>
      <c r="R245" s="90"/>
      <c r="S245" s="90"/>
      <c r="T245" s="91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15" t="s">
        <v>164</v>
      </c>
      <c r="AU245" s="15" t="s">
        <v>95</v>
      </c>
    </row>
    <row r="246" spans="1:51" s="13" customFormat="1" ht="12">
      <c r="A246" s="13"/>
      <c r="B246" s="239"/>
      <c r="C246" s="240"/>
      <c r="D246" s="234" t="s">
        <v>224</v>
      </c>
      <c r="E246" s="241" t="s">
        <v>1</v>
      </c>
      <c r="F246" s="242" t="s">
        <v>1428</v>
      </c>
      <c r="G246" s="240"/>
      <c r="H246" s="243">
        <v>189.18</v>
      </c>
      <c r="I246" s="244"/>
      <c r="J246" s="240"/>
      <c r="K246" s="240"/>
      <c r="L246" s="245"/>
      <c r="M246" s="246"/>
      <c r="N246" s="247"/>
      <c r="O246" s="247"/>
      <c r="P246" s="247"/>
      <c r="Q246" s="247"/>
      <c r="R246" s="247"/>
      <c r="S246" s="247"/>
      <c r="T246" s="248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9" t="s">
        <v>224</v>
      </c>
      <c r="AU246" s="249" t="s">
        <v>95</v>
      </c>
      <c r="AV246" s="13" t="s">
        <v>95</v>
      </c>
      <c r="AW246" s="13" t="s">
        <v>40</v>
      </c>
      <c r="AX246" s="13" t="s">
        <v>93</v>
      </c>
      <c r="AY246" s="249" t="s">
        <v>157</v>
      </c>
    </row>
    <row r="247" spans="1:65" s="2" customFormat="1" ht="16.5" customHeight="1">
      <c r="A247" s="37"/>
      <c r="B247" s="38"/>
      <c r="C247" s="220" t="s">
        <v>439</v>
      </c>
      <c r="D247" s="220" t="s">
        <v>158</v>
      </c>
      <c r="E247" s="221" t="s">
        <v>382</v>
      </c>
      <c r="F247" s="222" t="s">
        <v>383</v>
      </c>
      <c r="G247" s="223" t="s">
        <v>313</v>
      </c>
      <c r="H247" s="224">
        <v>577.267</v>
      </c>
      <c r="I247" s="225"/>
      <c r="J247" s="226">
        <f>ROUND(I247*H247,2)</f>
        <v>0</v>
      </c>
      <c r="K247" s="227"/>
      <c r="L247" s="43"/>
      <c r="M247" s="228" t="s">
        <v>1</v>
      </c>
      <c r="N247" s="229" t="s">
        <v>50</v>
      </c>
      <c r="O247" s="90"/>
      <c r="P247" s="230">
        <f>O247*H247</f>
        <v>0</v>
      </c>
      <c r="Q247" s="230">
        <v>0</v>
      </c>
      <c r="R247" s="230">
        <f>Q247*H247</f>
        <v>0</v>
      </c>
      <c r="S247" s="230">
        <v>0</v>
      </c>
      <c r="T247" s="231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32" t="s">
        <v>174</v>
      </c>
      <c r="AT247" s="232" t="s">
        <v>158</v>
      </c>
      <c r="AU247" s="232" t="s">
        <v>95</v>
      </c>
      <c r="AY247" s="15" t="s">
        <v>157</v>
      </c>
      <c r="BE247" s="233">
        <f>IF(N247="základní",J247,0)</f>
        <v>0</v>
      </c>
      <c r="BF247" s="233">
        <f>IF(N247="snížená",J247,0)</f>
        <v>0</v>
      </c>
      <c r="BG247" s="233">
        <f>IF(N247="zákl. přenesená",J247,0)</f>
        <v>0</v>
      </c>
      <c r="BH247" s="233">
        <f>IF(N247="sníž. přenesená",J247,0)</f>
        <v>0</v>
      </c>
      <c r="BI247" s="233">
        <f>IF(N247="nulová",J247,0)</f>
        <v>0</v>
      </c>
      <c r="BJ247" s="15" t="s">
        <v>93</v>
      </c>
      <c r="BK247" s="233">
        <f>ROUND(I247*H247,2)</f>
        <v>0</v>
      </c>
      <c r="BL247" s="15" t="s">
        <v>174</v>
      </c>
      <c r="BM247" s="232" t="s">
        <v>384</v>
      </c>
    </row>
    <row r="248" spans="1:47" s="2" customFormat="1" ht="12">
      <c r="A248" s="37"/>
      <c r="B248" s="38"/>
      <c r="C248" s="39"/>
      <c r="D248" s="234" t="s">
        <v>164</v>
      </c>
      <c r="E248" s="39"/>
      <c r="F248" s="235" t="s">
        <v>385</v>
      </c>
      <c r="G248" s="39"/>
      <c r="H248" s="39"/>
      <c r="I248" s="236"/>
      <c r="J248" s="39"/>
      <c r="K248" s="39"/>
      <c r="L248" s="43"/>
      <c r="M248" s="237"/>
      <c r="N248" s="238"/>
      <c r="O248" s="90"/>
      <c r="P248" s="90"/>
      <c r="Q248" s="90"/>
      <c r="R248" s="90"/>
      <c r="S248" s="90"/>
      <c r="T248" s="91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T248" s="15" t="s">
        <v>164</v>
      </c>
      <c r="AU248" s="15" t="s">
        <v>95</v>
      </c>
    </row>
    <row r="249" spans="1:51" s="13" customFormat="1" ht="12">
      <c r="A249" s="13"/>
      <c r="B249" s="239"/>
      <c r="C249" s="240"/>
      <c r="D249" s="234" t="s">
        <v>224</v>
      </c>
      <c r="E249" s="241" t="s">
        <v>1</v>
      </c>
      <c r="F249" s="242" t="s">
        <v>1421</v>
      </c>
      <c r="G249" s="240"/>
      <c r="H249" s="243">
        <v>229.68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9" t="s">
        <v>224</v>
      </c>
      <c r="AU249" s="249" t="s">
        <v>95</v>
      </c>
      <c r="AV249" s="13" t="s">
        <v>95</v>
      </c>
      <c r="AW249" s="13" t="s">
        <v>40</v>
      </c>
      <c r="AX249" s="13" t="s">
        <v>85</v>
      </c>
      <c r="AY249" s="249" t="s">
        <v>157</v>
      </c>
    </row>
    <row r="250" spans="1:51" s="13" customFormat="1" ht="12">
      <c r="A250" s="13"/>
      <c r="B250" s="239"/>
      <c r="C250" s="240"/>
      <c r="D250" s="234" t="s">
        <v>224</v>
      </c>
      <c r="E250" s="241" t="s">
        <v>1</v>
      </c>
      <c r="F250" s="242" t="s">
        <v>1422</v>
      </c>
      <c r="G250" s="240"/>
      <c r="H250" s="243">
        <v>-12.663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224</v>
      </c>
      <c r="AU250" s="249" t="s">
        <v>95</v>
      </c>
      <c r="AV250" s="13" t="s">
        <v>95</v>
      </c>
      <c r="AW250" s="13" t="s">
        <v>40</v>
      </c>
      <c r="AX250" s="13" t="s">
        <v>85</v>
      </c>
      <c r="AY250" s="249" t="s">
        <v>157</v>
      </c>
    </row>
    <row r="251" spans="1:51" s="13" customFormat="1" ht="12">
      <c r="A251" s="13"/>
      <c r="B251" s="239"/>
      <c r="C251" s="240"/>
      <c r="D251" s="234" t="s">
        <v>224</v>
      </c>
      <c r="E251" s="241" t="s">
        <v>1</v>
      </c>
      <c r="F251" s="242" t="s">
        <v>1423</v>
      </c>
      <c r="G251" s="240"/>
      <c r="H251" s="243">
        <v>-28.44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224</v>
      </c>
      <c r="AU251" s="249" t="s">
        <v>95</v>
      </c>
      <c r="AV251" s="13" t="s">
        <v>95</v>
      </c>
      <c r="AW251" s="13" t="s">
        <v>40</v>
      </c>
      <c r="AX251" s="13" t="s">
        <v>85</v>
      </c>
      <c r="AY251" s="249" t="s">
        <v>157</v>
      </c>
    </row>
    <row r="252" spans="1:51" s="13" customFormat="1" ht="12">
      <c r="A252" s="13"/>
      <c r="B252" s="239"/>
      <c r="C252" s="240"/>
      <c r="D252" s="234" t="s">
        <v>224</v>
      </c>
      <c r="E252" s="241" t="s">
        <v>1</v>
      </c>
      <c r="F252" s="242" t="s">
        <v>1424</v>
      </c>
      <c r="G252" s="240"/>
      <c r="H252" s="243">
        <v>-37</v>
      </c>
      <c r="I252" s="244"/>
      <c r="J252" s="240"/>
      <c r="K252" s="240"/>
      <c r="L252" s="245"/>
      <c r="M252" s="246"/>
      <c r="N252" s="247"/>
      <c r="O252" s="247"/>
      <c r="P252" s="247"/>
      <c r="Q252" s="247"/>
      <c r="R252" s="247"/>
      <c r="S252" s="247"/>
      <c r="T252" s="248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9" t="s">
        <v>224</v>
      </c>
      <c r="AU252" s="249" t="s">
        <v>95</v>
      </c>
      <c r="AV252" s="13" t="s">
        <v>95</v>
      </c>
      <c r="AW252" s="13" t="s">
        <v>40</v>
      </c>
      <c r="AX252" s="13" t="s">
        <v>85</v>
      </c>
      <c r="AY252" s="249" t="s">
        <v>157</v>
      </c>
    </row>
    <row r="253" spans="1:51" s="13" customFormat="1" ht="12">
      <c r="A253" s="13"/>
      <c r="B253" s="239"/>
      <c r="C253" s="240"/>
      <c r="D253" s="234" t="s">
        <v>224</v>
      </c>
      <c r="E253" s="241" t="s">
        <v>1</v>
      </c>
      <c r="F253" s="242" t="s">
        <v>1425</v>
      </c>
      <c r="G253" s="240"/>
      <c r="H253" s="243">
        <v>331.1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224</v>
      </c>
      <c r="AU253" s="249" t="s">
        <v>95</v>
      </c>
      <c r="AV253" s="13" t="s">
        <v>95</v>
      </c>
      <c r="AW253" s="13" t="s">
        <v>40</v>
      </c>
      <c r="AX253" s="13" t="s">
        <v>85</v>
      </c>
      <c r="AY253" s="249" t="s">
        <v>157</v>
      </c>
    </row>
    <row r="254" spans="1:51" s="13" customFormat="1" ht="12">
      <c r="A254" s="13"/>
      <c r="B254" s="239"/>
      <c r="C254" s="240"/>
      <c r="D254" s="234" t="s">
        <v>224</v>
      </c>
      <c r="E254" s="241" t="s">
        <v>1</v>
      </c>
      <c r="F254" s="242" t="s">
        <v>1427</v>
      </c>
      <c r="G254" s="240"/>
      <c r="H254" s="243">
        <v>94.59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9" t="s">
        <v>224</v>
      </c>
      <c r="AU254" s="249" t="s">
        <v>95</v>
      </c>
      <c r="AV254" s="13" t="s">
        <v>95</v>
      </c>
      <c r="AW254" s="13" t="s">
        <v>40</v>
      </c>
      <c r="AX254" s="13" t="s">
        <v>85</v>
      </c>
      <c r="AY254" s="249" t="s">
        <v>157</v>
      </c>
    </row>
    <row r="255" spans="1:65" s="2" customFormat="1" ht="24.15" customHeight="1">
      <c r="A255" s="37"/>
      <c r="B255" s="38"/>
      <c r="C255" s="220" t="s">
        <v>445</v>
      </c>
      <c r="D255" s="220" t="s">
        <v>158</v>
      </c>
      <c r="E255" s="221" t="s">
        <v>389</v>
      </c>
      <c r="F255" s="222" t="s">
        <v>390</v>
      </c>
      <c r="G255" s="223" t="s">
        <v>313</v>
      </c>
      <c r="H255" s="224">
        <v>373.54</v>
      </c>
      <c r="I255" s="225"/>
      <c r="J255" s="226">
        <f>ROUND(I255*H255,2)</f>
        <v>0</v>
      </c>
      <c r="K255" s="227"/>
      <c r="L255" s="43"/>
      <c r="M255" s="228" t="s">
        <v>1</v>
      </c>
      <c r="N255" s="229" t="s">
        <v>50</v>
      </c>
      <c r="O255" s="90"/>
      <c r="P255" s="230">
        <f>O255*H255</f>
        <v>0</v>
      </c>
      <c r="Q255" s="230">
        <v>0</v>
      </c>
      <c r="R255" s="230">
        <f>Q255*H255</f>
        <v>0</v>
      </c>
      <c r="S255" s="230">
        <v>0</v>
      </c>
      <c r="T255" s="231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32" t="s">
        <v>174</v>
      </c>
      <c r="AT255" s="232" t="s">
        <v>158</v>
      </c>
      <c r="AU255" s="232" t="s">
        <v>95</v>
      </c>
      <c r="AY255" s="15" t="s">
        <v>157</v>
      </c>
      <c r="BE255" s="233">
        <f>IF(N255="základní",J255,0)</f>
        <v>0</v>
      </c>
      <c r="BF255" s="233">
        <f>IF(N255="snížená",J255,0)</f>
        <v>0</v>
      </c>
      <c r="BG255" s="233">
        <f>IF(N255="zákl. přenesená",J255,0)</f>
        <v>0</v>
      </c>
      <c r="BH255" s="233">
        <f>IF(N255="sníž. přenesená",J255,0)</f>
        <v>0</v>
      </c>
      <c r="BI255" s="233">
        <f>IF(N255="nulová",J255,0)</f>
        <v>0</v>
      </c>
      <c r="BJ255" s="15" t="s">
        <v>93</v>
      </c>
      <c r="BK255" s="233">
        <f>ROUND(I255*H255,2)</f>
        <v>0</v>
      </c>
      <c r="BL255" s="15" t="s">
        <v>174</v>
      </c>
      <c r="BM255" s="232" t="s">
        <v>391</v>
      </c>
    </row>
    <row r="256" spans="1:47" s="2" customFormat="1" ht="12">
      <c r="A256" s="37"/>
      <c r="B256" s="38"/>
      <c r="C256" s="39"/>
      <c r="D256" s="234" t="s">
        <v>164</v>
      </c>
      <c r="E256" s="39"/>
      <c r="F256" s="235" t="s">
        <v>392</v>
      </c>
      <c r="G256" s="39"/>
      <c r="H256" s="39"/>
      <c r="I256" s="236"/>
      <c r="J256" s="39"/>
      <c r="K256" s="39"/>
      <c r="L256" s="43"/>
      <c r="M256" s="237"/>
      <c r="N256" s="238"/>
      <c r="O256" s="90"/>
      <c r="P256" s="90"/>
      <c r="Q256" s="90"/>
      <c r="R256" s="90"/>
      <c r="S256" s="90"/>
      <c r="T256" s="91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T256" s="15" t="s">
        <v>164</v>
      </c>
      <c r="AU256" s="15" t="s">
        <v>95</v>
      </c>
    </row>
    <row r="257" spans="1:51" s="13" customFormat="1" ht="12">
      <c r="A257" s="13"/>
      <c r="B257" s="239"/>
      <c r="C257" s="240"/>
      <c r="D257" s="234" t="s">
        <v>224</v>
      </c>
      <c r="E257" s="241" t="s">
        <v>1</v>
      </c>
      <c r="F257" s="242" t="s">
        <v>1429</v>
      </c>
      <c r="G257" s="240"/>
      <c r="H257" s="243">
        <v>229.68</v>
      </c>
      <c r="I257" s="244"/>
      <c r="J257" s="240"/>
      <c r="K257" s="240"/>
      <c r="L257" s="245"/>
      <c r="M257" s="246"/>
      <c r="N257" s="247"/>
      <c r="O257" s="247"/>
      <c r="P257" s="247"/>
      <c r="Q257" s="247"/>
      <c r="R257" s="247"/>
      <c r="S257" s="247"/>
      <c r="T257" s="248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9" t="s">
        <v>224</v>
      </c>
      <c r="AU257" s="249" t="s">
        <v>95</v>
      </c>
      <c r="AV257" s="13" t="s">
        <v>95</v>
      </c>
      <c r="AW257" s="13" t="s">
        <v>40</v>
      </c>
      <c r="AX257" s="13" t="s">
        <v>85</v>
      </c>
      <c r="AY257" s="249" t="s">
        <v>157</v>
      </c>
    </row>
    <row r="258" spans="1:51" s="13" customFormat="1" ht="12">
      <c r="A258" s="13"/>
      <c r="B258" s="239"/>
      <c r="C258" s="240"/>
      <c r="D258" s="234" t="s">
        <v>224</v>
      </c>
      <c r="E258" s="241" t="s">
        <v>1</v>
      </c>
      <c r="F258" s="242" t="s">
        <v>1430</v>
      </c>
      <c r="G258" s="240"/>
      <c r="H258" s="243">
        <v>-87.2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9" t="s">
        <v>224</v>
      </c>
      <c r="AU258" s="249" t="s">
        <v>95</v>
      </c>
      <c r="AV258" s="13" t="s">
        <v>95</v>
      </c>
      <c r="AW258" s="13" t="s">
        <v>40</v>
      </c>
      <c r="AX258" s="13" t="s">
        <v>85</v>
      </c>
      <c r="AY258" s="249" t="s">
        <v>157</v>
      </c>
    </row>
    <row r="259" spans="1:51" s="13" customFormat="1" ht="12">
      <c r="A259" s="13"/>
      <c r="B259" s="239"/>
      <c r="C259" s="240"/>
      <c r="D259" s="234" t="s">
        <v>224</v>
      </c>
      <c r="E259" s="241" t="s">
        <v>1</v>
      </c>
      <c r="F259" s="242" t="s">
        <v>1431</v>
      </c>
      <c r="G259" s="240"/>
      <c r="H259" s="243">
        <v>-28.44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224</v>
      </c>
      <c r="AU259" s="249" t="s">
        <v>95</v>
      </c>
      <c r="AV259" s="13" t="s">
        <v>95</v>
      </c>
      <c r="AW259" s="13" t="s">
        <v>40</v>
      </c>
      <c r="AX259" s="13" t="s">
        <v>85</v>
      </c>
      <c r="AY259" s="249" t="s">
        <v>157</v>
      </c>
    </row>
    <row r="260" spans="1:51" s="13" customFormat="1" ht="12">
      <c r="A260" s="13"/>
      <c r="B260" s="239"/>
      <c r="C260" s="240"/>
      <c r="D260" s="234" t="s">
        <v>224</v>
      </c>
      <c r="E260" s="241" t="s">
        <v>1</v>
      </c>
      <c r="F260" s="242" t="s">
        <v>1432</v>
      </c>
      <c r="G260" s="240"/>
      <c r="H260" s="243">
        <v>-71.6</v>
      </c>
      <c r="I260" s="244"/>
      <c r="J260" s="240"/>
      <c r="K260" s="240"/>
      <c r="L260" s="245"/>
      <c r="M260" s="246"/>
      <c r="N260" s="247"/>
      <c r="O260" s="247"/>
      <c r="P260" s="247"/>
      <c r="Q260" s="247"/>
      <c r="R260" s="247"/>
      <c r="S260" s="247"/>
      <c r="T260" s="248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9" t="s">
        <v>224</v>
      </c>
      <c r="AU260" s="249" t="s">
        <v>95</v>
      </c>
      <c r="AV260" s="13" t="s">
        <v>95</v>
      </c>
      <c r="AW260" s="13" t="s">
        <v>40</v>
      </c>
      <c r="AX260" s="13" t="s">
        <v>85</v>
      </c>
      <c r="AY260" s="249" t="s">
        <v>157</v>
      </c>
    </row>
    <row r="261" spans="1:51" s="13" customFormat="1" ht="12">
      <c r="A261" s="13"/>
      <c r="B261" s="239"/>
      <c r="C261" s="240"/>
      <c r="D261" s="234" t="s">
        <v>224</v>
      </c>
      <c r="E261" s="241" t="s">
        <v>1</v>
      </c>
      <c r="F261" s="242" t="s">
        <v>1433</v>
      </c>
      <c r="G261" s="240"/>
      <c r="H261" s="243">
        <v>331.1</v>
      </c>
      <c r="I261" s="244"/>
      <c r="J261" s="240"/>
      <c r="K261" s="240"/>
      <c r="L261" s="245"/>
      <c r="M261" s="246"/>
      <c r="N261" s="247"/>
      <c r="O261" s="247"/>
      <c r="P261" s="247"/>
      <c r="Q261" s="247"/>
      <c r="R261" s="247"/>
      <c r="S261" s="247"/>
      <c r="T261" s="248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9" t="s">
        <v>224</v>
      </c>
      <c r="AU261" s="249" t="s">
        <v>95</v>
      </c>
      <c r="AV261" s="13" t="s">
        <v>95</v>
      </c>
      <c r="AW261" s="13" t="s">
        <v>40</v>
      </c>
      <c r="AX261" s="13" t="s">
        <v>85</v>
      </c>
      <c r="AY261" s="249" t="s">
        <v>157</v>
      </c>
    </row>
    <row r="262" spans="1:65" s="2" customFormat="1" ht="24.15" customHeight="1">
      <c r="A262" s="37"/>
      <c r="B262" s="38"/>
      <c r="C262" s="220" t="s">
        <v>450</v>
      </c>
      <c r="D262" s="220" t="s">
        <v>158</v>
      </c>
      <c r="E262" s="221" t="s">
        <v>1434</v>
      </c>
      <c r="F262" s="222" t="s">
        <v>390</v>
      </c>
      <c r="G262" s="223" t="s">
        <v>313</v>
      </c>
      <c r="H262" s="224">
        <v>2</v>
      </c>
      <c r="I262" s="225"/>
      <c r="J262" s="226">
        <f>ROUND(I262*H262,2)</f>
        <v>0</v>
      </c>
      <c r="K262" s="227"/>
      <c r="L262" s="43"/>
      <c r="M262" s="228" t="s">
        <v>1</v>
      </c>
      <c r="N262" s="229" t="s">
        <v>50</v>
      </c>
      <c r="O262" s="90"/>
      <c r="P262" s="230">
        <f>O262*H262</f>
        <v>0</v>
      </c>
      <c r="Q262" s="230">
        <v>0</v>
      </c>
      <c r="R262" s="230">
        <f>Q262*H262</f>
        <v>0</v>
      </c>
      <c r="S262" s="230">
        <v>0</v>
      </c>
      <c r="T262" s="23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232" t="s">
        <v>174</v>
      </c>
      <c r="AT262" s="232" t="s">
        <v>158</v>
      </c>
      <c r="AU262" s="232" t="s">
        <v>95</v>
      </c>
      <c r="AY262" s="15" t="s">
        <v>157</v>
      </c>
      <c r="BE262" s="233">
        <f>IF(N262="základní",J262,0)</f>
        <v>0</v>
      </c>
      <c r="BF262" s="233">
        <f>IF(N262="snížená",J262,0)</f>
        <v>0</v>
      </c>
      <c r="BG262" s="233">
        <f>IF(N262="zákl. přenesená",J262,0)</f>
        <v>0</v>
      </c>
      <c r="BH262" s="233">
        <f>IF(N262="sníž. přenesená",J262,0)</f>
        <v>0</v>
      </c>
      <c r="BI262" s="233">
        <f>IF(N262="nulová",J262,0)</f>
        <v>0</v>
      </c>
      <c r="BJ262" s="15" t="s">
        <v>93</v>
      </c>
      <c r="BK262" s="233">
        <f>ROUND(I262*H262,2)</f>
        <v>0</v>
      </c>
      <c r="BL262" s="15" t="s">
        <v>174</v>
      </c>
      <c r="BM262" s="232" t="s">
        <v>1435</v>
      </c>
    </row>
    <row r="263" spans="1:47" s="2" customFormat="1" ht="12">
      <c r="A263" s="37"/>
      <c r="B263" s="38"/>
      <c r="C263" s="39"/>
      <c r="D263" s="234" t="s">
        <v>164</v>
      </c>
      <c r="E263" s="39"/>
      <c r="F263" s="235" t="s">
        <v>1436</v>
      </c>
      <c r="G263" s="39"/>
      <c r="H263" s="39"/>
      <c r="I263" s="236"/>
      <c r="J263" s="39"/>
      <c r="K263" s="39"/>
      <c r="L263" s="43"/>
      <c r="M263" s="237"/>
      <c r="N263" s="238"/>
      <c r="O263" s="90"/>
      <c r="P263" s="90"/>
      <c r="Q263" s="90"/>
      <c r="R263" s="90"/>
      <c r="S263" s="90"/>
      <c r="T263" s="91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15" t="s">
        <v>164</v>
      </c>
      <c r="AU263" s="15" t="s">
        <v>95</v>
      </c>
    </row>
    <row r="264" spans="1:65" s="2" customFormat="1" ht="24.15" customHeight="1">
      <c r="A264" s="37"/>
      <c r="B264" s="38"/>
      <c r="C264" s="220" t="s">
        <v>456</v>
      </c>
      <c r="D264" s="220" t="s">
        <v>158</v>
      </c>
      <c r="E264" s="221" t="s">
        <v>395</v>
      </c>
      <c r="F264" s="222" t="s">
        <v>396</v>
      </c>
      <c r="G264" s="223" t="s">
        <v>313</v>
      </c>
      <c r="H264" s="224">
        <v>45.15</v>
      </c>
      <c r="I264" s="225"/>
      <c r="J264" s="226">
        <f>ROUND(I264*H264,2)</f>
        <v>0</v>
      </c>
      <c r="K264" s="227"/>
      <c r="L264" s="43"/>
      <c r="M264" s="228" t="s">
        <v>1</v>
      </c>
      <c r="N264" s="229" t="s">
        <v>50</v>
      </c>
      <c r="O264" s="90"/>
      <c r="P264" s="230">
        <f>O264*H264</f>
        <v>0</v>
      </c>
      <c r="Q264" s="230">
        <v>0</v>
      </c>
      <c r="R264" s="230">
        <f>Q264*H264</f>
        <v>0</v>
      </c>
      <c r="S264" s="230">
        <v>0</v>
      </c>
      <c r="T264" s="23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232" t="s">
        <v>174</v>
      </c>
      <c r="AT264" s="232" t="s">
        <v>158</v>
      </c>
      <c r="AU264" s="232" t="s">
        <v>95</v>
      </c>
      <c r="AY264" s="15" t="s">
        <v>157</v>
      </c>
      <c r="BE264" s="233">
        <f>IF(N264="základní",J264,0)</f>
        <v>0</v>
      </c>
      <c r="BF264" s="233">
        <f>IF(N264="snížená",J264,0)</f>
        <v>0</v>
      </c>
      <c r="BG264" s="233">
        <f>IF(N264="zákl. přenesená",J264,0)</f>
        <v>0</v>
      </c>
      <c r="BH264" s="233">
        <f>IF(N264="sníž. přenesená",J264,0)</f>
        <v>0</v>
      </c>
      <c r="BI264" s="233">
        <f>IF(N264="nulová",J264,0)</f>
        <v>0</v>
      </c>
      <c r="BJ264" s="15" t="s">
        <v>93</v>
      </c>
      <c r="BK264" s="233">
        <f>ROUND(I264*H264,2)</f>
        <v>0</v>
      </c>
      <c r="BL264" s="15" t="s">
        <v>174</v>
      </c>
      <c r="BM264" s="232" t="s">
        <v>397</v>
      </c>
    </row>
    <row r="265" spans="1:47" s="2" customFormat="1" ht="12">
      <c r="A265" s="37"/>
      <c r="B265" s="38"/>
      <c r="C265" s="39"/>
      <c r="D265" s="234" t="s">
        <v>164</v>
      </c>
      <c r="E265" s="39"/>
      <c r="F265" s="235" t="s">
        <v>398</v>
      </c>
      <c r="G265" s="39"/>
      <c r="H265" s="39"/>
      <c r="I265" s="236"/>
      <c r="J265" s="39"/>
      <c r="K265" s="39"/>
      <c r="L265" s="43"/>
      <c r="M265" s="237"/>
      <c r="N265" s="238"/>
      <c r="O265" s="90"/>
      <c r="P265" s="90"/>
      <c r="Q265" s="90"/>
      <c r="R265" s="90"/>
      <c r="S265" s="90"/>
      <c r="T265" s="91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15" t="s">
        <v>164</v>
      </c>
      <c r="AU265" s="15" t="s">
        <v>95</v>
      </c>
    </row>
    <row r="266" spans="1:51" s="13" customFormat="1" ht="12">
      <c r="A266" s="13"/>
      <c r="B266" s="239"/>
      <c r="C266" s="240"/>
      <c r="D266" s="234" t="s">
        <v>224</v>
      </c>
      <c r="E266" s="241" t="s">
        <v>1</v>
      </c>
      <c r="F266" s="242" t="s">
        <v>1437</v>
      </c>
      <c r="G266" s="240"/>
      <c r="H266" s="243">
        <v>-10.29</v>
      </c>
      <c r="I266" s="244"/>
      <c r="J266" s="240"/>
      <c r="K266" s="240"/>
      <c r="L266" s="245"/>
      <c r="M266" s="246"/>
      <c r="N266" s="247"/>
      <c r="O266" s="247"/>
      <c r="P266" s="247"/>
      <c r="Q266" s="247"/>
      <c r="R266" s="247"/>
      <c r="S266" s="247"/>
      <c r="T266" s="248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9" t="s">
        <v>224</v>
      </c>
      <c r="AU266" s="249" t="s">
        <v>95</v>
      </c>
      <c r="AV266" s="13" t="s">
        <v>95</v>
      </c>
      <c r="AW266" s="13" t="s">
        <v>40</v>
      </c>
      <c r="AX266" s="13" t="s">
        <v>85</v>
      </c>
      <c r="AY266" s="249" t="s">
        <v>157</v>
      </c>
    </row>
    <row r="267" spans="1:51" s="13" customFormat="1" ht="12">
      <c r="A267" s="13"/>
      <c r="B267" s="239"/>
      <c r="C267" s="240"/>
      <c r="D267" s="234" t="s">
        <v>224</v>
      </c>
      <c r="E267" s="241" t="s">
        <v>1</v>
      </c>
      <c r="F267" s="242" t="s">
        <v>1438</v>
      </c>
      <c r="G267" s="240"/>
      <c r="H267" s="243">
        <v>55.44</v>
      </c>
      <c r="I267" s="244"/>
      <c r="J267" s="240"/>
      <c r="K267" s="240"/>
      <c r="L267" s="245"/>
      <c r="M267" s="246"/>
      <c r="N267" s="247"/>
      <c r="O267" s="247"/>
      <c r="P267" s="247"/>
      <c r="Q267" s="247"/>
      <c r="R267" s="247"/>
      <c r="S267" s="247"/>
      <c r="T267" s="248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9" t="s">
        <v>224</v>
      </c>
      <c r="AU267" s="249" t="s">
        <v>95</v>
      </c>
      <c r="AV267" s="13" t="s">
        <v>95</v>
      </c>
      <c r="AW267" s="13" t="s">
        <v>40</v>
      </c>
      <c r="AX267" s="13" t="s">
        <v>85</v>
      </c>
      <c r="AY267" s="249" t="s">
        <v>157</v>
      </c>
    </row>
    <row r="268" spans="1:65" s="2" customFormat="1" ht="24.15" customHeight="1">
      <c r="A268" s="37"/>
      <c r="B268" s="38"/>
      <c r="C268" s="220" t="s">
        <v>461</v>
      </c>
      <c r="D268" s="220" t="s">
        <v>158</v>
      </c>
      <c r="E268" s="221" t="s">
        <v>890</v>
      </c>
      <c r="F268" s="222" t="s">
        <v>891</v>
      </c>
      <c r="G268" s="223" t="s">
        <v>263</v>
      </c>
      <c r="H268" s="224">
        <v>315</v>
      </c>
      <c r="I268" s="225"/>
      <c r="J268" s="226">
        <f>ROUND(I268*H268,2)</f>
        <v>0</v>
      </c>
      <c r="K268" s="227"/>
      <c r="L268" s="43"/>
      <c r="M268" s="228" t="s">
        <v>1</v>
      </c>
      <c r="N268" s="229" t="s">
        <v>50</v>
      </c>
      <c r="O268" s="90"/>
      <c r="P268" s="230">
        <f>O268*H268</f>
        <v>0</v>
      </c>
      <c r="Q268" s="230">
        <v>0</v>
      </c>
      <c r="R268" s="230">
        <f>Q268*H268</f>
        <v>0</v>
      </c>
      <c r="S268" s="230">
        <v>0</v>
      </c>
      <c r="T268" s="23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232" t="s">
        <v>174</v>
      </c>
      <c r="AT268" s="232" t="s">
        <v>158</v>
      </c>
      <c r="AU268" s="232" t="s">
        <v>95</v>
      </c>
      <c r="AY268" s="15" t="s">
        <v>157</v>
      </c>
      <c r="BE268" s="233">
        <f>IF(N268="základní",J268,0)</f>
        <v>0</v>
      </c>
      <c r="BF268" s="233">
        <f>IF(N268="snížená",J268,0)</f>
        <v>0</v>
      </c>
      <c r="BG268" s="233">
        <f>IF(N268="zákl. přenesená",J268,0)</f>
        <v>0</v>
      </c>
      <c r="BH268" s="233">
        <f>IF(N268="sníž. přenesená",J268,0)</f>
        <v>0</v>
      </c>
      <c r="BI268" s="233">
        <f>IF(N268="nulová",J268,0)</f>
        <v>0</v>
      </c>
      <c r="BJ268" s="15" t="s">
        <v>93</v>
      </c>
      <c r="BK268" s="233">
        <f>ROUND(I268*H268,2)</f>
        <v>0</v>
      </c>
      <c r="BL268" s="15" t="s">
        <v>174</v>
      </c>
      <c r="BM268" s="232" t="s">
        <v>892</v>
      </c>
    </row>
    <row r="269" spans="1:47" s="2" customFormat="1" ht="12">
      <c r="A269" s="37"/>
      <c r="B269" s="38"/>
      <c r="C269" s="39"/>
      <c r="D269" s="234" t="s">
        <v>164</v>
      </c>
      <c r="E269" s="39"/>
      <c r="F269" s="235" t="s">
        <v>893</v>
      </c>
      <c r="G269" s="39"/>
      <c r="H269" s="39"/>
      <c r="I269" s="236"/>
      <c r="J269" s="39"/>
      <c r="K269" s="39"/>
      <c r="L269" s="43"/>
      <c r="M269" s="237"/>
      <c r="N269" s="238"/>
      <c r="O269" s="90"/>
      <c r="P269" s="90"/>
      <c r="Q269" s="90"/>
      <c r="R269" s="90"/>
      <c r="S269" s="90"/>
      <c r="T269" s="91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15" t="s">
        <v>164</v>
      </c>
      <c r="AU269" s="15" t="s">
        <v>95</v>
      </c>
    </row>
    <row r="270" spans="1:51" s="13" customFormat="1" ht="12">
      <c r="A270" s="13"/>
      <c r="B270" s="239"/>
      <c r="C270" s="240"/>
      <c r="D270" s="234" t="s">
        <v>224</v>
      </c>
      <c r="E270" s="241" t="s">
        <v>1</v>
      </c>
      <c r="F270" s="242" t="s">
        <v>1395</v>
      </c>
      <c r="G270" s="240"/>
      <c r="H270" s="243">
        <v>315</v>
      </c>
      <c r="I270" s="244"/>
      <c r="J270" s="240"/>
      <c r="K270" s="240"/>
      <c r="L270" s="245"/>
      <c r="M270" s="246"/>
      <c r="N270" s="247"/>
      <c r="O270" s="247"/>
      <c r="P270" s="247"/>
      <c r="Q270" s="247"/>
      <c r="R270" s="247"/>
      <c r="S270" s="247"/>
      <c r="T270" s="248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9" t="s">
        <v>224</v>
      </c>
      <c r="AU270" s="249" t="s">
        <v>95</v>
      </c>
      <c r="AV270" s="13" t="s">
        <v>95</v>
      </c>
      <c r="AW270" s="13" t="s">
        <v>40</v>
      </c>
      <c r="AX270" s="13" t="s">
        <v>93</v>
      </c>
      <c r="AY270" s="249" t="s">
        <v>157</v>
      </c>
    </row>
    <row r="271" spans="1:65" s="2" customFormat="1" ht="16.5" customHeight="1">
      <c r="A271" s="37"/>
      <c r="B271" s="38"/>
      <c r="C271" s="254" t="s">
        <v>467</v>
      </c>
      <c r="D271" s="254" t="s">
        <v>299</v>
      </c>
      <c r="E271" s="255" t="s">
        <v>895</v>
      </c>
      <c r="F271" s="256" t="s">
        <v>896</v>
      </c>
      <c r="G271" s="257" t="s">
        <v>897</v>
      </c>
      <c r="H271" s="258">
        <v>7.875</v>
      </c>
      <c r="I271" s="259"/>
      <c r="J271" s="260">
        <f>ROUND(I271*H271,2)</f>
        <v>0</v>
      </c>
      <c r="K271" s="261"/>
      <c r="L271" s="262"/>
      <c r="M271" s="263" t="s">
        <v>1</v>
      </c>
      <c r="N271" s="264" t="s">
        <v>50</v>
      </c>
      <c r="O271" s="90"/>
      <c r="P271" s="230">
        <f>O271*H271</f>
        <v>0</v>
      </c>
      <c r="Q271" s="230">
        <v>0.001</v>
      </c>
      <c r="R271" s="230">
        <f>Q271*H271</f>
        <v>0.007875</v>
      </c>
      <c r="S271" s="230">
        <v>0</v>
      </c>
      <c r="T271" s="23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2" t="s">
        <v>191</v>
      </c>
      <c r="AT271" s="232" t="s">
        <v>299</v>
      </c>
      <c r="AU271" s="232" t="s">
        <v>95</v>
      </c>
      <c r="AY271" s="15" t="s">
        <v>157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5" t="s">
        <v>93</v>
      </c>
      <c r="BK271" s="233">
        <f>ROUND(I271*H271,2)</f>
        <v>0</v>
      </c>
      <c r="BL271" s="15" t="s">
        <v>174</v>
      </c>
      <c r="BM271" s="232" t="s">
        <v>898</v>
      </c>
    </row>
    <row r="272" spans="1:47" s="2" customFormat="1" ht="12">
      <c r="A272" s="37"/>
      <c r="B272" s="38"/>
      <c r="C272" s="39"/>
      <c r="D272" s="234" t="s">
        <v>164</v>
      </c>
      <c r="E272" s="39"/>
      <c r="F272" s="235" t="s">
        <v>896</v>
      </c>
      <c r="G272" s="39"/>
      <c r="H272" s="39"/>
      <c r="I272" s="236"/>
      <c r="J272" s="39"/>
      <c r="K272" s="39"/>
      <c r="L272" s="43"/>
      <c r="M272" s="237"/>
      <c r="N272" s="238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5" t="s">
        <v>164</v>
      </c>
      <c r="AU272" s="15" t="s">
        <v>95</v>
      </c>
    </row>
    <row r="273" spans="1:51" s="13" customFormat="1" ht="12">
      <c r="A273" s="13"/>
      <c r="B273" s="239"/>
      <c r="C273" s="240"/>
      <c r="D273" s="234" t="s">
        <v>224</v>
      </c>
      <c r="E273" s="241" t="s">
        <v>1</v>
      </c>
      <c r="F273" s="242" t="s">
        <v>1395</v>
      </c>
      <c r="G273" s="240"/>
      <c r="H273" s="243">
        <v>315</v>
      </c>
      <c r="I273" s="244"/>
      <c r="J273" s="240"/>
      <c r="K273" s="240"/>
      <c r="L273" s="245"/>
      <c r="M273" s="246"/>
      <c r="N273" s="247"/>
      <c r="O273" s="247"/>
      <c r="P273" s="247"/>
      <c r="Q273" s="247"/>
      <c r="R273" s="247"/>
      <c r="S273" s="247"/>
      <c r="T273" s="248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9" t="s">
        <v>224</v>
      </c>
      <c r="AU273" s="249" t="s">
        <v>95</v>
      </c>
      <c r="AV273" s="13" t="s">
        <v>95</v>
      </c>
      <c r="AW273" s="13" t="s">
        <v>40</v>
      </c>
      <c r="AX273" s="13" t="s">
        <v>93</v>
      </c>
      <c r="AY273" s="249" t="s">
        <v>157</v>
      </c>
    </row>
    <row r="274" spans="1:51" s="13" customFormat="1" ht="12">
      <c r="A274" s="13"/>
      <c r="B274" s="239"/>
      <c r="C274" s="240"/>
      <c r="D274" s="234" t="s">
        <v>224</v>
      </c>
      <c r="E274" s="240"/>
      <c r="F274" s="242" t="s">
        <v>1439</v>
      </c>
      <c r="G274" s="240"/>
      <c r="H274" s="243">
        <v>7.875</v>
      </c>
      <c r="I274" s="244"/>
      <c r="J274" s="240"/>
      <c r="K274" s="240"/>
      <c r="L274" s="245"/>
      <c r="M274" s="246"/>
      <c r="N274" s="247"/>
      <c r="O274" s="247"/>
      <c r="P274" s="247"/>
      <c r="Q274" s="247"/>
      <c r="R274" s="247"/>
      <c r="S274" s="247"/>
      <c r="T274" s="248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9" t="s">
        <v>224</v>
      </c>
      <c r="AU274" s="249" t="s">
        <v>95</v>
      </c>
      <c r="AV274" s="13" t="s">
        <v>95</v>
      </c>
      <c r="AW274" s="13" t="s">
        <v>4</v>
      </c>
      <c r="AX274" s="13" t="s">
        <v>93</v>
      </c>
      <c r="AY274" s="249" t="s">
        <v>157</v>
      </c>
    </row>
    <row r="275" spans="1:63" s="12" customFormat="1" ht="22.8" customHeight="1">
      <c r="A275" s="12"/>
      <c r="B275" s="204"/>
      <c r="C275" s="205"/>
      <c r="D275" s="206" t="s">
        <v>84</v>
      </c>
      <c r="E275" s="218" t="s">
        <v>95</v>
      </c>
      <c r="F275" s="218" t="s">
        <v>401</v>
      </c>
      <c r="G275" s="205"/>
      <c r="H275" s="205"/>
      <c r="I275" s="208"/>
      <c r="J275" s="219">
        <f>BK275</f>
        <v>0</v>
      </c>
      <c r="K275" s="205"/>
      <c r="L275" s="210"/>
      <c r="M275" s="211"/>
      <c r="N275" s="212"/>
      <c r="O275" s="212"/>
      <c r="P275" s="213">
        <f>SUM(P276:P281)</f>
        <v>0</v>
      </c>
      <c r="Q275" s="212"/>
      <c r="R275" s="213">
        <f>SUM(R276:R281)</f>
        <v>7.505609999999999</v>
      </c>
      <c r="S275" s="212"/>
      <c r="T275" s="214">
        <f>SUM(T276:T281)</f>
        <v>0</v>
      </c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R275" s="215" t="s">
        <v>93</v>
      </c>
      <c r="AT275" s="216" t="s">
        <v>84</v>
      </c>
      <c r="AU275" s="216" t="s">
        <v>93</v>
      </c>
      <c r="AY275" s="215" t="s">
        <v>157</v>
      </c>
      <c r="BK275" s="217">
        <f>SUM(BK276:BK281)</f>
        <v>0</v>
      </c>
    </row>
    <row r="276" spans="1:65" s="2" customFormat="1" ht="16.5" customHeight="1">
      <c r="A276" s="37"/>
      <c r="B276" s="38"/>
      <c r="C276" s="220" t="s">
        <v>473</v>
      </c>
      <c r="D276" s="220" t="s">
        <v>158</v>
      </c>
      <c r="E276" s="221" t="s">
        <v>403</v>
      </c>
      <c r="F276" s="222" t="s">
        <v>404</v>
      </c>
      <c r="G276" s="223" t="s">
        <v>313</v>
      </c>
      <c r="H276" s="224">
        <v>8.064</v>
      </c>
      <c r="I276" s="225"/>
      <c r="J276" s="226">
        <f>ROUND(I276*H276,2)</f>
        <v>0</v>
      </c>
      <c r="K276" s="227"/>
      <c r="L276" s="43"/>
      <c r="M276" s="228" t="s">
        <v>1</v>
      </c>
      <c r="N276" s="229" t="s">
        <v>50</v>
      </c>
      <c r="O276" s="90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2" t="s">
        <v>174</v>
      </c>
      <c r="AT276" s="232" t="s">
        <v>158</v>
      </c>
      <c r="AU276" s="232" t="s">
        <v>95</v>
      </c>
      <c r="AY276" s="15" t="s">
        <v>157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5" t="s">
        <v>93</v>
      </c>
      <c r="BK276" s="233">
        <f>ROUND(I276*H276,2)</f>
        <v>0</v>
      </c>
      <c r="BL276" s="15" t="s">
        <v>174</v>
      </c>
      <c r="BM276" s="232" t="s">
        <v>405</v>
      </c>
    </row>
    <row r="277" spans="1:47" s="2" customFormat="1" ht="12">
      <c r="A277" s="37"/>
      <c r="B277" s="38"/>
      <c r="C277" s="39"/>
      <c r="D277" s="234" t="s">
        <v>164</v>
      </c>
      <c r="E277" s="39"/>
      <c r="F277" s="235" t="s">
        <v>406</v>
      </c>
      <c r="G277" s="39"/>
      <c r="H277" s="39"/>
      <c r="I277" s="236"/>
      <c r="J277" s="39"/>
      <c r="K277" s="39"/>
      <c r="L277" s="43"/>
      <c r="M277" s="237"/>
      <c r="N277" s="238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5" t="s">
        <v>164</v>
      </c>
      <c r="AU277" s="15" t="s">
        <v>95</v>
      </c>
    </row>
    <row r="278" spans="1:51" s="13" customFormat="1" ht="12">
      <c r="A278" s="13"/>
      <c r="B278" s="239"/>
      <c r="C278" s="240"/>
      <c r="D278" s="234" t="s">
        <v>224</v>
      </c>
      <c r="E278" s="241" t="s">
        <v>1</v>
      </c>
      <c r="F278" s="242" t="s">
        <v>1440</v>
      </c>
      <c r="G278" s="240"/>
      <c r="H278" s="243">
        <v>8.064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224</v>
      </c>
      <c r="AU278" s="249" t="s">
        <v>95</v>
      </c>
      <c r="AV278" s="13" t="s">
        <v>95</v>
      </c>
      <c r="AW278" s="13" t="s">
        <v>40</v>
      </c>
      <c r="AX278" s="13" t="s">
        <v>93</v>
      </c>
      <c r="AY278" s="249" t="s">
        <v>157</v>
      </c>
    </row>
    <row r="279" spans="1:65" s="2" customFormat="1" ht="16.5" customHeight="1">
      <c r="A279" s="37"/>
      <c r="B279" s="38"/>
      <c r="C279" s="220" t="s">
        <v>479</v>
      </c>
      <c r="D279" s="220" t="s">
        <v>158</v>
      </c>
      <c r="E279" s="221" t="s">
        <v>1441</v>
      </c>
      <c r="F279" s="222" t="s">
        <v>1442</v>
      </c>
      <c r="G279" s="223" t="s">
        <v>313</v>
      </c>
      <c r="H279" s="224">
        <v>3</v>
      </c>
      <c r="I279" s="225"/>
      <c r="J279" s="226">
        <f>ROUND(I279*H279,2)</f>
        <v>0</v>
      </c>
      <c r="K279" s="227"/>
      <c r="L279" s="43"/>
      <c r="M279" s="228" t="s">
        <v>1</v>
      </c>
      <c r="N279" s="229" t="s">
        <v>50</v>
      </c>
      <c r="O279" s="90"/>
      <c r="P279" s="230">
        <f>O279*H279</f>
        <v>0</v>
      </c>
      <c r="Q279" s="230">
        <v>2.50187</v>
      </c>
      <c r="R279" s="230">
        <f>Q279*H279</f>
        <v>7.505609999999999</v>
      </c>
      <c r="S279" s="230">
        <v>0</v>
      </c>
      <c r="T279" s="23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2" t="s">
        <v>174</v>
      </c>
      <c r="AT279" s="232" t="s">
        <v>158</v>
      </c>
      <c r="AU279" s="232" t="s">
        <v>95</v>
      </c>
      <c r="AY279" s="15" t="s">
        <v>157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5" t="s">
        <v>93</v>
      </c>
      <c r="BK279" s="233">
        <f>ROUND(I279*H279,2)</f>
        <v>0</v>
      </c>
      <c r="BL279" s="15" t="s">
        <v>174</v>
      </c>
      <c r="BM279" s="232" t="s">
        <v>1443</v>
      </c>
    </row>
    <row r="280" spans="1:47" s="2" customFormat="1" ht="12">
      <c r="A280" s="37"/>
      <c r="B280" s="38"/>
      <c r="C280" s="39"/>
      <c r="D280" s="234" t="s">
        <v>164</v>
      </c>
      <c r="E280" s="39"/>
      <c r="F280" s="235" t="s">
        <v>1444</v>
      </c>
      <c r="G280" s="39"/>
      <c r="H280" s="39"/>
      <c r="I280" s="236"/>
      <c r="J280" s="39"/>
      <c r="K280" s="39"/>
      <c r="L280" s="43"/>
      <c r="M280" s="237"/>
      <c r="N280" s="238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5" t="s">
        <v>164</v>
      </c>
      <c r="AU280" s="15" t="s">
        <v>95</v>
      </c>
    </row>
    <row r="281" spans="1:51" s="13" customFormat="1" ht="12">
      <c r="A281" s="13"/>
      <c r="B281" s="239"/>
      <c r="C281" s="240"/>
      <c r="D281" s="234" t="s">
        <v>224</v>
      </c>
      <c r="E281" s="241" t="s">
        <v>1</v>
      </c>
      <c r="F281" s="242" t="s">
        <v>1445</v>
      </c>
      <c r="G281" s="240"/>
      <c r="H281" s="243">
        <v>3</v>
      </c>
      <c r="I281" s="244"/>
      <c r="J281" s="240"/>
      <c r="K281" s="240"/>
      <c r="L281" s="245"/>
      <c r="M281" s="246"/>
      <c r="N281" s="247"/>
      <c r="O281" s="247"/>
      <c r="P281" s="247"/>
      <c r="Q281" s="247"/>
      <c r="R281" s="247"/>
      <c r="S281" s="247"/>
      <c r="T281" s="248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9" t="s">
        <v>224</v>
      </c>
      <c r="AU281" s="249" t="s">
        <v>95</v>
      </c>
      <c r="AV281" s="13" t="s">
        <v>95</v>
      </c>
      <c r="AW281" s="13" t="s">
        <v>40</v>
      </c>
      <c r="AX281" s="13" t="s">
        <v>93</v>
      </c>
      <c r="AY281" s="249" t="s">
        <v>157</v>
      </c>
    </row>
    <row r="282" spans="1:63" s="12" customFormat="1" ht="22.8" customHeight="1">
      <c r="A282" s="12"/>
      <c r="B282" s="204"/>
      <c r="C282" s="205"/>
      <c r="D282" s="206" t="s">
        <v>84</v>
      </c>
      <c r="E282" s="218" t="s">
        <v>169</v>
      </c>
      <c r="F282" s="218" t="s">
        <v>408</v>
      </c>
      <c r="G282" s="205"/>
      <c r="H282" s="205"/>
      <c r="I282" s="208"/>
      <c r="J282" s="219">
        <f>BK282</f>
        <v>0</v>
      </c>
      <c r="K282" s="205"/>
      <c r="L282" s="210"/>
      <c r="M282" s="211"/>
      <c r="N282" s="212"/>
      <c r="O282" s="212"/>
      <c r="P282" s="213">
        <f>SUM(P283:P290)</f>
        <v>0</v>
      </c>
      <c r="Q282" s="212"/>
      <c r="R282" s="213">
        <f>SUM(R283:R290)</f>
        <v>4.0275</v>
      </c>
      <c r="S282" s="212"/>
      <c r="T282" s="214">
        <f>SUM(T283:T290)</f>
        <v>0</v>
      </c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R282" s="215" t="s">
        <v>93</v>
      </c>
      <c r="AT282" s="216" t="s">
        <v>84</v>
      </c>
      <c r="AU282" s="216" t="s">
        <v>93</v>
      </c>
      <c r="AY282" s="215" t="s">
        <v>157</v>
      </c>
      <c r="BK282" s="217">
        <f>SUM(BK283:BK290)</f>
        <v>0</v>
      </c>
    </row>
    <row r="283" spans="1:65" s="2" customFormat="1" ht="24.15" customHeight="1">
      <c r="A283" s="37"/>
      <c r="B283" s="38"/>
      <c r="C283" s="220" t="s">
        <v>486</v>
      </c>
      <c r="D283" s="220" t="s">
        <v>158</v>
      </c>
      <c r="E283" s="221" t="s">
        <v>1446</v>
      </c>
      <c r="F283" s="222" t="s">
        <v>1447</v>
      </c>
      <c r="G283" s="223" t="s">
        <v>263</v>
      </c>
      <c r="H283" s="224">
        <v>12</v>
      </c>
      <c r="I283" s="225"/>
      <c r="J283" s="226">
        <f>ROUND(I283*H283,2)</f>
        <v>0</v>
      </c>
      <c r="K283" s="227"/>
      <c r="L283" s="43"/>
      <c r="M283" s="228" t="s">
        <v>1</v>
      </c>
      <c r="N283" s="229" t="s">
        <v>50</v>
      </c>
      <c r="O283" s="90"/>
      <c r="P283" s="230">
        <f>O283*H283</f>
        <v>0</v>
      </c>
      <c r="Q283" s="230">
        <v>0.33255</v>
      </c>
      <c r="R283" s="230">
        <f>Q283*H283</f>
        <v>3.9906</v>
      </c>
      <c r="S283" s="230">
        <v>0</v>
      </c>
      <c r="T283" s="23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2" t="s">
        <v>174</v>
      </c>
      <c r="AT283" s="232" t="s">
        <v>158</v>
      </c>
      <c r="AU283" s="232" t="s">
        <v>95</v>
      </c>
      <c r="AY283" s="15" t="s">
        <v>157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5" t="s">
        <v>93</v>
      </c>
      <c r="BK283" s="233">
        <f>ROUND(I283*H283,2)</f>
        <v>0</v>
      </c>
      <c r="BL283" s="15" t="s">
        <v>174</v>
      </c>
      <c r="BM283" s="232" t="s">
        <v>1448</v>
      </c>
    </row>
    <row r="284" spans="1:47" s="2" customFormat="1" ht="12">
      <c r="A284" s="37"/>
      <c r="B284" s="38"/>
      <c r="C284" s="39"/>
      <c r="D284" s="234" t="s">
        <v>164</v>
      </c>
      <c r="E284" s="39"/>
      <c r="F284" s="235" t="s">
        <v>1449</v>
      </c>
      <c r="G284" s="39"/>
      <c r="H284" s="39"/>
      <c r="I284" s="236"/>
      <c r="J284" s="39"/>
      <c r="K284" s="39"/>
      <c r="L284" s="43"/>
      <c r="M284" s="237"/>
      <c r="N284" s="238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5" t="s">
        <v>164</v>
      </c>
      <c r="AU284" s="15" t="s">
        <v>95</v>
      </c>
    </row>
    <row r="285" spans="1:51" s="13" customFormat="1" ht="12">
      <c r="A285" s="13"/>
      <c r="B285" s="239"/>
      <c r="C285" s="240"/>
      <c r="D285" s="234" t="s">
        <v>224</v>
      </c>
      <c r="E285" s="241" t="s">
        <v>1</v>
      </c>
      <c r="F285" s="242" t="s">
        <v>1450</v>
      </c>
      <c r="G285" s="240"/>
      <c r="H285" s="243">
        <v>12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224</v>
      </c>
      <c r="AU285" s="249" t="s">
        <v>95</v>
      </c>
      <c r="AV285" s="13" t="s">
        <v>95</v>
      </c>
      <c r="AW285" s="13" t="s">
        <v>40</v>
      </c>
      <c r="AX285" s="13" t="s">
        <v>93</v>
      </c>
      <c r="AY285" s="249" t="s">
        <v>157</v>
      </c>
    </row>
    <row r="286" spans="1:65" s="2" customFormat="1" ht="24.15" customHeight="1">
      <c r="A286" s="37"/>
      <c r="B286" s="38"/>
      <c r="C286" s="220" t="s">
        <v>491</v>
      </c>
      <c r="D286" s="220" t="s">
        <v>158</v>
      </c>
      <c r="E286" s="221" t="s">
        <v>1451</v>
      </c>
      <c r="F286" s="222" t="s">
        <v>1452</v>
      </c>
      <c r="G286" s="223" t="s">
        <v>278</v>
      </c>
      <c r="H286" s="224">
        <v>6</v>
      </c>
      <c r="I286" s="225"/>
      <c r="J286" s="226">
        <f>ROUND(I286*H286,2)</f>
        <v>0</v>
      </c>
      <c r="K286" s="227"/>
      <c r="L286" s="43"/>
      <c r="M286" s="228" t="s">
        <v>1</v>
      </c>
      <c r="N286" s="229" t="s">
        <v>50</v>
      </c>
      <c r="O286" s="90"/>
      <c r="P286" s="230">
        <f>O286*H286</f>
        <v>0</v>
      </c>
      <c r="Q286" s="230">
        <v>0.00615</v>
      </c>
      <c r="R286" s="230">
        <f>Q286*H286</f>
        <v>0.0369</v>
      </c>
      <c r="S286" s="230">
        <v>0</v>
      </c>
      <c r="T286" s="23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232" t="s">
        <v>174</v>
      </c>
      <c r="AT286" s="232" t="s">
        <v>158</v>
      </c>
      <c r="AU286" s="232" t="s">
        <v>95</v>
      </c>
      <c r="AY286" s="15" t="s">
        <v>157</v>
      </c>
      <c r="BE286" s="233">
        <f>IF(N286="základní",J286,0)</f>
        <v>0</v>
      </c>
      <c r="BF286" s="233">
        <f>IF(N286="snížená",J286,0)</f>
        <v>0</v>
      </c>
      <c r="BG286" s="233">
        <f>IF(N286="zákl. přenesená",J286,0)</f>
        <v>0</v>
      </c>
      <c r="BH286" s="233">
        <f>IF(N286="sníž. přenesená",J286,0)</f>
        <v>0</v>
      </c>
      <c r="BI286" s="233">
        <f>IF(N286="nulová",J286,0)</f>
        <v>0</v>
      </c>
      <c r="BJ286" s="15" t="s">
        <v>93</v>
      </c>
      <c r="BK286" s="233">
        <f>ROUND(I286*H286,2)</f>
        <v>0</v>
      </c>
      <c r="BL286" s="15" t="s">
        <v>174</v>
      </c>
      <c r="BM286" s="232" t="s">
        <v>1453</v>
      </c>
    </row>
    <row r="287" spans="1:47" s="2" customFormat="1" ht="12">
      <c r="A287" s="37"/>
      <c r="B287" s="38"/>
      <c r="C287" s="39"/>
      <c r="D287" s="234" t="s">
        <v>164</v>
      </c>
      <c r="E287" s="39"/>
      <c r="F287" s="235" t="s">
        <v>1454</v>
      </c>
      <c r="G287" s="39"/>
      <c r="H287" s="39"/>
      <c r="I287" s="236"/>
      <c r="J287" s="39"/>
      <c r="K287" s="39"/>
      <c r="L287" s="43"/>
      <c r="M287" s="237"/>
      <c r="N287" s="238"/>
      <c r="O287" s="90"/>
      <c r="P287" s="90"/>
      <c r="Q287" s="90"/>
      <c r="R287" s="90"/>
      <c r="S287" s="90"/>
      <c r="T287" s="91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15" t="s">
        <v>164</v>
      </c>
      <c r="AU287" s="15" t="s">
        <v>95</v>
      </c>
    </row>
    <row r="288" spans="1:65" s="2" customFormat="1" ht="21.75" customHeight="1">
      <c r="A288" s="37"/>
      <c r="B288" s="38"/>
      <c r="C288" s="220" t="s">
        <v>496</v>
      </c>
      <c r="D288" s="220" t="s">
        <v>158</v>
      </c>
      <c r="E288" s="221" t="s">
        <v>410</v>
      </c>
      <c r="F288" s="222" t="s">
        <v>411</v>
      </c>
      <c r="G288" s="223" t="s">
        <v>278</v>
      </c>
      <c r="H288" s="224">
        <v>121</v>
      </c>
      <c r="I288" s="225"/>
      <c r="J288" s="226">
        <f>ROUND(I288*H288,2)</f>
        <v>0</v>
      </c>
      <c r="K288" s="227"/>
      <c r="L288" s="43"/>
      <c r="M288" s="228" t="s">
        <v>1</v>
      </c>
      <c r="N288" s="229" t="s">
        <v>50</v>
      </c>
      <c r="O288" s="90"/>
      <c r="P288" s="230">
        <f>O288*H288</f>
        <v>0</v>
      </c>
      <c r="Q288" s="230">
        <v>0</v>
      </c>
      <c r="R288" s="230">
        <f>Q288*H288</f>
        <v>0</v>
      </c>
      <c r="S288" s="230">
        <v>0</v>
      </c>
      <c r="T288" s="23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2" t="s">
        <v>174</v>
      </c>
      <c r="AT288" s="232" t="s">
        <v>158</v>
      </c>
      <c r="AU288" s="232" t="s">
        <v>95</v>
      </c>
      <c r="AY288" s="15" t="s">
        <v>157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5" t="s">
        <v>93</v>
      </c>
      <c r="BK288" s="233">
        <f>ROUND(I288*H288,2)</f>
        <v>0</v>
      </c>
      <c r="BL288" s="15" t="s">
        <v>174</v>
      </c>
      <c r="BM288" s="232" t="s">
        <v>412</v>
      </c>
    </row>
    <row r="289" spans="1:47" s="2" customFormat="1" ht="12">
      <c r="A289" s="37"/>
      <c r="B289" s="38"/>
      <c r="C289" s="39"/>
      <c r="D289" s="234" t="s">
        <v>164</v>
      </c>
      <c r="E289" s="39"/>
      <c r="F289" s="235" t="s">
        <v>413</v>
      </c>
      <c r="G289" s="39"/>
      <c r="H289" s="39"/>
      <c r="I289" s="236"/>
      <c r="J289" s="39"/>
      <c r="K289" s="39"/>
      <c r="L289" s="43"/>
      <c r="M289" s="237"/>
      <c r="N289" s="238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5" t="s">
        <v>164</v>
      </c>
      <c r="AU289" s="15" t="s">
        <v>95</v>
      </c>
    </row>
    <row r="290" spans="1:51" s="13" customFormat="1" ht="12">
      <c r="A290" s="13"/>
      <c r="B290" s="239"/>
      <c r="C290" s="240"/>
      <c r="D290" s="234" t="s">
        <v>224</v>
      </c>
      <c r="E290" s="241" t="s">
        <v>1</v>
      </c>
      <c r="F290" s="242" t="s">
        <v>1141</v>
      </c>
      <c r="G290" s="240"/>
      <c r="H290" s="243">
        <v>121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224</v>
      </c>
      <c r="AU290" s="249" t="s">
        <v>95</v>
      </c>
      <c r="AV290" s="13" t="s">
        <v>95</v>
      </c>
      <c r="AW290" s="13" t="s">
        <v>40</v>
      </c>
      <c r="AX290" s="13" t="s">
        <v>93</v>
      </c>
      <c r="AY290" s="249" t="s">
        <v>157</v>
      </c>
    </row>
    <row r="291" spans="1:63" s="12" customFormat="1" ht="22.8" customHeight="1">
      <c r="A291" s="12"/>
      <c r="B291" s="204"/>
      <c r="C291" s="205"/>
      <c r="D291" s="206" t="s">
        <v>84</v>
      </c>
      <c r="E291" s="218" t="s">
        <v>174</v>
      </c>
      <c r="F291" s="218" t="s">
        <v>415</v>
      </c>
      <c r="G291" s="205"/>
      <c r="H291" s="205"/>
      <c r="I291" s="208"/>
      <c r="J291" s="219">
        <f>BK291</f>
        <v>0</v>
      </c>
      <c r="K291" s="205"/>
      <c r="L291" s="210"/>
      <c r="M291" s="211"/>
      <c r="N291" s="212"/>
      <c r="O291" s="212"/>
      <c r="P291" s="213">
        <f>SUM(P292:P300)</f>
        <v>0</v>
      </c>
      <c r="Q291" s="212"/>
      <c r="R291" s="213">
        <f>SUM(R292:R300)</f>
        <v>14.9748984</v>
      </c>
      <c r="S291" s="212"/>
      <c r="T291" s="214">
        <f>SUM(T292:T300)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15" t="s">
        <v>93</v>
      </c>
      <c r="AT291" s="216" t="s">
        <v>84</v>
      </c>
      <c r="AU291" s="216" t="s">
        <v>93</v>
      </c>
      <c r="AY291" s="215" t="s">
        <v>157</v>
      </c>
      <c r="BK291" s="217">
        <f>SUM(BK292:BK300)</f>
        <v>0</v>
      </c>
    </row>
    <row r="292" spans="1:65" s="2" customFormat="1" ht="16.5" customHeight="1">
      <c r="A292" s="37"/>
      <c r="B292" s="38"/>
      <c r="C292" s="220" t="s">
        <v>501</v>
      </c>
      <c r="D292" s="220" t="s">
        <v>158</v>
      </c>
      <c r="E292" s="221" t="s">
        <v>417</v>
      </c>
      <c r="F292" s="222" t="s">
        <v>418</v>
      </c>
      <c r="G292" s="223" t="s">
        <v>278</v>
      </c>
      <c r="H292" s="224">
        <v>121</v>
      </c>
      <c r="I292" s="225"/>
      <c r="J292" s="226">
        <f>ROUND(I292*H292,2)</f>
        <v>0</v>
      </c>
      <c r="K292" s="227"/>
      <c r="L292" s="43"/>
      <c r="M292" s="228" t="s">
        <v>1</v>
      </c>
      <c r="N292" s="229" t="s">
        <v>50</v>
      </c>
      <c r="O292" s="90"/>
      <c r="P292" s="230">
        <f>O292*H292</f>
        <v>0</v>
      </c>
      <c r="Q292" s="230">
        <v>0</v>
      </c>
      <c r="R292" s="230">
        <f>Q292*H292</f>
        <v>0</v>
      </c>
      <c r="S292" s="230">
        <v>0</v>
      </c>
      <c r="T292" s="231">
        <f>S292*H292</f>
        <v>0</v>
      </c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R292" s="232" t="s">
        <v>174</v>
      </c>
      <c r="AT292" s="232" t="s">
        <v>158</v>
      </c>
      <c r="AU292" s="232" t="s">
        <v>95</v>
      </c>
      <c r="AY292" s="15" t="s">
        <v>157</v>
      </c>
      <c r="BE292" s="233">
        <f>IF(N292="základní",J292,0)</f>
        <v>0</v>
      </c>
      <c r="BF292" s="233">
        <f>IF(N292="snížená",J292,0)</f>
        <v>0</v>
      </c>
      <c r="BG292" s="233">
        <f>IF(N292="zákl. přenesená",J292,0)</f>
        <v>0</v>
      </c>
      <c r="BH292" s="233">
        <f>IF(N292="sníž. přenesená",J292,0)</f>
        <v>0</v>
      </c>
      <c r="BI292" s="233">
        <f>IF(N292="nulová",J292,0)</f>
        <v>0</v>
      </c>
      <c r="BJ292" s="15" t="s">
        <v>93</v>
      </c>
      <c r="BK292" s="233">
        <f>ROUND(I292*H292,2)</f>
        <v>0</v>
      </c>
      <c r="BL292" s="15" t="s">
        <v>174</v>
      </c>
      <c r="BM292" s="232" t="s">
        <v>419</v>
      </c>
    </row>
    <row r="293" spans="1:47" s="2" customFormat="1" ht="12">
      <c r="A293" s="37"/>
      <c r="B293" s="38"/>
      <c r="C293" s="39"/>
      <c r="D293" s="234" t="s">
        <v>164</v>
      </c>
      <c r="E293" s="39"/>
      <c r="F293" s="235" t="s">
        <v>420</v>
      </c>
      <c r="G293" s="39"/>
      <c r="H293" s="39"/>
      <c r="I293" s="236"/>
      <c r="J293" s="39"/>
      <c r="K293" s="39"/>
      <c r="L293" s="43"/>
      <c r="M293" s="237"/>
      <c r="N293" s="238"/>
      <c r="O293" s="90"/>
      <c r="P293" s="90"/>
      <c r="Q293" s="90"/>
      <c r="R293" s="90"/>
      <c r="S293" s="90"/>
      <c r="T293" s="91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T293" s="15" t="s">
        <v>164</v>
      </c>
      <c r="AU293" s="15" t="s">
        <v>95</v>
      </c>
    </row>
    <row r="294" spans="1:51" s="13" customFormat="1" ht="12">
      <c r="A294" s="13"/>
      <c r="B294" s="239"/>
      <c r="C294" s="240"/>
      <c r="D294" s="234" t="s">
        <v>224</v>
      </c>
      <c r="E294" s="241" t="s">
        <v>1</v>
      </c>
      <c r="F294" s="242" t="s">
        <v>1141</v>
      </c>
      <c r="G294" s="240"/>
      <c r="H294" s="243">
        <v>121</v>
      </c>
      <c r="I294" s="244"/>
      <c r="J294" s="240"/>
      <c r="K294" s="240"/>
      <c r="L294" s="245"/>
      <c r="M294" s="246"/>
      <c r="N294" s="247"/>
      <c r="O294" s="247"/>
      <c r="P294" s="247"/>
      <c r="Q294" s="247"/>
      <c r="R294" s="247"/>
      <c r="S294" s="247"/>
      <c r="T294" s="248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9" t="s">
        <v>224</v>
      </c>
      <c r="AU294" s="249" t="s">
        <v>95</v>
      </c>
      <c r="AV294" s="13" t="s">
        <v>95</v>
      </c>
      <c r="AW294" s="13" t="s">
        <v>40</v>
      </c>
      <c r="AX294" s="13" t="s">
        <v>93</v>
      </c>
      <c r="AY294" s="249" t="s">
        <v>157</v>
      </c>
    </row>
    <row r="295" spans="1:65" s="2" customFormat="1" ht="33" customHeight="1">
      <c r="A295" s="37"/>
      <c r="B295" s="38"/>
      <c r="C295" s="220" t="s">
        <v>506</v>
      </c>
      <c r="D295" s="220" t="s">
        <v>158</v>
      </c>
      <c r="E295" s="221" t="s">
        <v>1455</v>
      </c>
      <c r="F295" s="222" t="s">
        <v>1456</v>
      </c>
      <c r="G295" s="223" t="s">
        <v>263</v>
      </c>
      <c r="H295" s="224">
        <v>6.4</v>
      </c>
      <c r="I295" s="225"/>
      <c r="J295" s="226">
        <f>ROUND(I295*H295,2)</f>
        <v>0</v>
      </c>
      <c r="K295" s="227"/>
      <c r="L295" s="43"/>
      <c r="M295" s="228" t="s">
        <v>1</v>
      </c>
      <c r="N295" s="229" t="s">
        <v>50</v>
      </c>
      <c r="O295" s="90"/>
      <c r="P295" s="230">
        <f>O295*H295</f>
        <v>0</v>
      </c>
      <c r="Q295" s="230">
        <v>0</v>
      </c>
      <c r="R295" s="230">
        <f>Q295*H295</f>
        <v>0</v>
      </c>
      <c r="S295" s="230">
        <v>0</v>
      </c>
      <c r="T295" s="23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232" t="s">
        <v>174</v>
      </c>
      <c r="AT295" s="232" t="s">
        <v>158</v>
      </c>
      <c r="AU295" s="232" t="s">
        <v>95</v>
      </c>
      <c r="AY295" s="15" t="s">
        <v>157</v>
      </c>
      <c r="BE295" s="233">
        <f>IF(N295="základní",J295,0)</f>
        <v>0</v>
      </c>
      <c r="BF295" s="233">
        <f>IF(N295="snížená",J295,0)</f>
        <v>0</v>
      </c>
      <c r="BG295" s="233">
        <f>IF(N295="zákl. přenesená",J295,0)</f>
        <v>0</v>
      </c>
      <c r="BH295" s="233">
        <f>IF(N295="sníž. přenesená",J295,0)</f>
        <v>0</v>
      </c>
      <c r="BI295" s="233">
        <f>IF(N295="nulová",J295,0)</f>
        <v>0</v>
      </c>
      <c r="BJ295" s="15" t="s">
        <v>93</v>
      </c>
      <c r="BK295" s="233">
        <f>ROUND(I295*H295,2)</f>
        <v>0</v>
      </c>
      <c r="BL295" s="15" t="s">
        <v>174</v>
      </c>
      <c r="BM295" s="232" t="s">
        <v>1457</v>
      </c>
    </row>
    <row r="296" spans="1:47" s="2" customFormat="1" ht="12">
      <c r="A296" s="37"/>
      <c r="B296" s="38"/>
      <c r="C296" s="39"/>
      <c r="D296" s="234" t="s">
        <v>164</v>
      </c>
      <c r="E296" s="39"/>
      <c r="F296" s="235" t="s">
        <v>1458</v>
      </c>
      <c r="G296" s="39"/>
      <c r="H296" s="39"/>
      <c r="I296" s="236"/>
      <c r="J296" s="39"/>
      <c r="K296" s="39"/>
      <c r="L296" s="43"/>
      <c r="M296" s="237"/>
      <c r="N296" s="238"/>
      <c r="O296" s="90"/>
      <c r="P296" s="90"/>
      <c r="Q296" s="90"/>
      <c r="R296" s="90"/>
      <c r="S296" s="90"/>
      <c r="T296" s="91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15" t="s">
        <v>164</v>
      </c>
      <c r="AU296" s="15" t="s">
        <v>95</v>
      </c>
    </row>
    <row r="297" spans="1:51" s="13" customFormat="1" ht="12">
      <c r="A297" s="13"/>
      <c r="B297" s="239"/>
      <c r="C297" s="240"/>
      <c r="D297" s="234" t="s">
        <v>224</v>
      </c>
      <c r="E297" s="241" t="s">
        <v>1</v>
      </c>
      <c r="F297" s="242" t="s">
        <v>1459</v>
      </c>
      <c r="G297" s="240"/>
      <c r="H297" s="243">
        <v>6.4</v>
      </c>
      <c r="I297" s="244"/>
      <c r="J297" s="240"/>
      <c r="K297" s="240"/>
      <c r="L297" s="245"/>
      <c r="M297" s="246"/>
      <c r="N297" s="247"/>
      <c r="O297" s="247"/>
      <c r="P297" s="247"/>
      <c r="Q297" s="247"/>
      <c r="R297" s="247"/>
      <c r="S297" s="247"/>
      <c r="T297" s="248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9" t="s">
        <v>224</v>
      </c>
      <c r="AU297" s="249" t="s">
        <v>95</v>
      </c>
      <c r="AV297" s="13" t="s">
        <v>95</v>
      </c>
      <c r="AW297" s="13" t="s">
        <v>40</v>
      </c>
      <c r="AX297" s="13" t="s">
        <v>93</v>
      </c>
      <c r="AY297" s="249" t="s">
        <v>157</v>
      </c>
    </row>
    <row r="298" spans="1:65" s="2" customFormat="1" ht="16.5" customHeight="1">
      <c r="A298" s="37"/>
      <c r="B298" s="38"/>
      <c r="C298" s="220" t="s">
        <v>511</v>
      </c>
      <c r="D298" s="220" t="s">
        <v>158</v>
      </c>
      <c r="E298" s="221" t="s">
        <v>422</v>
      </c>
      <c r="F298" s="222" t="s">
        <v>423</v>
      </c>
      <c r="G298" s="223" t="s">
        <v>313</v>
      </c>
      <c r="H298" s="224">
        <v>7.92</v>
      </c>
      <c r="I298" s="225"/>
      <c r="J298" s="226">
        <f>ROUND(I298*H298,2)</f>
        <v>0</v>
      </c>
      <c r="K298" s="227"/>
      <c r="L298" s="43"/>
      <c r="M298" s="228" t="s">
        <v>1</v>
      </c>
      <c r="N298" s="229" t="s">
        <v>50</v>
      </c>
      <c r="O298" s="90"/>
      <c r="P298" s="230">
        <f>O298*H298</f>
        <v>0</v>
      </c>
      <c r="Q298" s="230">
        <v>1.89077</v>
      </c>
      <c r="R298" s="230">
        <f>Q298*H298</f>
        <v>14.9748984</v>
      </c>
      <c r="S298" s="230">
        <v>0</v>
      </c>
      <c r="T298" s="231">
        <f>S298*H298</f>
        <v>0</v>
      </c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R298" s="232" t="s">
        <v>174</v>
      </c>
      <c r="AT298" s="232" t="s">
        <v>158</v>
      </c>
      <c r="AU298" s="232" t="s">
        <v>95</v>
      </c>
      <c r="AY298" s="15" t="s">
        <v>157</v>
      </c>
      <c r="BE298" s="233">
        <f>IF(N298="základní",J298,0)</f>
        <v>0</v>
      </c>
      <c r="BF298" s="233">
        <f>IF(N298="snížená",J298,0)</f>
        <v>0</v>
      </c>
      <c r="BG298" s="233">
        <f>IF(N298="zákl. přenesená",J298,0)</f>
        <v>0</v>
      </c>
      <c r="BH298" s="233">
        <f>IF(N298="sníž. přenesená",J298,0)</f>
        <v>0</v>
      </c>
      <c r="BI298" s="233">
        <f>IF(N298="nulová",J298,0)</f>
        <v>0</v>
      </c>
      <c r="BJ298" s="15" t="s">
        <v>93</v>
      </c>
      <c r="BK298" s="233">
        <f>ROUND(I298*H298,2)</f>
        <v>0</v>
      </c>
      <c r="BL298" s="15" t="s">
        <v>174</v>
      </c>
      <c r="BM298" s="232" t="s">
        <v>424</v>
      </c>
    </row>
    <row r="299" spans="1:47" s="2" customFormat="1" ht="12">
      <c r="A299" s="37"/>
      <c r="B299" s="38"/>
      <c r="C299" s="39"/>
      <c r="D299" s="234" t="s">
        <v>164</v>
      </c>
      <c r="E299" s="39"/>
      <c r="F299" s="235" t="s">
        <v>425</v>
      </c>
      <c r="G299" s="39"/>
      <c r="H299" s="39"/>
      <c r="I299" s="236"/>
      <c r="J299" s="39"/>
      <c r="K299" s="39"/>
      <c r="L299" s="43"/>
      <c r="M299" s="237"/>
      <c r="N299" s="238"/>
      <c r="O299" s="90"/>
      <c r="P299" s="90"/>
      <c r="Q299" s="90"/>
      <c r="R299" s="90"/>
      <c r="S299" s="90"/>
      <c r="T299" s="91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T299" s="15" t="s">
        <v>164</v>
      </c>
      <c r="AU299" s="15" t="s">
        <v>95</v>
      </c>
    </row>
    <row r="300" spans="1:51" s="13" customFormat="1" ht="12">
      <c r="A300" s="13"/>
      <c r="B300" s="239"/>
      <c r="C300" s="240"/>
      <c r="D300" s="234" t="s">
        <v>224</v>
      </c>
      <c r="E300" s="241" t="s">
        <v>1</v>
      </c>
      <c r="F300" s="242" t="s">
        <v>1460</v>
      </c>
      <c r="G300" s="240"/>
      <c r="H300" s="243">
        <v>7.92</v>
      </c>
      <c r="I300" s="244"/>
      <c r="J300" s="240"/>
      <c r="K300" s="240"/>
      <c r="L300" s="245"/>
      <c r="M300" s="246"/>
      <c r="N300" s="247"/>
      <c r="O300" s="247"/>
      <c r="P300" s="247"/>
      <c r="Q300" s="247"/>
      <c r="R300" s="247"/>
      <c r="S300" s="247"/>
      <c r="T300" s="248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9" t="s">
        <v>224</v>
      </c>
      <c r="AU300" s="249" t="s">
        <v>95</v>
      </c>
      <c r="AV300" s="13" t="s">
        <v>95</v>
      </c>
      <c r="AW300" s="13" t="s">
        <v>40</v>
      </c>
      <c r="AX300" s="13" t="s">
        <v>93</v>
      </c>
      <c r="AY300" s="249" t="s">
        <v>157</v>
      </c>
    </row>
    <row r="301" spans="1:63" s="12" customFormat="1" ht="22.8" customHeight="1">
      <c r="A301" s="12"/>
      <c r="B301" s="204"/>
      <c r="C301" s="205"/>
      <c r="D301" s="206" t="s">
        <v>84</v>
      </c>
      <c r="E301" s="218" t="s">
        <v>156</v>
      </c>
      <c r="F301" s="218" t="s">
        <v>427</v>
      </c>
      <c r="G301" s="205"/>
      <c r="H301" s="205"/>
      <c r="I301" s="208"/>
      <c r="J301" s="219">
        <f>BK301</f>
        <v>0</v>
      </c>
      <c r="K301" s="205"/>
      <c r="L301" s="210"/>
      <c r="M301" s="211"/>
      <c r="N301" s="212"/>
      <c r="O301" s="212"/>
      <c r="P301" s="213">
        <f>SUM(P302:P338)</f>
        <v>0</v>
      </c>
      <c r="Q301" s="212"/>
      <c r="R301" s="213">
        <f>SUM(R302:R338)</f>
        <v>0.24158399999999997</v>
      </c>
      <c r="S301" s="212"/>
      <c r="T301" s="214">
        <f>SUM(T302:T338)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15" t="s">
        <v>93</v>
      </c>
      <c r="AT301" s="216" t="s">
        <v>84</v>
      </c>
      <c r="AU301" s="216" t="s">
        <v>93</v>
      </c>
      <c r="AY301" s="215" t="s">
        <v>157</v>
      </c>
      <c r="BK301" s="217">
        <f>SUM(BK302:BK338)</f>
        <v>0</v>
      </c>
    </row>
    <row r="302" spans="1:65" s="2" customFormat="1" ht="24.15" customHeight="1">
      <c r="A302" s="37"/>
      <c r="B302" s="38"/>
      <c r="C302" s="220" t="s">
        <v>516</v>
      </c>
      <c r="D302" s="220" t="s">
        <v>158</v>
      </c>
      <c r="E302" s="221" t="s">
        <v>1461</v>
      </c>
      <c r="F302" s="222" t="s">
        <v>1462</v>
      </c>
      <c r="G302" s="223" t="s">
        <v>263</v>
      </c>
      <c r="H302" s="224">
        <v>51</v>
      </c>
      <c r="I302" s="225"/>
      <c r="J302" s="226">
        <f>ROUND(I302*H302,2)</f>
        <v>0</v>
      </c>
      <c r="K302" s="227"/>
      <c r="L302" s="43"/>
      <c r="M302" s="228" t="s">
        <v>1</v>
      </c>
      <c r="N302" s="229" t="s">
        <v>50</v>
      </c>
      <c r="O302" s="90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2" t="s">
        <v>174</v>
      </c>
      <c r="AT302" s="232" t="s">
        <v>158</v>
      </c>
      <c r="AU302" s="232" t="s">
        <v>95</v>
      </c>
      <c r="AY302" s="15" t="s">
        <v>157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5" t="s">
        <v>93</v>
      </c>
      <c r="BK302" s="233">
        <f>ROUND(I302*H302,2)</f>
        <v>0</v>
      </c>
      <c r="BL302" s="15" t="s">
        <v>174</v>
      </c>
      <c r="BM302" s="232" t="s">
        <v>1463</v>
      </c>
    </row>
    <row r="303" spans="1:47" s="2" customFormat="1" ht="12">
      <c r="A303" s="37"/>
      <c r="B303" s="38"/>
      <c r="C303" s="39"/>
      <c r="D303" s="234" t="s">
        <v>164</v>
      </c>
      <c r="E303" s="39"/>
      <c r="F303" s="235" t="s">
        <v>1464</v>
      </c>
      <c r="G303" s="39"/>
      <c r="H303" s="39"/>
      <c r="I303" s="236"/>
      <c r="J303" s="39"/>
      <c r="K303" s="39"/>
      <c r="L303" s="43"/>
      <c r="M303" s="237"/>
      <c r="N303" s="238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5" t="s">
        <v>164</v>
      </c>
      <c r="AU303" s="15" t="s">
        <v>95</v>
      </c>
    </row>
    <row r="304" spans="1:51" s="13" customFormat="1" ht="12">
      <c r="A304" s="13"/>
      <c r="B304" s="239"/>
      <c r="C304" s="240"/>
      <c r="D304" s="234" t="s">
        <v>224</v>
      </c>
      <c r="E304" s="241" t="s">
        <v>1</v>
      </c>
      <c r="F304" s="242" t="s">
        <v>1384</v>
      </c>
      <c r="G304" s="240"/>
      <c r="H304" s="243">
        <v>51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224</v>
      </c>
      <c r="AU304" s="249" t="s">
        <v>95</v>
      </c>
      <c r="AV304" s="13" t="s">
        <v>95</v>
      </c>
      <c r="AW304" s="13" t="s">
        <v>40</v>
      </c>
      <c r="AX304" s="13" t="s">
        <v>93</v>
      </c>
      <c r="AY304" s="249" t="s">
        <v>157</v>
      </c>
    </row>
    <row r="305" spans="1:65" s="2" customFormat="1" ht="24.15" customHeight="1">
      <c r="A305" s="37"/>
      <c r="B305" s="38"/>
      <c r="C305" s="220" t="s">
        <v>520</v>
      </c>
      <c r="D305" s="220" t="s">
        <v>158</v>
      </c>
      <c r="E305" s="221" t="s">
        <v>1465</v>
      </c>
      <c r="F305" s="222" t="s">
        <v>1466</v>
      </c>
      <c r="G305" s="223" t="s">
        <v>263</v>
      </c>
      <c r="H305" s="224">
        <v>51</v>
      </c>
      <c r="I305" s="225"/>
      <c r="J305" s="226">
        <f>ROUND(I305*H305,2)</f>
        <v>0</v>
      </c>
      <c r="K305" s="227"/>
      <c r="L305" s="43"/>
      <c r="M305" s="228" t="s">
        <v>1</v>
      </c>
      <c r="N305" s="229" t="s">
        <v>50</v>
      </c>
      <c r="O305" s="90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2" t="s">
        <v>174</v>
      </c>
      <c r="AT305" s="232" t="s">
        <v>158</v>
      </c>
      <c r="AU305" s="232" t="s">
        <v>95</v>
      </c>
      <c r="AY305" s="15" t="s">
        <v>157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5" t="s">
        <v>93</v>
      </c>
      <c r="BK305" s="233">
        <f>ROUND(I305*H305,2)</f>
        <v>0</v>
      </c>
      <c r="BL305" s="15" t="s">
        <v>174</v>
      </c>
      <c r="BM305" s="232" t="s">
        <v>1467</v>
      </c>
    </row>
    <row r="306" spans="1:47" s="2" customFormat="1" ht="12">
      <c r="A306" s="37"/>
      <c r="B306" s="38"/>
      <c r="C306" s="39"/>
      <c r="D306" s="234" t="s">
        <v>164</v>
      </c>
      <c r="E306" s="39"/>
      <c r="F306" s="235" t="s">
        <v>1468</v>
      </c>
      <c r="G306" s="39"/>
      <c r="H306" s="39"/>
      <c r="I306" s="236"/>
      <c r="J306" s="39"/>
      <c r="K306" s="39"/>
      <c r="L306" s="43"/>
      <c r="M306" s="237"/>
      <c r="N306" s="238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5" t="s">
        <v>164</v>
      </c>
      <c r="AU306" s="15" t="s">
        <v>95</v>
      </c>
    </row>
    <row r="307" spans="1:51" s="13" customFormat="1" ht="12">
      <c r="A307" s="13"/>
      <c r="B307" s="239"/>
      <c r="C307" s="240"/>
      <c r="D307" s="234" t="s">
        <v>224</v>
      </c>
      <c r="E307" s="241" t="s">
        <v>1</v>
      </c>
      <c r="F307" s="242" t="s">
        <v>1384</v>
      </c>
      <c r="G307" s="240"/>
      <c r="H307" s="243">
        <v>51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224</v>
      </c>
      <c r="AU307" s="249" t="s">
        <v>95</v>
      </c>
      <c r="AV307" s="13" t="s">
        <v>95</v>
      </c>
      <c r="AW307" s="13" t="s">
        <v>40</v>
      </c>
      <c r="AX307" s="13" t="s">
        <v>93</v>
      </c>
      <c r="AY307" s="249" t="s">
        <v>157</v>
      </c>
    </row>
    <row r="308" spans="1:65" s="2" customFormat="1" ht="24.15" customHeight="1">
      <c r="A308" s="37"/>
      <c r="B308" s="38"/>
      <c r="C308" s="220" t="s">
        <v>524</v>
      </c>
      <c r="D308" s="220" t="s">
        <v>158</v>
      </c>
      <c r="E308" s="221" t="s">
        <v>429</v>
      </c>
      <c r="F308" s="222" t="s">
        <v>430</v>
      </c>
      <c r="G308" s="223" t="s">
        <v>263</v>
      </c>
      <c r="H308" s="224">
        <v>79.8</v>
      </c>
      <c r="I308" s="225"/>
      <c r="J308" s="226">
        <f>ROUND(I308*H308,2)</f>
        <v>0</v>
      </c>
      <c r="K308" s="227"/>
      <c r="L308" s="43"/>
      <c r="M308" s="228" t="s">
        <v>1</v>
      </c>
      <c r="N308" s="229" t="s">
        <v>50</v>
      </c>
      <c r="O308" s="90"/>
      <c r="P308" s="230">
        <f>O308*H308</f>
        <v>0</v>
      </c>
      <c r="Q308" s="230">
        <v>0</v>
      </c>
      <c r="R308" s="230">
        <f>Q308*H308</f>
        <v>0</v>
      </c>
      <c r="S308" s="230">
        <v>0</v>
      </c>
      <c r="T308" s="231">
        <f>S308*H308</f>
        <v>0</v>
      </c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R308" s="232" t="s">
        <v>174</v>
      </c>
      <c r="AT308" s="232" t="s">
        <v>158</v>
      </c>
      <c r="AU308" s="232" t="s">
        <v>95</v>
      </c>
      <c r="AY308" s="15" t="s">
        <v>157</v>
      </c>
      <c r="BE308" s="233">
        <f>IF(N308="základní",J308,0)</f>
        <v>0</v>
      </c>
      <c r="BF308" s="233">
        <f>IF(N308="snížená",J308,0)</f>
        <v>0</v>
      </c>
      <c r="BG308" s="233">
        <f>IF(N308="zákl. přenesená",J308,0)</f>
        <v>0</v>
      </c>
      <c r="BH308" s="233">
        <f>IF(N308="sníž. přenesená",J308,0)</f>
        <v>0</v>
      </c>
      <c r="BI308" s="233">
        <f>IF(N308="nulová",J308,0)</f>
        <v>0</v>
      </c>
      <c r="BJ308" s="15" t="s">
        <v>93</v>
      </c>
      <c r="BK308" s="233">
        <f>ROUND(I308*H308,2)</f>
        <v>0</v>
      </c>
      <c r="BL308" s="15" t="s">
        <v>174</v>
      </c>
      <c r="BM308" s="232" t="s">
        <v>1469</v>
      </c>
    </row>
    <row r="309" spans="1:47" s="2" customFormat="1" ht="12">
      <c r="A309" s="37"/>
      <c r="B309" s="38"/>
      <c r="C309" s="39"/>
      <c r="D309" s="234" t="s">
        <v>164</v>
      </c>
      <c r="E309" s="39"/>
      <c r="F309" s="235" t="s">
        <v>432</v>
      </c>
      <c r="G309" s="39"/>
      <c r="H309" s="39"/>
      <c r="I309" s="236"/>
      <c r="J309" s="39"/>
      <c r="K309" s="39"/>
      <c r="L309" s="43"/>
      <c r="M309" s="237"/>
      <c r="N309" s="238"/>
      <c r="O309" s="90"/>
      <c r="P309" s="90"/>
      <c r="Q309" s="90"/>
      <c r="R309" s="90"/>
      <c r="S309" s="90"/>
      <c r="T309" s="91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T309" s="15" t="s">
        <v>164</v>
      </c>
      <c r="AU309" s="15" t="s">
        <v>95</v>
      </c>
    </row>
    <row r="310" spans="1:51" s="13" customFormat="1" ht="12">
      <c r="A310" s="13"/>
      <c r="B310" s="239"/>
      <c r="C310" s="240"/>
      <c r="D310" s="234" t="s">
        <v>224</v>
      </c>
      <c r="E310" s="241" t="s">
        <v>1</v>
      </c>
      <c r="F310" s="242" t="s">
        <v>1470</v>
      </c>
      <c r="G310" s="240"/>
      <c r="H310" s="243">
        <v>28.8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9" t="s">
        <v>224</v>
      </c>
      <c r="AU310" s="249" t="s">
        <v>95</v>
      </c>
      <c r="AV310" s="13" t="s">
        <v>95</v>
      </c>
      <c r="AW310" s="13" t="s">
        <v>40</v>
      </c>
      <c r="AX310" s="13" t="s">
        <v>85</v>
      </c>
      <c r="AY310" s="249" t="s">
        <v>157</v>
      </c>
    </row>
    <row r="311" spans="1:51" s="13" customFormat="1" ht="12">
      <c r="A311" s="13"/>
      <c r="B311" s="239"/>
      <c r="C311" s="240"/>
      <c r="D311" s="234" t="s">
        <v>224</v>
      </c>
      <c r="E311" s="241" t="s">
        <v>1</v>
      </c>
      <c r="F311" s="242" t="s">
        <v>1384</v>
      </c>
      <c r="G311" s="240"/>
      <c r="H311" s="243">
        <v>51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224</v>
      </c>
      <c r="AU311" s="249" t="s">
        <v>95</v>
      </c>
      <c r="AV311" s="13" t="s">
        <v>95</v>
      </c>
      <c r="AW311" s="13" t="s">
        <v>40</v>
      </c>
      <c r="AX311" s="13" t="s">
        <v>85</v>
      </c>
      <c r="AY311" s="249" t="s">
        <v>157</v>
      </c>
    </row>
    <row r="312" spans="1:65" s="2" customFormat="1" ht="24.15" customHeight="1">
      <c r="A312" s="37"/>
      <c r="B312" s="38"/>
      <c r="C312" s="220" t="s">
        <v>529</v>
      </c>
      <c r="D312" s="220" t="s">
        <v>158</v>
      </c>
      <c r="E312" s="221" t="s">
        <v>927</v>
      </c>
      <c r="F312" s="222" t="s">
        <v>928</v>
      </c>
      <c r="G312" s="223" t="s">
        <v>263</v>
      </c>
      <c r="H312" s="224">
        <v>334.72</v>
      </c>
      <c r="I312" s="225"/>
      <c r="J312" s="226">
        <f>ROUND(I312*H312,2)</f>
        <v>0</v>
      </c>
      <c r="K312" s="227"/>
      <c r="L312" s="43"/>
      <c r="M312" s="228" t="s">
        <v>1</v>
      </c>
      <c r="N312" s="229" t="s">
        <v>50</v>
      </c>
      <c r="O312" s="90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2" t="s">
        <v>174</v>
      </c>
      <c r="AT312" s="232" t="s">
        <v>158</v>
      </c>
      <c r="AU312" s="232" t="s">
        <v>95</v>
      </c>
      <c r="AY312" s="15" t="s">
        <v>157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5" t="s">
        <v>93</v>
      </c>
      <c r="BK312" s="233">
        <f>ROUND(I312*H312,2)</f>
        <v>0</v>
      </c>
      <c r="BL312" s="15" t="s">
        <v>174</v>
      </c>
      <c r="BM312" s="232" t="s">
        <v>929</v>
      </c>
    </row>
    <row r="313" spans="1:47" s="2" customFormat="1" ht="12">
      <c r="A313" s="37"/>
      <c r="B313" s="38"/>
      <c r="C313" s="39"/>
      <c r="D313" s="234" t="s">
        <v>164</v>
      </c>
      <c r="E313" s="39"/>
      <c r="F313" s="235" t="s">
        <v>930</v>
      </c>
      <c r="G313" s="39"/>
      <c r="H313" s="39"/>
      <c r="I313" s="236"/>
      <c r="J313" s="39"/>
      <c r="K313" s="39"/>
      <c r="L313" s="43"/>
      <c r="M313" s="237"/>
      <c r="N313" s="238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5" t="s">
        <v>164</v>
      </c>
      <c r="AU313" s="15" t="s">
        <v>95</v>
      </c>
    </row>
    <row r="314" spans="1:51" s="13" customFormat="1" ht="12">
      <c r="A314" s="13"/>
      <c r="B314" s="239"/>
      <c r="C314" s="240"/>
      <c r="D314" s="234" t="s">
        <v>224</v>
      </c>
      <c r="E314" s="241" t="s">
        <v>1</v>
      </c>
      <c r="F314" s="242" t="s">
        <v>1471</v>
      </c>
      <c r="G314" s="240"/>
      <c r="H314" s="243">
        <v>334.72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224</v>
      </c>
      <c r="AU314" s="249" t="s">
        <v>95</v>
      </c>
      <c r="AV314" s="13" t="s">
        <v>95</v>
      </c>
      <c r="AW314" s="13" t="s">
        <v>40</v>
      </c>
      <c r="AX314" s="13" t="s">
        <v>93</v>
      </c>
      <c r="AY314" s="249" t="s">
        <v>157</v>
      </c>
    </row>
    <row r="315" spans="1:65" s="2" customFormat="1" ht="24.15" customHeight="1">
      <c r="A315" s="37"/>
      <c r="B315" s="38"/>
      <c r="C315" s="220" t="s">
        <v>533</v>
      </c>
      <c r="D315" s="220" t="s">
        <v>158</v>
      </c>
      <c r="E315" s="221" t="s">
        <v>435</v>
      </c>
      <c r="F315" s="222" t="s">
        <v>436</v>
      </c>
      <c r="G315" s="223" t="s">
        <v>263</v>
      </c>
      <c r="H315" s="224">
        <v>28.8</v>
      </c>
      <c r="I315" s="225"/>
      <c r="J315" s="226">
        <f>ROUND(I315*H315,2)</f>
        <v>0</v>
      </c>
      <c r="K315" s="227"/>
      <c r="L315" s="43"/>
      <c r="M315" s="228" t="s">
        <v>1</v>
      </c>
      <c r="N315" s="229" t="s">
        <v>50</v>
      </c>
      <c r="O315" s="90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232" t="s">
        <v>174</v>
      </c>
      <c r="AT315" s="232" t="s">
        <v>158</v>
      </c>
      <c r="AU315" s="232" t="s">
        <v>95</v>
      </c>
      <c r="AY315" s="15" t="s">
        <v>157</v>
      </c>
      <c r="BE315" s="233">
        <f>IF(N315="základní",J315,0)</f>
        <v>0</v>
      </c>
      <c r="BF315" s="233">
        <f>IF(N315="snížená",J315,0)</f>
        <v>0</v>
      </c>
      <c r="BG315" s="233">
        <f>IF(N315="zákl. přenesená",J315,0)</f>
        <v>0</v>
      </c>
      <c r="BH315" s="233">
        <f>IF(N315="sníž. přenesená",J315,0)</f>
        <v>0</v>
      </c>
      <c r="BI315" s="233">
        <f>IF(N315="nulová",J315,0)</f>
        <v>0</v>
      </c>
      <c r="BJ315" s="15" t="s">
        <v>93</v>
      </c>
      <c r="BK315" s="233">
        <f>ROUND(I315*H315,2)</f>
        <v>0</v>
      </c>
      <c r="BL315" s="15" t="s">
        <v>174</v>
      </c>
      <c r="BM315" s="232" t="s">
        <v>1472</v>
      </c>
    </row>
    <row r="316" spans="1:47" s="2" customFormat="1" ht="12">
      <c r="A316" s="37"/>
      <c r="B316" s="38"/>
      <c r="C316" s="39"/>
      <c r="D316" s="234" t="s">
        <v>164</v>
      </c>
      <c r="E316" s="39"/>
      <c r="F316" s="235" t="s">
        <v>438</v>
      </c>
      <c r="G316" s="39"/>
      <c r="H316" s="39"/>
      <c r="I316" s="236"/>
      <c r="J316" s="39"/>
      <c r="K316" s="39"/>
      <c r="L316" s="43"/>
      <c r="M316" s="237"/>
      <c r="N316" s="238"/>
      <c r="O316" s="90"/>
      <c r="P316" s="90"/>
      <c r="Q316" s="90"/>
      <c r="R316" s="90"/>
      <c r="S316" s="90"/>
      <c r="T316" s="91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15" t="s">
        <v>164</v>
      </c>
      <c r="AU316" s="15" t="s">
        <v>95</v>
      </c>
    </row>
    <row r="317" spans="1:51" s="13" customFormat="1" ht="12">
      <c r="A317" s="13"/>
      <c r="B317" s="239"/>
      <c r="C317" s="240"/>
      <c r="D317" s="234" t="s">
        <v>224</v>
      </c>
      <c r="E317" s="241" t="s">
        <v>1</v>
      </c>
      <c r="F317" s="242" t="s">
        <v>1470</v>
      </c>
      <c r="G317" s="240"/>
      <c r="H317" s="243">
        <v>28.8</v>
      </c>
      <c r="I317" s="244"/>
      <c r="J317" s="240"/>
      <c r="K317" s="240"/>
      <c r="L317" s="245"/>
      <c r="M317" s="246"/>
      <c r="N317" s="247"/>
      <c r="O317" s="247"/>
      <c r="P317" s="247"/>
      <c r="Q317" s="247"/>
      <c r="R317" s="247"/>
      <c r="S317" s="247"/>
      <c r="T317" s="248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9" t="s">
        <v>224</v>
      </c>
      <c r="AU317" s="249" t="s">
        <v>95</v>
      </c>
      <c r="AV317" s="13" t="s">
        <v>95</v>
      </c>
      <c r="AW317" s="13" t="s">
        <v>40</v>
      </c>
      <c r="AX317" s="13" t="s">
        <v>93</v>
      </c>
      <c r="AY317" s="249" t="s">
        <v>157</v>
      </c>
    </row>
    <row r="318" spans="1:65" s="2" customFormat="1" ht="24.15" customHeight="1">
      <c r="A318" s="37"/>
      <c r="B318" s="38"/>
      <c r="C318" s="220" t="s">
        <v>537</v>
      </c>
      <c r="D318" s="220" t="s">
        <v>158</v>
      </c>
      <c r="E318" s="221" t="s">
        <v>440</v>
      </c>
      <c r="F318" s="222" t="s">
        <v>441</v>
      </c>
      <c r="G318" s="223" t="s">
        <v>263</v>
      </c>
      <c r="H318" s="224">
        <v>40.8</v>
      </c>
      <c r="I318" s="225"/>
      <c r="J318" s="226">
        <f>ROUND(I318*H318,2)</f>
        <v>0</v>
      </c>
      <c r="K318" s="227"/>
      <c r="L318" s="43"/>
      <c r="M318" s="228" t="s">
        <v>1</v>
      </c>
      <c r="N318" s="229" t="s">
        <v>50</v>
      </c>
      <c r="O318" s="90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R318" s="232" t="s">
        <v>174</v>
      </c>
      <c r="AT318" s="232" t="s">
        <v>158</v>
      </c>
      <c r="AU318" s="232" t="s">
        <v>95</v>
      </c>
      <c r="AY318" s="15" t="s">
        <v>157</v>
      </c>
      <c r="BE318" s="233">
        <f>IF(N318="základní",J318,0)</f>
        <v>0</v>
      </c>
      <c r="BF318" s="233">
        <f>IF(N318="snížená",J318,0)</f>
        <v>0</v>
      </c>
      <c r="BG318" s="233">
        <f>IF(N318="zákl. přenesená",J318,0)</f>
        <v>0</v>
      </c>
      <c r="BH318" s="233">
        <f>IF(N318="sníž. přenesená",J318,0)</f>
        <v>0</v>
      </c>
      <c r="BI318" s="233">
        <f>IF(N318="nulová",J318,0)</f>
        <v>0</v>
      </c>
      <c r="BJ318" s="15" t="s">
        <v>93</v>
      </c>
      <c r="BK318" s="233">
        <f>ROUND(I318*H318,2)</f>
        <v>0</v>
      </c>
      <c r="BL318" s="15" t="s">
        <v>174</v>
      </c>
      <c r="BM318" s="232" t="s">
        <v>442</v>
      </c>
    </row>
    <row r="319" spans="1:47" s="2" customFormat="1" ht="12">
      <c r="A319" s="37"/>
      <c r="B319" s="38"/>
      <c r="C319" s="39"/>
      <c r="D319" s="234" t="s">
        <v>164</v>
      </c>
      <c r="E319" s="39"/>
      <c r="F319" s="235" t="s">
        <v>443</v>
      </c>
      <c r="G319" s="39"/>
      <c r="H319" s="39"/>
      <c r="I319" s="236"/>
      <c r="J319" s="39"/>
      <c r="K319" s="39"/>
      <c r="L319" s="43"/>
      <c r="M319" s="237"/>
      <c r="N319" s="238"/>
      <c r="O319" s="90"/>
      <c r="P319" s="90"/>
      <c r="Q319" s="90"/>
      <c r="R319" s="90"/>
      <c r="S319" s="90"/>
      <c r="T319" s="91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T319" s="15" t="s">
        <v>164</v>
      </c>
      <c r="AU319" s="15" t="s">
        <v>95</v>
      </c>
    </row>
    <row r="320" spans="1:51" s="13" customFormat="1" ht="12">
      <c r="A320" s="13"/>
      <c r="B320" s="239"/>
      <c r="C320" s="240"/>
      <c r="D320" s="234" t="s">
        <v>224</v>
      </c>
      <c r="E320" s="241" t="s">
        <v>1</v>
      </c>
      <c r="F320" s="242" t="s">
        <v>1386</v>
      </c>
      <c r="G320" s="240"/>
      <c r="H320" s="243">
        <v>40.8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9" t="s">
        <v>224</v>
      </c>
      <c r="AU320" s="249" t="s">
        <v>95</v>
      </c>
      <c r="AV320" s="13" t="s">
        <v>95</v>
      </c>
      <c r="AW320" s="13" t="s">
        <v>40</v>
      </c>
      <c r="AX320" s="13" t="s">
        <v>93</v>
      </c>
      <c r="AY320" s="249" t="s">
        <v>157</v>
      </c>
    </row>
    <row r="321" spans="1:65" s="2" customFormat="1" ht="24.15" customHeight="1">
      <c r="A321" s="37"/>
      <c r="B321" s="38"/>
      <c r="C321" s="220" t="s">
        <v>541</v>
      </c>
      <c r="D321" s="220" t="s">
        <v>158</v>
      </c>
      <c r="E321" s="221" t="s">
        <v>446</v>
      </c>
      <c r="F321" s="222" t="s">
        <v>447</v>
      </c>
      <c r="G321" s="223" t="s">
        <v>263</v>
      </c>
      <c r="H321" s="224">
        <v>28.8</v>
      </c>
      <c r="I321" s="225"/>
      <c r="J321" s="226">
        <f>ROUND(I321*H321,2)</f>
        <v>0</v>
      </c>
      <c r="K321" s="227"/>
      <c r="L321" s="43"/>
      <c r="M321" s="228" t="s">
        <v>1</v>
      </c>
      <c r="N321" s="229" t="s">
        <v>50</v>
      </c>
      <c r="O321" s="90"/>
      <c r="P321" s="230">
        <f>O321*H321</f>
        <v>0</v>
      </c>
      <c r="Q321" s="230">
        <v>0.00601</v>
      </c>
      <c r="R321" s="230">
        <f>Q321*H321</f>
        <v>0.173088</v>
      </c>
      <c r="S321" s="230">
        <v>0</v>
      </c>
      <c r="T321" s="23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232" t="s">
        <v>174</v>
      </c>
      <c r="AT321" s="232" t="s">
        <v>158</v>
      </c>
      <c r="AU321" s="232" t="s">
        <v>95</v>
      </c>
      <c r="AY321" s="15" t="s">
        <v>157</v>
      </c>
      <c r="BE321" s="233">
        <f>IF(N321="základní",J321,0)</f>
        <v>0</v>
      </c>
      <c r="BF321" s="233">
        <f>IF(N321="snížená",J321,0)</f>
        <v>0</v>
      </c>
      <c r="BG321" s="233">
        <f>IF(N321="zákl. přenesená",J321,0)</f>
        <v>0</v>
      </c>
      <c r="BH321" s="233">
        <f>IF(N321="sníž. přenesená",J321,0)</f>
        <v>0</v>
      </c>
      <c r="BI321" s="233">
        <f>IF(N321="nulová",J321,0)</f>
        <v>0</v>
      </c>
      <c r="BJ321" s="15" t="s">
        <v>93</v>
      </c>
      <c r="BK321" s="233">
        <f>ROUND(I321*H321,2)</f>
        <v>0</v>
      </c>
      <c r="BL321" s="15" t="s">
        <v>174</v>
      </c>
      <c r="BM321" s="232" t="s">
        <v>448</v>
      </c>
    </row>
    <row r="322" spans="1:47" s="2" customFormat="1" ht="12">
      <c r="A322" s="37"/>
      <c r="B322" s="38"/>
      <c r="C322" s="39"/>
      <c r="D322" s="234" t="s">
        <v>164</v>
      </c>
      <c r="E322" s="39"/>
      <c r="F322" s="235" t="s">
        <v>449</v>
      </c>
      <c r="G322" s="39"/>
      <c r="H322" s="39"/>
      <c r="I322" s="236"/>
      <c r="J322" s="39"/>
      <c r="K322" s="39"/>
      <c r="L322" s="43"/>
      <c r="M322" s="237"/>
      <c r="N322" s="238"/>
      <c r="O322" s="90"/>
      <c r="P322" s="90"/>
      <c r="Q322" s="90"/>
      <c r="R322" s="90"/>
      <c r="S322" s="90"/>
      <c r="T322" s="91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15" t="s">
        <v>164</v>
      </c>
      <c r="AU322" s="15" t="s">
        <v>95</v>
      </c>
    </row>
    <row r="323" spans="1:51" s="13" customFormat="1" ht="12">
      <c r="A323" s="13"/>
      <c r="B323" s="239"/>
      <c r="C323" s="240"/>
      <c r="D323" s="234" t="s">
        <v>224</v>
      </c>
      <c r="E323" s="241" t="s">
        <v>1</v>
      </c>
      <c r="F323" s="242" t="s">
        <v>1470</v>
      </c>
      <c r="G323" s="240"/>
      <c r="H323" s="243">
        <v>28.8</v>
      </c>
      <c r="I323" s="244"/>
      <c r="J323" s="240"/>
      <c r="K323" s="240"/>
      <c r="L323" s="245"/>
      <c r="M323" s="246"/>
      <c r="N323" s="247"/>
      <c r="O323" s="247"/>
      <c r="P323" s="247"/>
      <c r="Q323" s="247"/>
      <c r="R323" s="247"/>
      <c r="S323" s="247"/>
      <c r="T323" s="248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9" t="s">
        <v>224</v>
      </c>
      <c r="AU323" s="249" t="s">
        <v>95</v>
      </c>
      <c r="AV323" s="13" t="s">
        <v>95</v>
      </c>
      <c r="AW323" s="13" t="s">
        <v>40</v>
      </c>
      <c r="AX323" s="13" t="s">
        <v>93</v>
      </c>
      <c r="AY323" s="249" t="s">
        <v>157</v>
      </c>
    </row>
    <row r="324" spans="1:65" s="2" customFormat="1" ht="24.15" customHeight="1">
      <c r="A324" s="37"/>
      <c r="B324" s="38"/>
      <c r="C324" s="220" t="s">
        <v>545</v>
      </c>
      <c r="D324" s="220" t="s">
        <v>158</v>
      </c>
      <c r="E324" s="221" t="s">
        <v>451</v>
      </c>
      <c r="F324" s="222" t="s">
        <v>452</v>
      </c>
      <c r="G324" s="223" t="s">
        <v>263</v>
      </c>
      <c r="H324" s="224">
        <v>81.6</v>
      </c>
      <c r="I324" s="225"/>
      <c r="J324" s="226">
        <f>ROUND(I324*H324,2)</f>
        <v>0</v>
      </c>
      <c r="K324" s="227"/>
      <c r="L324" s="43"/>
      <c r="M324" s="228" t="s">
        <v>1</v>
      </c>
      <c r="N324" s="229" t="s">
        <v>50</v>
      </c>
      <c r="O324" s="90"/>
      <c r="P324" s="230">
        <f>O324*H324</f>
        <v>0</v>
      </c>
      <c r="Q324" s="230">
        <v>0.00071</v>
      </c>
      <c r="R324" s="230">
        <f>Q324*H324</f>
        <v>0.057935999999999994</v>
      </c>
      <c r="S324" s="230">
        <v>0</v>
      </c>
      <c r="T324" s="231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32" t="s">
        <v>174</v>
      </c>
      <c r="AT324" s="232" t="s">
        <v>158</v>
      </c>
      <c r="AU324" s="232" t="s">
        <v>95</v>
      </c>
      <c r="AY324" s="15" t="s">
        <v>157</v>
      </c>
      <c r="BE324" s="233">
        <f>IF(N324="základní",J324,0)</f>
        <v>0</v>
      </c>
      <c r="BF324" s="233">
        <f>IF(N324="snížená",J324,0)</f>
        <v>0</v>
      </c>
      <c r="BG324" s="233">
        <f>IF(N324="zákl. přenesená",J324,0)</f>
        <v>0</v>
      </c>
      <c r="BH324" s="233">
        <f>IF(N324="sníž. přenesená",J324,0)</f>
        <v>0</v>
      </c>
      <c r="BI324" s="233">
        <f>IF(N324="nulová",J324,0)</f>
        <v>0</v>
      </c>
      <c r="BJ324" s="15" t="s">
        <v>93</v>
      </c>
      <c r="BK324" s="233">
        <f>ROUND(I324*H324,2)</f>
        <v>0</v>
      </c>
      <c r="BL324" s="15" t="s">
        <v>174</v>
      </c>
      <c r="BM324" s="232" t="s">
        <v>453</v>
      </c>
    </row>
    <row r="325" spans="1:47" s="2" customFormat="1" ht="12">
      <c r="A325" s="37"/>
      <c r="B325" s="38"/>
      <c r="C325" s="39"/>
      <c r="D325" s="234" t="s">
        <v>164</v>
      </c>
      <c r="E325" s="39"/>
      <c r="F325" s="235" t="s">
        <v>454</v>
      </c>
      <c r="G325" s="39"/>
      <c r="H325" s="39"/>
      <c r="I325" s="236"/>
      <c r="J325" s="39"/>
      <c r="K325" s="39"/>
      <c r="L325" s="43"/>
      <c r="M325" s="237"/>
      <c r="N325" s="238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5" t="s">
        <v>164</v>
      </c>
      <c r="AU325" s="15" t="s">
        <v>95</v>
      </c>
    </row>
    <row r="326" spans="1:51" s="13" customFormat="1" ht="12">
      <c r="A326" s="13"/>
      <c r="B326" s="239"/>
      <c r="C326" s="240"/>
      <c r="D326" s="234" t="s">
        <v>224</v>
      </c>
      <c r="E326" s="241" t="s">
        <v>1</v>
      </c>
      <c r="F326" s="242" t="s">
        <v>1473</v>
      </c>
      <c r="G326" s="240"/>
      <c r="H326" s="243">
        <v>81.6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224</v>
      </c>
      <c r="AU326" s="249" t="s">
        <v>95</v>
      </c>
      <c r="AV326" s="13" t="s">
        <v>95</v>
      </c>
      <c r="AW326" s="13" t="s">
        <v>40</v>
      </c>
      <c r="AX326" s="13" t="s">
        <v>85</v>
      </c>
      <c r="AY326" s="249" t="s">
        <v>157</v>
      </c>
    </row>
    <row r="327" spans="1:65" s="2" customFormat="1" ht="33" customHeight="1">
      <c r="A327" s="37"/>
      <c r="B327" s="38"/>
      <c r="C327" s="220" t="s">
        <v>549</v>
      </c>
      <c r="D327" s="220" t="s">
        <v>158</v>
      </c>
      <c r="E327" s="221" t="s">
        <v>457</v>
      </c>
      <c r="F327" s="222" t="s">
        <v>458</v>
      </c>
      <c r="G327" s="223" t="s">
        <v>263</v>
      </c>
      <c r="H327" s="224">
        <v>40.8</v>
      </c>
      <c r="I327" s="225"/>
      <c r="J327" s="226">
        <f>ROUND(I327*H327,2)</f>
        <v>0</v>
      </c>
      <c r="K327" s="227"/>
      <c r="L327" s="43"/>
      <c r="M327" s="228" t="s">
        <v>1</v>
      </c>
      <c r="N327" s="229" t="s">
        <v>50</v>
      </c>
      <c r="O327" s="90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2" t="s">
        <v>174</v>
      </c>
      <c r="AT327" s="232" t="s">
        <v>158</v>
      </c>
      <c r="AU327" s="232" t="s">
        <v>95</v>
      </c>
      <c r="AY327" s="15" t="s">
        <v>157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5" t="s">
        <v>93</v>
      </c>
      <c r="BK327" s="233">
        <f>ROUND(I327*H327,2)</f>
        <v>0</v>
      </c>
      <c r="BL327" s="15" t="s">
        <v>174</v>
      </c>
      <c r="BM327" s="232" t="s">
        <v>459</v>
      </c>
    </row>
    <row r="328" spans="1:47" s="2" customFormat="1" ht="12">
      <c r="A328" s="37"/>
      <c r="B328" s="38"/>
      <c r="C328" s="39"/>
      <c r="D328" s="234" t="s">
        <v>164</v>
      </c>
      <c r="E328" s="39"/>
      <c r="F328" s="235" t="s">
        <v>460</v>
      </c>
      <c r="G328" s="39"/>
      <c r="H328" s="39"/>
      <c r="I328" s="236"/>
      <c r="J328" s="39"/>
      <c r="K328" s="39"/>
      <c r="L328" s="43"/>
      <c r="M328" s="237"/>
      <c r="N328" s="238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5" t="s">
        <v>164</v>
      </c>
      <c r="AU328" s="15" t="s">
        <v>95</v>
      </c>
    </row>
    <row r="329" spans="1:51" s="13" customFormat="1" ht="12">
      <c r="A329" s="13"/>
      <c r="B329" s="239"/>
      <c r="C329" s="240"/>
      <c r="D329" s="234" t="s">
        <v>224</v>
      </c>
      <c r="E329" s="241" t="s">
        <v>1</v>
      </c>
      <c r="F329" s="242" t="s">
        <v>1386</v>
      </c>
      <c r="G329" s="240"/>
      <c r="H329" s="243">
        <v>40.8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224</v>
      </c>
      <c r="AU329" s="249" t="s">
        <v>95</v>
      </c>
      <c r="AV329" s="13" t="s">
        <v>95</v>
      </c>
      <c r="AW329" s="13" t="s">
        <v>40</v>
      </c>
      <c r="AX329" s="13" t="s">
        <v>93</v>
      </c>
      <c r="AY329" s="249" t="s">
        <v>157</v>
      </c>
    </row>
    <row r="330" spans="1:65" s="2" customFormat="1" ht="24.15" customHeight="1">
      <c r="A330" s="37"/>
      <c r="B330" s="38"/>
      <c r="C330" s="220" t="s">
        <v>553</v>
      </c>
      <c r="D330" s="220" t="s">
        <v>158</v>
      </c>
      <c r="E330" s="221" t="s">
        <v>462</v>
      </c>
      <c r="F330" s="222" t="s">
        <v>463</v>
      </c>
      <c r="G330" s="223" t="s">
        <v>263</v>
      </c>
      <c r="H330" s="224">
        <v>40.8</v>
      </c>
      <c r="I330" s="225"/>
      <c r="J330" s="226">
        <f>ROUND(I330*H330,2)</f>
        <v>0</v>
      </c>
      <c r="K330" s="227"/>
      <c r="L330" s="43"/>
      <c r="M330" s="228" t="s">
        <v>1</v>
      </c>
      <c r="N330" s="229" t="s">
        <v>50</v>
      </c>
      <c r="O330" s="90"/>
      <c r="P330" s="230">
        <f>O330*H330</f>
        <v>0</v>
      </c>
      <c r="Q330" s="230">
        <v>0</v>
      </c>
      <c r="R330" s="230">
        <f>Q330*H330</f>
        <v>0</v>
      </c>
      <c r="S330" s="230">
        <v>0</v>
      </c>
      <c r="T330" s="231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232" t="s">
        <v>174</v>
      </c>
      <c r="AT330" s="232" t="s">
        <v>158</v>
      </c>
      <c r="AU330" s="232" t="s">
        <v>95</v>
      </c>
      <c r="AY330" s="15" t="s">
        <v>157</v>
      </c>
      <c r="BE330" s="233">
        <f>IF(N330="základní",J330,0)</f>
        <v>0</v>
      </c>
      <c r="BF330" s="233">
        <f>IF(N330="snížená",J330,0)</f>
        <v>0</v>
      </c>
      <c r="BG330" s="233">
        <f>IF(N330="zákl. přenesená",J330,0)</f>
        <v>0</v>
      </c>
      <c r="BH330" s="233">
        <f>IF(N330="sníž. přenesená",J330,0)</f>
        <v>0</v>
      </c>
      <c r="BI330" s="233">
        <f>IF(N330="nulová",J330,0)</f>
        <v>0</v>
      </c>
      <c r="BJ330" s="15" t="s">
        <v>93</v>
      </c>
      <c r="BK330" s="233">
        <f>ROUND(I330*H330,2)</f>
        <v>0</v>
      </c>
      <c r="BL330" s="15" t="s">
        <v>174</v>
      </c>
      <c r="BM330" s="232" t="s">
        <v>464</v>
      </c>
    </row>
    <row r="331" spans="1:47" s="2" customFormat="1" ht="12">
      <c r="A331" s="37"/>
      <c r="B331" s="38"/>
      <c r="C331" s="39"/>
      <c r="D331" s="234" t="s">
        <v>164</v>
      </c>
      <c r="E331" s="39"/>
      <c r="F331" s="235" t="s">
        <v>465</v>
      </c>
      <c r="G331" s="39"/>
      <c r="H331" s="39"/>
      <c r="I331" s="236"/>
      <c r="J331" s="39"/>
      <c r="K331" s="39"/>
      <c r="L331" s="43"/>
      <c r="M331" s="237"/>
      <c r="N331" s="238"/>
      <c r="O331" s="90"/>
      <c r="P331" s="90"/>
      <c r="Q331" s="90"/>
      <c r="R331" s="90"/>
      <c r="S331" s="90"/>
      <c r="T331" s="91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15" t="s">
        <v>164</v>
      </c>
      <c r="AU331" s="15" t="s">
        <v>95</v>
      </c>
    </row>
    <row r="332" spans="1:51" s="13" customFormat="1" ht="12">
      <c r="A332" s="13"/>
      <c r="B332" s="239"/>
      <c r="C332" s="240"/>
      <c r="D332" s="234" t="s">
        <v>224</v>
      </c>
      <c r="E332" s="241" t="s">
        <v>1</v>
      </c>
      <c r="F332" s="242" t="s">
        <v>1386</v>
      </c>
      <c r="G332" s="240"/>
      <c r="H332" s="243">
        <v>40.8</v>
      </c>
      <c r="I332" s="244"/>
      <c r="J332" s="240"/>
      <c r="K332" s="240"/>
      <c r="L332" s="245"/>
      <c r="M332" s="246"/>
      <c r="N332" s="247"/>
      <c r="O332" s="247"/>
      <c r="P332" s="247"/>
      <c r="Q332" s="247"/>
      <c r="R332" s="247"/>
      <c r="S332" s="247"/>
      <c r="T332" s="248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9" t="s">
        <v>224</v>
      </c>
      <c r="AU332" s="249" t="s">
        <v>95</v>
      </c>
      <c r="AV332" s="13" t="s">
        <v>95</v>
      </c>
      <c r="AW332" s="13" t="s">
        <v>40</v>
      </c>
      <c r="AX332" s="13" t="s">
        <v>93</v>
      </c>
      <c r="AY332" s="249" t="s">
        <v>157</v>
      </c>
    </row>
    <row r="333" spans="1:65" s="2" customFormat="1" ht="24.15" customHeight="1">
      <c r="A333" s="37"/>
      <c r="B333" s="38"/>
      <c r="C333" s="220" t="s">
        <v>557</v>
      </c>
      <c r="D333" s="220" t="s">
        <v>158</v>
      </c>
      <c r="E333" s="221" t="s">
        <v>468</v>
      </c>
      <c r="F333" s="222" t="s">
        <v>469</v>
      </c>
      <c r="G333" s="223" t="s">
        <v>278</v>
      </c>
      <c r="H333" s="224">
        <v>48</v>
      </c>
      <c r="I333" s="225"/>
      <c r="J333" s="226">
        <f>ROUND(I333*H333,2)</f>
        <v>0</v>
      </c>
      <c r="K333" s="227"/>
      <c r="L333" s="43"/>
      <c r="M333" s="228" t="s">
        <v>1</v>
      </c>
      <c r="N333" s="229" t="s">
        <v>50</v>
      </c>
      <c r="O333" s="90"/>
      <c r="P333" s="230">
        <f>O333*H333</f>
        <v>0</v>
      </c>
      <c r="Q333" s="230">
        <v>0.00022</v>
      </c>
      <c r="R333" s="230">
        <f>Q333*H333</f>
        <v>0.01056</v>
      </c>
      <c r="S333" s="230">
        <v>0</v>
      </c>
      <c r="T333" s="231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232" t="s">
        <v>174</v>
      </c>
      <c r="AT333" s="232" t="s">
        <v>158</v>
      </c>
      <c r="AU333" s="232" t="s">
        <v>95</v>
      </c>
      <c r="AY333" s="15" t="s">
        <v>157</v>
      </c>
      <c r="BE333" s="233">
        <f>IF(N333="základní",J333,0)</f>
        <v>0</v>
      </c>
      <c r="BF333" s="233">
        <f>IF(N333="snížená",J333,0)</f>
        <v>0</v>
      </c>
      <c r="BG333" s="233">
        <f>IF(N333="zákl. přenesená",J333,0)</f>
        <v>0</v>
      </c>
      <c r="BH333" s="233">
        <f>IF(N333="sníž. přenesená",J333,0)</f>
        <v>0</v>
      </c>
      <c r="BI333" s="233">
        <f>IF(N333="nulová",J333,0)</f>
        <v>0</v>
      </c>
      <c r="BJ333" s="15" t="s">
        <v>93</v>
      </c>
      <c r="BK333" s="233">
        <f>ROUND(I333*H333,2)</f>
        <v>0</v>
      </c>
      <c r="BL333" s="15" t="s">
        <v>174</v>
      </c>
      <c r="BM333" s="232" t="s">
        <v>470</v>
      </c>
    </row>
    <row r="334" spans="1:47" s="2" customFormat="1" ht="12">
      <c r="A334" s="37"/>
      <c r="B334" s="38"/>
      <c r="C334" s="39"/>
      <c r="D334" s="234" t="s">
        <v>164</v>
      </c>
      <c r="E334" s="39"/>
      <c r="F334" s="235" t="s">
        <v>471</v>
      </c>
      <c r="G334" s="39"/>
      <c r="H334" s="39"/>
      <c r="I334" s="236"/>
      <c r="J334" s="39"/>
      <c r="K334" s="39"/>
      <c r="L334" s="43"/>
      <c r="M334" s="237"/>
      <c r="N334" s="238"/>
      <c r="O334" s="90"/>
      <c r="P334" s="90"/>
      <c r="Q334" s="90"/>
      <c r="R334" s="90"/>
      <c r="S334" s="90"/>
      <c r="T334" s="91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T334" s="15" t="s">
        <v>164</v>
      </c>
      <c r="AU334" s="15" t="s">
        <v>95</v>
      </c>
    </row>
    <row r="335" spans="1:51" s="13" customFormat="1" ht="12">
      <c r="A335" s="13"/>
      <c r="B335" s="239"/>
      <c r="C335" s="240"/>
      <c r="D335" s="234" t="s">
        <v>224</v>
      </c>
      <c r="E335" s="241" t="s">
        <v>1</v>
      </c>
      <c r="F335" s="242" t="s">
        <v>1474</v>
      </c>
      <c r="G335" s="240"/>
      <c r="H335" s="243">
        <v>48</v>
      </c>
      <c r="I335" s="244"/>
      <c r="J335" s="240"/>
      <c r="K335" s="240"/>
      <c r="L335" s="245"/>
      <c r="M335" s="246"/>
      <c r="N335" s="247"/>
      <c r="O335" s="247"/>
      <c r="P335" s="247"/>
      <c r="Q335" s="247"/>
      <c r="R335" s="247"/>
      <c r="S335" s="247"/>
      <c r="T335" s="248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9" t="s">
        <v>224</v>
      </c>
      <c r="AU335" s="249" t="s">
        <v>95</v>
      </c>
      <c r="AV335" s="13" t="s">
        <v>95</v>
      </c>
      <c r="AW335" s="13" t="s">
        <v>40</v>
      </c>
      <c r="AX335" s="13" t="s">
        <v>93</v>
      </c>
      <c r="AY335" s="249" t="s">
        <v>157</v>
      </c>
    </row>
    <row r="336" spans="1:65" s="2" customFormat="1" ht="24.15" customHeight="1">
      <c r="A336" s="37"/>
      <c r="B336" s="38"/>
      <c r="C336" s="220" t="s">
        <v>563</v>
      </c>
      <c r="D336" s="220" t="s">
        <v>158</v>
      </c>
      <c r="E336" s="221" t="s">
        <v>474</v>
      </c>
      <c r="F336" s="222" t="s">
        <v>475</v>
      </c>
      <c r="G336" s="223" t="s">
        <v>278</v>
      </c>
      <c r="H336" s="224">
        <v>48</v>
      </c>
      <c r="I336" s="225"/>
      <c r="J336" s="226">
        <f>ROUND(I336*H336,2)</f>
        <v>0</v>
      </c>
      <c r="K336" s="227"/>
      <c r="L336" s="43"/>
      <c r="M336" s="228" t="s">
        <v>1</v>
      </c>
      <c r="N336" s="229" t="s">
        <v>50</v>
      </c>
      <c r="O336" s="90"/>
      <c r="P336" s="230">
        <f>O336*H336</f>
        <v>0</v>
      </c>
      <c r="Q336" s="230">
        <v>0</v>
      </c>
      <c r="R336" s="230">
        <f>Q336*H336</f>
        <v>0</v>
      </c>
      <c r="S336" s="230">
        <v>0</v>
      </c>
      <c r="T336" s="23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232" t="s">
        <v>174</v>
      </c>
      <c r="AT336" s="232" t="s">
        <v>158</v>
      </c>
      <c r="AU336" s="232" t="s">
        <v>95</v>
      </c>
      <c r="AY336" s="15" t="s">
        <v>157</v>
      </c>
      <c r="BE336" s="233">
        <f>IF(N336="základní",J336,0)</f>
        <v>0</v>
      </c>
      <c r="BF336" s="233">
        <f>IF(N336="snížená",J336,0)</f>
        <v>0</v>
      </c>
      <c r="BG336" s="233">
        <f>IF(N336="zákl. přenesená",J336,0)</f>
        <v>0</v>
      </c>
      <c r="BH336" s="233">
        <f>IF(N336="sníž. přenesená",J336,0)</f>
        <v>0</v>
      </c>
      <c r="BI336" s="233">
        <f>IF(N336="nulová",J336,0)</f>
        <v>0</v>
      </c>
      <c r="BJ336" s="15" t="s">
        <v>93</v>
      </c>
      <c r="BK336" s="233">
        <f>ROUND(I336*H336,2)</f>
        <v>0</v>
      </c>
      <c r="BL336" s="15" t="s">
        <v>174</v>
      </c>
      <c r="BM336" s="232" t="s">
        <v>476</v>
      </c>
    </row>
    <row r="337" spans="1:47" s="2" customFormat="1" ht="12">
      <c r="A337" s="37"/>
      <c r="B337" s="38"/>
      <c r="C337" s="39"/>
      <c r="D337" s="234" t="s">
        <v>164</v>
      </c>
      <c r="E337" s="39"/>
      <c r="F337" s="235" t="s">
        <v>477</v>
      </c>
      <c r="G337" s="39"/>
      <c r="H337" s="39"/>
      <c r="I337" s="236"/>
      <c r="J337" s="39"/>
      <c r="K337" s="39"/>
      <c r="L337" s="43"/>
      <c r="M337" s="237"/>
      <c r="N337" s="238"/>
      <c r="O337" s="90"/>
      <c r="P337" s="90"/>
      <c r="Q337" s="90"/>
      <c r="R337" s="90"/>
      <c r="S337" s="90"/>
      <c r="T337" s="91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15" t="s">
        <v>164</v>
      </c>
      <c r="AU337" s="15" t="s">
        <v>95</v>
      </c>
    </row>
    <row r="338" spans="1:51" s="13" customFormat="1" ht="12">
      <c r="A338" s="13"/>
      <c r="B338" s="239"/>
      <c r="C338" s="240"/>
      <c r="D338" s="234" t="s">
        <v>224</v>
      </c>
      <c r="E338" s="241" t="s">
        <v>1</v>
      </c>
      <c r="F338" s="242" t="s">
        <v>1474</v>
      </c>
      <c r="G338" s="240"/>
      <c r="H338" s="243">
        <v>48</v>
      </c>
      <c r="I338" s="244"/>
      <c r="J338" s="240"/>
      <c r="K338" s="240"/>
      <c r="L338" s="245"/>
      <c r="M338" s="246"/>
      <c r="N338" s="247"/>
      <c r="O338" s="247"/>
      <c r="P338" s="247"/>
      <c r="Q338" s="247"/>
      <c r="R338" s="247"/>
      <c r="S338" s="247"/>
      <c r="T338" s="248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9" t="s">
        <v>224</v>
      </c>
      <c r="AU338" s="249" t="s">
        <v>95</v>
      </c>
      <c r="AV338" s="13" t="s">
        <v>95</v>
      </c>
      <c r="AW338" s="13" t="s">
        <v>40</v>
      </c>
      <c r="AX338" s="13" t="s">
        <v>93</v>
      </c>
      <c r="AY338" s="249" t="s">
        <v>157</v>
      </c>
    </row>
    <row r="339" spans="1:63" s="12" customFormat="1" ht="22.8" customHeight="1">
      <c r="A339" s="12"/>
      <c r="B339" s="204"/>
      <c r="C339" s="205"/>
      <c r="D339" s="206" t="s">
        <v>84</v>
      </c>
      <c r="E339" s="218" t="s">
        <v>182</v>
      </c>
      <c r="F339" s="218" t="s">
        <v>478</v>
      </c>
      <c r="G339" s="205"/>
      <c r="H339" s="205"/>
      <c r="I339" s="208"/>
      <c r="J339" s="219">
        <f>BK339</f>
        <v>0</v>
      </c>
      <c r="K339" s="205"/>
      <c r="L339" s="210"/>
      <c r="M339" s="211"/>
      <c r="N339" s="212"/>
      <c r="O339" s="212"/>
      <c r="P339" s="213">
        <f>SUM(P340:P347)</f>
        <v>0</v>
      </c>
      <c r="Q339" s="212"/>
      <c r="R339" s="213">
        <f>SUM(R340:R347)</f>
        <v>1.1520000000000001</v>
      </c>
      <c r="S339" s="212"/>
      <c r="T339" s="214">
        <f>SUM(T340:T347)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15" t="s">
        <v>93</v>
      </c>
      <c r="AT339" s="216" t="s">
        <v>84</v>
      </c>
      <c r="AU339" s="216" t="s">
        <v>93</v>
      </c>
      <c r="AY339" s="215" t="s">
        <v>157</v>
      </c>
      <c r="BK339" s="217">
        <f>SUM(BK340:BK347)</f>
        <v>0</v>
      </c>
    </row>
    <row r="340" spans="1:65" s="2" customFormat="1" ht="16.5" customHeight="1">
      <c r="A340" s="37"/>
      <c r="B340" s="38"/>
      <c r="C340" s="220" t="s">
        <v>568</v>
      </c>
      <c r="D340" s="220" t="s">
        <v>158</v>
      </c>
      <c r="E340" s="221" t="s">
        <v>480</v>
      </c>
      <c r="F340" s="222" t="s">
        <v>481</v>
      </c>
      <c r="G340" s="223" t="s">
        <v>482</v>
      </c>
      <c r="H340" s="224">
        <v>6</v>
      </c>
      <c r="I340" s="225"/>
      <c r="J340" s="226">
        <f>ROUND(I340*H340,2)</f>
        <v>0</v>
      </c>
      <c r="K340" s="227"/>
      <c r="L340" s="43"/>
      <c r="M340" s="228" t="s">
        <v>1</v>
      </c>
      <c r="N340" s="229" t="s">
        <v>50</v>
      </c>
      <c r="O340" s="90"/>
      <c r="P340" s="230">
        <f>O340*H340</f>
        <v>0</v>
      </c>
      <c r="Q340" s="230">
        <v>0.008</v>
      </c>
      <c r="R340" s="230">
        <f>Q340*H340</f>
        <v>0.048</v>
      </c>
      <c r="S340" s="230">
        <v>0</v>
      </c>
      <c r="T340" s="23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232" t="s">
        <v>174</v>
      </c>
      <c r="AT340" s="232" t="s">
        <v>158</v>
      </c>
      <c r="AU340" s="232" t="s">
        <v>95</v>
      </c>
      <c r="AY340" s="15" t="s">
        <v>157</v>
      </c>
      <c r="BE340" s="233">
        <f>IF(N340="základní",J340,0)</f>
        <v>0</v>
      </c>
      <c r="BF340" s="233">
        <f>IF(N340="snížená",J340,0)</f>
        <v>0</v>
      </c>
      <c r="BG340" s="233">
        <f>IF(N340="zákl. přenesená",J340,0)</f>
        <v>0</v>
      </c>
      <c r="BH340" s="233">
        <f>IF(N340="sníž. přenesená",J340,0)</f>
        <v>0</v>
      </c>
      <c r="BI340" s="233">
        <f>IF(N340="nulová",J340,0)</f>
        <v>0</v>
      </c>
      <c r="BJ340" s="15" t="s">
        <v>93</v>
      </c>
      <c r="BK340" s="233">
        <f>ROUND(I340*H340,2)</f>
        <v>0</v>
      </c>
      <c r="BL340" s="15" t="s">
        <v>174</v>
      </c>
      <c r="BM340" s="232" t="s">
        <v>483</v>
      </c>
    </row>
    <row r="341" spans="1:47" s="2" customFormat="1" ht="12">
      <c r="A341" s="37"/>
      <c r="B341" s="38"/>
      <c r="C341" s="39"/>
      <c r="D341" s="234" t="s">
        <v>164</v>
      </c>
      <c r="E341" s="39"/>
      <c r="F341" s="235" t="s">
        <v>484</v>
      </c>
      <c r="G341" s="39"/>
      <c r="H341" s="39"/>
      <c r="I341" s="236"/>
      <c r="J341" s="39"/>
      <c r="K341" s="39"/>
      <c r="L341" s="43"/>
      <c r="M341" s="237"/>
      <c r="N341" s="238"/>
      <c r="O341" s="90"/>
      <c r="P341" s="90"/>
      <c r="Q341" s="90"/>
      <c r="R341" s="90"/>
      <c r="S341" s="90"/>
      <c r="T341" s="91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15" t="s">
        <v>164</v>
      </c>
      <c r="AU341" s="15" t="s">
        <v>95</v>
      </c>
    </row>
    <row r="342" spans="1:51" s="13" customFormat="1" ht="12">
      <c r="A342" s="13"/>
      <c r="B342" s="239"/>
      <c r="C342" s="240"/>
      <c r="D342" s="234" t="s">
        <v>224</v>
      </c>
      <c r="E342" s="241" t="s">
        <v>1</v>
      </c>
      <c r="F342" s="242" t="s">
        <v>182</v>
      </c>
      <c r="G342" s="240"/>
      <c r="H342" s="243">
        <v>6</v>
      </c>
      <c r="I342" s="244"/>
      <c r="J342" s="240"/>
      <c r="K342" s="240"/>
      <c r="L342" s="245"/>
      <c r="M342" s="246"/>
      <c r="N342" s="247"/>
      <c r="O342" s="247"/>
      <c r="P342" s="247"/>
      <c r="Q342" s="247"/>
      <c r="R342" s="247"/>
      <c r="S342" s="247"/>
      <c r="T342" s="248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49" t="s">
        <v>224</v>
      </c>
      <c r="AU342" s="249" t="s">
        <v>95</v>
      </c>
      <c r="AV342" s="13" t="s">
        <v>95</v>
      </c>
      <c r="AW342" s="13" t="s">
        <v>40</v>
      </c>
      <c r="AX342" s="13" t="s">
        <v>93</v>
      </c>
      <c r="AY342" s="249" t="s">
        <v>157</v>
      </c>
    </row>
    <row r="343" spans="1:65" s="2" customFormat="1" ht="24.15" customHeight="1">
      <c r="A343" s="37"/>
      <c r="B343" s="38"/>
      <c r="C343" s="220" t="s">
        <v>573</v>
      </c>
      <c r="D343" s="220" t="s">
        <v>158</v>
      </c>
      <c r="E343" s="221" t="s">
        <v>1475</v>
      </c>
      <c r="F343" s="222" t="s">
        <v>1476</v>
      </c>
      <c r="G343" s="223" t="s">
        <v>263</v>
      </c>
      <c r="H343" s="224">
        <v>24</v>
      </c>
      <c r="I343" s="225"/>
      <c r="J343" s="226">
        <f>ROUND(I343*H343,2)</f>
        <v>0</v>
      </c>
      <c r="K343" s="227"/>
      <c r="L343" s="43"/>
      <c r="M343" s="228" t="s">
        <v>1</v>
      </c>
      <c r="N343" s="229" t="s">
        <v>50</v>
      </c>
      <c r="O343" s="90"/>
      <c r="P343" s="230">
        <f>O343*H343</f>
        <v>0</v>
      </c>
      <c r="Q343" s="230">
        <v>0.021</v>
      </c>
      <c r="R343" s="230">
        <f>Q343*H343</f>
        <v>0.504</v>
      </c>
      <c r="S343" s="230">
        <v>0</v>
      </c>
      <c r="T343" s="231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32" t="s">
        <v>174</v>
      </c>
      <c r="AT343" s="232" t="s">
        <v>158</v>
      </c>
      <c r="AU343" s="232" t="s">
        <v>95</v>
      </c>
      <c r="AY343" s="15" t="s">
        <v>157</v>
      </c>
      <c r="BE343" s="233">
        <f>IF(N343="základní",J343,0)</f>
        <v>0</v>
      </c>
      <c r="BF343" s="233">
        <f>IF(N343="snížená",J343,0)</f>
        <v>0</v>
      </c>
      <c r="BG343" s="233">
        <f>IF(N343="zákl. přenesená",J343,0)</f>
        <v>0</v>
      </c>
      <c r="BH343" s="233">
        <f>IF(N343="sníž. přenesená",J343,0)</f>
        <v>0</v>
      </c>
      <c r="BI343" s="233">
        <f>IF(N343="nulová",J343,0)</f>
        <v>0</v>
      </c>
      <c r="BJ343" s="15" t="s">
        <v>93</v>
      </c>
      <c r="BK343" s="233">
        <f>ROUND(I343*H343,2)</f>
        <v>0</v>
      </c>
      <c r="BL343" s="15" t="s">
        <v>174</v>
      </c>
      <c r="BM343" s="232" t="s">
        <v>1477</v>
      </c>
    </row>
    <row r="344" spans="1:47" s="2" customFormat="1" ht="12">
      <c r="A344" s="37"/>
      <c r="B344" s="38"/>
      <c r="C344" s="39"/>
      <c r="D344" s="234" t="s">
        <v>164</v>
      </c>
      <c r="E344" s="39"/>
      <c r="F344" s="235" t="s">
        <v>1478</v>
      </c>
      <c r="G344" s="39"/>
      <c r="H344" s="39"/>
      <c r="I344" s="236"/>
      <c r="J344" s="39"/>
      <c r="K344" s="39"/>
      <c r="L344" s="43"/>
      <c r="M344" s="237"/>
      <c r="N344" s="238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5" t="s">
        <v>164</v>
      </c>
      <c r="AU344" s="15" t="s">
        <v>95</v>
      </c>
    </row>
    <row r="345" spans="1:51" s="13" customFormat="1" ht="12">
      <c r="A345" s="13"/>
      <c r="B345" s="239"/>
      <c r="C345" s="240"/>
      <c r="D345" s="234" t="s">
        <v>224</v>
      </c>
      <c r="E345" s="241" t="s">
        <v>1</v>
      </c>
      <c r="F345" s="242" t="s">
        <v>1479</v>
      </c>
      <c r="G345" s="240"/>
      <c r="H345" s="243">
        <v>24</v>
      </c>
      <c r="I345" s="244"/>
      <c r="J345" s="240"/>
      <c r="K345" s="240"/>
      <c r="L345" s="245"/>
      <c r="M345" s="246"/>
      <c r="N345" s="247"/>
      <c r="O345" s="247"/>
      <c r="P345" s="247"/>
      <c r="Q345" s="247"/>
      <c r="R345" s="247"/>
      <c r="S345" s="247"/>
      <c r="T345" s="248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9" t="s">
        <v>224</v>
      </c>
      <c r="AU345" s="249" t="s">
        <v>95</v>
      </c>
      <c r="AV345" s="13" t="s">
        <v>95</v>
      </c>
      <c r="AW345" s="13" t="s">
        <v>40</v>
      </c>
      <c r="AX345" s="13" t="s">
        <v>93</v>
      </c>
      <c r="AY345" s="249" t="s">
        <v>157</v>
      </c>
    </row>
    <row r="346" spans="1:65" s="2" customFormat="1" ht="24.15" customHeight="1">
      <c r="A346" s="37"/>
      <c r="B346" s="38"/>
      <c r="C346" s="220" t="s">
        <v>562</v>
      </c>
      <c r="D346" s="220" t="s">
        <v>158</v>
      </c>
      <c r="E346" s="221" t="s">
        <v>1480</v>
      </c>
      <c r="F346" s="222" t="s">
        <v>1481</v>
      </c>
      <c r="G346" s="223" t="s">
        <v>263</v>
      </c>
      <c r="H346" s="224">
        <v>24</v>
      </c>
      <c r="I346" s="225"/>
      <c r="J346" s="226">
        <f>ROUND(I346*H346,2)</f>
        <v>0</v>
      </c>
      <c r="K346" s="227"/>
      <c r="L346" s="43"/>
      <c r="M346" s="228" t="s">
        <v>1</v>
      </c>
      <c r="N346" s="229" t="s">
        <v>50</v>
      </c>
      <c r="O346" s="90"/>
      <c r="P346" s="230">
        <f>O346*H346</f>
        <v>0</v>
      </c>
      <c r="Q346" s="230">
        <v>0.025</v>
      </c>
      <c r="R346" s="230">
        <f>Q346*H346</f>
        <v>0.6000000000000001</v>
      </c>
      <c r="S346" s="230">
        <v>0</v>
      </c>
      <c r="T346" s="23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2" t="s">
        <v>174</v>
      </c>
      <c r="AT346" s="232" t="s">
        <v>158</v>
      </c>
      <c r="AU346" s="232" t="s">
        <v>95</v>
      </c>
      <c r="AY346" s="15" t="s">
        <v>157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5" t="s">
        <v>93</v>
      </c>
      <c r="BK346" s="233">
        <f>ROUND(I346*H346,2)</f>
        <v>0</v>
      </c>
      <c r="BL346" s="15" t="s">
        <v>174</v>
      </c>
      <c r="BM346" s="232" t="s">
        <v>1482</v>
      </c>
    </row>
    <row r="347" spans="1:47" s="2" customFormat="1" ht="12">
      <c r="A347" s="37"/>
      <c r="B347" s="38"/>
      <c r="C347" s="39"/>
      <c r="D347" s="234" t="s">
        <v>164</v>
      </c>
      <c r="E347" s="39"/>
      <c r="F347" s="235" t="s">
        <v>1483</v>
      </c>
      <c r="G347" s="39"/>
      <c r="H347" s="39"/>
      <c r="I347" s="236"/>
      <c r="J347" s="39"/>
      <c r="K347" s="39"/>
      <c r="L347" s="43"/>
      <c r="M347" s="237"/>
      <c r="N347" s="238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5" t="s">
        <v>164</v>
      </c>
      <c r="AU347" s="15" t="s">
        <v>95</v>
      </c>
    </row>
    <row r="348" spans="1:63" s="12" customFormat="1" ht="22.8" customHeight="1">
      <c r="A348" s="12"/>
      <c r="B348" s="204"/>
      <c r="C348" s="205"/>
      <c r="D348" s="206" t="s">
        <v>84</v>
      </c>
      <c r="E348" s="218" t="s">
        <v>191</v>
      </c>
      <c r="F348" s="218" t="s">
        <v>485</v>
      </c>
      <c r="G348" s="205"/>
      <c r="H348" s="205"/>
      <c r="I348" s="208"/>
      <c r="J348" s="219">
        <f>BK348</f>
        <v>0</v>
      </c>
      <c r="K348" s="205"/>
      <c r="L348" s="210"/>
      <c r="M348" s="211"/>
      <c r="N348" s="212"/>
      <c r="O348" s="212"/>
      <c r="P348" s="213">
        <f>SUM(P349:P444)</f>
        <v>0</v>
      </c>
      <c r="Q348" s="212"/>
      <c r="R348" s="213">
        <f>SUM(R349:R444)</f>
        <v>26.80541</v>
      </c>
      <c r="S348" s="212"/>
      <c r="T348" s="214">
        <f>SUM(T349:T444)</f>
        <v>70.4</v>
      </c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R348" s="215" t="s">
        <v>93</v>
      </c>
      <c r="AT348" s="216" t="s">
        <v>84</v>
      </c>
      <c r="AU348" s="216" t="s">
        <v>93</v>
      </c>
      <c r="AY348" s="215" t="s">
        <v>157</v>
      </c>
      <c r="BK348" s="217">
        <f>SUM(BK349:BK444)</f>
        <v>0</v>
      </c>
    </row>
    <row r="349" spans="1:65" s="2" customFormat="1" ht="16.5" customHeight="1">
      <c r="A349" s="37"/>
      <c r="B349" s="38"/>
      <c r="C349" s="254" t="s">
        <v>581</v>
      </c>
      <c r="D349" s="254" t="s">
        <v>299</v>
      </c>
      <c r="E349" s="255" t="s">
        <v>487</v>
      </c>
      <c r="F349" s="256" t="s">
        <v>488</v>
      </c>
      <c r="G349" s="257" t="s">
        <v>278</v>
      </c>
      <c r="H349" s="258">
        <v>121</v>
      </c>
      <c r="I349" s="259"/>
      <c r="J349" s="260">
        <f>ROUND(I349*H349,2)</f>
        <v>0</v>
      </c>
      <c r="K349" s="261"/>
      <c r="L349" s="262"/>
      <c r="M349" s="263" t="s">
        <v>1</v>
      </c>
      <c r="N349" s="264" t="s">
        <v>50</v>
      </c>
      <c r="O349" s="90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2" t="s">
        <v>489</v>
      </c>
      <c r="AT349" s="232" t="s">
        <v>299</v>
      </c>
      <c r="AU349" s="232" t="s">
        <v>95</v>
      </c>
      <c r="AY349" s="15" t="s">
        <v>157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5" t="s">
        <v>93</v>
      </c>
      <c r="BK349" s="233">
        <f>ROUND(I349*H349,2)</f>
        <v>0</v>
      </c>
      <c r="BL349" s="15" t="s">
        <v>489</v>
      </c>
      <c r="BM349" s="232" t="s">
        <v>490</v>
      </c>
    </row>
    <row r="350" spans="1:47" s="2" customFormat="1" ht="12">
      <c r="A350" s="37"/>
      <c r="B350" s="38"/>
      <c r="C350" s="39"/>
      <c r="D350" s="234" t="s">
        <v>164</v>
      </c>
      <c r="E350" s="39"/>
      <c r="F350" s="235" t="s">
        <v>488</v>
      </c>
      <c r="G350" s="39"/>
      <c r="H350" s="39"/>
      <c r="I350" s="236"/>
      <c r="J350" s="39"/>
      <c r="K350" s="39"/>
      <c r="L350" s="43"/>
      <c r="M350" s="237"/>
      <c r="N350" s="238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5" t="s">
        <v>164</v>
      </c>
      <c r="AU350" s="15" t="s">
        <v>95</v>
      </c>
    </row>
    <row r="351" spans="1:51" s="13" customFormat="1" ht="12">
      <c r="A351" s="13"/>
      <c r="B351" s="239"/>
      <c r="C351" s="240"/>
      <c r="D351" s="234" t="s">
        <v>224</v>
      </c>
      <c r="E351" s="241" t="s">
        <v>1</v>
      </c>
      <c r="F351" s="242" t="s">
        <v>1141</v>
      </c>
      <c r="G351" s="240"/>
      <c r="H351" s="243">
        <v>121</v>
      </c>
      <c r="I351" s="244"/>
      <c r="J351" s="240"/>
      <c r="K351" s="240"/>
      <c r="L351" s="245"/>
      <c r="M351" s="246"/>
      <c r="N351" s="247"/>
      <c r="O351" s="247"/>
      <c r="P351" s="247"/>
      <c r="Q351" s="247"/>
      <c r="R351" s="247"/>
      <c r="S351" s="247"/>
      <c r="T351" s="248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9" t="s">
        <v>224</v>
      </c>
      <c r="AU351" s="249" t="s">
        <v>95</v>
      </c>
      <c r="AV351" s="13" t="s">
        <v>95</v>
      </c>
      <c r="AW351" s="13" t="s">
        <v>40</v>
      </c>
      <c r="AX351" s="13" t="s">
        <v>93</v>
      </c>
      <c r="AY351" s="249" t="s">
        <v>157</v>
      </c>
    </row>
    <row r="352" spans="1:65" s="2" customFormat="1" ht="24.15" customHeight="1">
      <c r="A352" s="37"/>
      <c r="B352" s="38"/>
      <c r="C352" s="254" t="s">
        <v>585</v>
      </c>
      <c r="D352" s="254" t="s">
        <v>299</v>
      </c>
      <c r="E352" s="255" t="s">
        <v>550</v>
      </c>
      <c r="F352" s="256" t="s">
        <v>551</v>
      </c>
      <c r="G352" s="257" t="s">
        <v>494</v>
      </c>
      <c r="H352" s="258">
        <v>13</v>
      </c>
      <c r="I352" s="259"/>
      <c r="J352" s="260">
        <f>ROUND(I352*H352,2)</f>
        <v>0</v>
      </c>
      <c r="K352" s="261"/>
      <c r="L352" s="262"/>
      <c r="M352" s="263" t="s">
        <v>1</v>
      </c>
      <c r="N352" s="264" t="s">
        <v>50</v>
      </c>
      <c r="O352" s="90"/>
      <c r="P352" s="230">
        <f>O352*H352</f>
        <v>0</v>
      </c>
      <c r="Q352" s="230">
        <v>0.002</v>
      </c>
      <c r="R352" s="230">
        <f>Q352*H352</f>
        <v>0.026000000000000002</v>
      </c>
      <c r="S352" s="230">
        <v>0</v>
      </c>
      <c r="T352" s="23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232" t="s">
        <v>191</v>
      </c>
      <c r="AT352" s="232" t="s">
        <v>299</v>
      </c>
      <c r="AU352" s="232" t="s">
        <v>95</v>
      </c>
      <c r="AY352" s="15" t="s">
        <v>157</v>
      </c>
      <c r="BE352" s="233">
        <f>IF(N352="základní",J352,0)</f>
        <v>0</v>
      </c>
      <c r="BF352" s="233">
        <f>IF(N352="snížená",J352,0)</f>
        <v>0</v>
      </c>
      <c r="BG352" s="233">
        <f>IF(N352="zákl. přenesená",J352,0)</f>
        <v>0</v>
      </c>
      <c r="BH352" s="233">
        <f>IF(N352="sníž. přenesená",J352,0)</f>
        <v>0</v>
      </c>
      <c r="BI352" s="233">
        <f>IF(N352="nulová",J352,0)</f>
        <v>0</v>
      </c>
      <c r="BJ352" s="15" t="s">
        <v>93</v>
      </c>
      <c r="BK352" s="233">
        <f>ROUND(I352*H352,2)</f>
        <v>0</v>
      </c>
      <c r="BL352" s="15" t="s">
        <v>174</v>
      </c>
      <c r="BM352" s="232" t="s">
        <v>552</v>
      </c>
    </row>
    <row r="353" spans="1:47" s="2" customFormat="1" ht="12">
      <c r="A353" s="37"/>
      <c r="B353" s="38"/>
      <c r="C353" s="39"/>
      <c r="D353" s="234" t="s">
        <v>164</v>
      </c>
      <c r="E353" s="39"/>
      <c r="F353" s="235" t="s">
        <v>551</v>
      </c>
      <c r="G353" s="39"/>
      <c r="H353" s="39"/>
      <c r="I353" s="236"/>
      <c r="J353" s="39"/>
      <c r="K353" s="39"/>
      <c r="L353" s="43"/>
      <c r="M353" s="237"/>
      <c r="N353" s="238"/>
      <c r="O353" s="90"/>
      <c r="P353" s="90"/>
      <c r="Q353" s="90"/>
      <c r="R353" s="90"/>
      <c r="S353" s="90"/>
      <c r="T353" s="91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15" t="s">
        <v>164</v>
      </c>
      <c r="AU353" s="15" t="s">
        <v>95</v>
      </c>
    </row>
    <row r="354" spans="1:51" s="13" customFormat="1" ht="12">
      <c r="A354" s="13"/>
      <c r="B354" s="239"/>
      <c r="C354" s="240"/>
      <c r="D354" s="234" t="s">
        <v>224</v>
      </c>
      <c r="E354" s="241" t="s">
        <v>1</v>
      </c>
      <c r="F354" s="242" t="s">
        <v>220</v>
      </c>
      <c r="G354" s="240"/>
      <c r="H354" s="243">
        <v>13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9" t="s">
        <v>224</v>
      </c>
      <c r="AU354" s="249" t="s">
        <v>95</v>
      </c>
      <c r="AV354" s="13" t="s">
        <v>95</v>
      </c>
      <c r="AW354" s="13" t="s">
        <v>40</v>
      </c>
      <c r="AX354" s="13" t="s">
        <v>93</v>
      </c>
      <c r="AY354" s="249" t="s">
        <v>157</v>
      </c>
    </row>
    <row r="355" spans="1:65" s="2" customFormat="1" ht="24.15" customHeight="1">
      <c r="A355" s="37"/>
      <c r="B355" s="38"/>
      <c r="C355" s="220" t="s">
        <v>590</v>
      </c>
      <c r="D355" s="220" t="s">
        <v>158</v>
      </c>
      <c r="E355" s="221" t="s">
        <v>497</v>
      </c>
      <c r="F355" s="222" t="s">
        <v>498</v>
      </c>
      <c r="G355" s="223" t="s">
        <v>278</v>
      </c>
      <c r="H355" s="224">
        <v>121</v>
      </c>
      <c r="I355" s="225"/>
      <c r="J355" s="226">
        <f>ROUND(I355*H355,2)</f>
        <v>0</v>
      </c>
      <c r="K355" s="227"/>
      <c r="L355" s="43"/>
      <c r="M355" s="228" t="s">
        <v>1</v>
      </c>
      <c r="N355" s="229" t="s">
        <v>50</v>
      </c>
      <c r="O355" s="90"/>
      <c r="P355" s="230">
        <f>O355*H355</f>
        <v>0</v>
      </c>
      <c r="Q355" s="230">
        <v>0</v>
      </c>
      <c r="R355" s="230">
        <f>Q355*H355</f>
        <v>0</v>
      </c>
      <c r="S355" s="230">
        <v>0.32</v>
      </c>
      <c r="T355" s="231">
        <f>S355*H355</f>
        <v>38.72</v>
      </c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R355" s="232" t="s">
        <v>174</v>
      </c>
      <c r="AT355" s="232" t="s">
        <v>158</v>
      </c>
      <c r="AU355" s="232" t="s">
        <v>95</v>
      </c>
      <c r="AY355" s="15" t="s">
        <v>157</v>
      </c>
      <c r="BE355" s="233">
        <f>IF(N355="základní",J355,0)</f>
        <v>0</v>
      </c>
      <c r="BF355" s="233">
        <f>IF(N355="snížená",J355,0)</f>
        <v>0</v>
      </c>
      <c r="BG355" s="233">
        <f>IF(N355="zákl. přenesená",J355,0)</f>
        <v>0</v>
      </c>
      <c r="BH355" s="233">
        <f>IF(N355="sníž. přenesená",J355,0)</f>
        <v>0</v>
      </c>
      <c r="BI355" s="233">
        <f>IF(N355="nulová",J355,0)</f>
        <v>0</v>
      </c>
      <c r="BJ355" s="15" t="s">
        <v>93</v>
      </c>
      <c r="BK355" s="233">
        <f>ROUND(I355*H355,2)</f>
        <v>0</v>
      </c>
      <c r="BL355" s="15" t="s">
        <v>174</v>
      </c>
      <c r="BM355" s="232" t="s">
        <v>1484</v>
      </c>
    </row>
    <row r="356" spans="1:47" s="2" customFormat="1" ht="12">
      <c r="A356" s="37"/>
      <c r="B356" s="38"/>
      <c r="C356" s="39"/>
      <c r="D356" s="234" t="s">
        <v>164</v>
      </c>
      <c r="E356" s="39"/>
      <c r="F356" s="235" t="s">
        <v>500</v>
      </c>
      <c r="G356" s="39"/>
      <c r="H356" s="39"/>
      <c r="I356" s="236"/>
      <c r="J356" s="39"/>
      <c r="K356" s="39"/>
      <c r="L356" s="43"/>
      <c r="M356" s="237"/>
      <c r="N356" s="238"/>
      <c r="O356" s="90"/>
      <c r="P356" s="90"/>
      <c r="Q356" s="90"/>
      <c r="R356" s="90"/>
      <c r="S356" s="90"/>
      <c r="T356" s="91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T356" s="15" t="s">
        <v>164</v>
      </c>
      <c r="AU356" s="15" t="s">
        <v>95</v>
      </c>
    </row>
    <row r="357" spans="1:51" s="13" customFormat="1" ht="12">
      <c r="A357" s="13"/>
      <c r="B357" s="239"/>
      <c r="C357" s="240"/>
      <c r="D357" s="234" t="s">
        <v>224</v>
      </c>
      <c r="E357" s="241" t="s">
        <v>1</v>
      </c>
      <c r="F357" s="242" t="s">
        <v>1141</v>
      </c>
      <c r="G357" s="240"/>
      <c r="H357" s="243">
        <v>121</v>
      </c>
      <c r="I357" s="244"/>
      <c r="J357" s="240"/>
      <c r="K357" s="240"/>
      <c r="L357" s="245"/>
      <c r="M357" s="246"/>
      <c r="N357" s="247"/>
      <c r="O357" s="247"/>
      <c r="P357" s="247"/>
      <c r="Q357" s="247"/>
      <c r="R357" s="247"/>
      <c r="S357" s="247"/>
      <c r="T357" s="248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9" t="s">
        <v>224</v>
      </c>
      <c r="AU357" s="249" t="s">
        <v>95</v>
      </c>
      <c r="AV357" s="13" t="s">
        <v>95</v>
      </c>
      <c r="AW357" s="13" t="s">
        <v>40</v>
      </c>
      <c r="AX357" s="13" t="s">
        <v>93</v>
      </c>
      <c r="AY357" s="249" t="s">
        <v>157</v>
      </c>
    </row>
    <row r="358" spans="1:65" s="2" customFormat="1" ht="21.75" customHeight="1">
      <c r="A358" s="37"/>
      <c r="B358" s="38"/>
      <c r="C358" s="220" t="s">
        <v>594</v>
      </c>
      <c r="D358" s="220" t="s">
        <v>158</v>
      </c>
      <c r="E358" s="221" t="s">
        <v>525</v>
      </c>
      <c r="F358" s="222" t="s">
        <v>526</v>
      </c>
      <c r="G358" s="223" t="s">
        <v>494</v>
      </c>
      <c r="H358" s="224">
        <v>6</v>
      </c>
      <c r="I358" s="225"/>
      <c r="J358" s="226">
        <f>ROUND(I358*H358,2)</f>
        <v>0</v>
      </c>
      <c r="K358" s="227"/>
      <c r="L358" s="43"/>
      <c r="M358" s="228" t="s">
        <v>1</v>
      </c>
      <c r="N358" s="229" t="s">
        <v>50</v>
      </c>
      <c r="O358" s="90"/>
      <c r="P358" s="230">
        <f>O358*H358</f>
        <v>0</v>
      </c>
      <c r="Q358" s="230">
        <v>0.22394</v>
      </c>
      <c r="R358" s="230">
        <f>Q358*H358</f>
        <v>1.34364</v>
      </c>
      <c r="S358" s="230">
        <v>0</v>
      </c>
      <c r="T358" s="23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232" t="s">
        <v>174</v>
      </c>
      <c r="AT358" s="232" t="s">
        <v>158</v>
      </c>
      <c r="AU358" s="232" t="s">
        <v>95</v>
      </c>
      <c r="AY358" s="15" t="s">
        <v>157</v>
      </c>
      <c r="BE358" s="233">
        <f>IF(N358="základní",J358,0)</f>
        <v>0</v>
      </c>
      <c r="BF358" s="233">
        <f>IF(N358="snížená",J358,0)</f>
        <v>0</v>
      </c>
      <c r="BG358" s="233">
        <f>IF(N358="zákl. přenesená",J358,0)</f>
        <v>0</v>
      </c>
      <c r="BH358" s="233">
        <f>IF(N358="sníž. přenesená",J358,0)</f>
        <v>0</v>
      </c>
      <c r="BI358" s="233">
        <f>IF(N358="nulová",J358,0)</f>
        <v>0</v>
      </c>
      <c r="BJ358" s="15" t="s">
        <v>93</v>
      </c>
      <c r="BK358" s="233">
        <f>ROUND(I358*H358,2)</f>
        <v>0</v>
      </c>
      <c r="BL358" s="15" t="s">
        <v>174</v>
      </c>
      <c r="BM358" s="232" t="s">
        <v>527</v>
      </c>
    </row>
    <row r="359" spans="1:47" s="2" customFormat="1" ht="12">
      <c r="A359" s="37"/>
      <c r="B359" s="38"/>
      <c r="C359" s="39"/>
      <c r="D359" s="234" t="s">
        <v>164</v>
      </c>
      <c r="E359" s="39"/>
      <c r="F359" s="235" t="s">
        <v>528</v>
      </c>
      <c r="G359" s="39"/>
      <c r="H359" s="39"/>
      <c r="I359" s="236"/>
      <c r="J359" s="39"/>
      <c r="K359" s="39"/>
      <c r="L359" s="43"/>
      <c r="M359" s="237"/>
      <c r="N359" s="238"/>
      <c r="O359" s="90"/>
      <c r="P359" s="90"/>
      <c r="Q359" s="90"/>
      <c r="R359" s="90"/>
      <c r="S359" s="90"/>
      <c r="T359" s="91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15" t="s">
        <v>164</v>
      </c>
      <c r="AU359" s="15" t="s">
        <v>95</v>
      </c>
    </row>
    <row r="360" spans="1:51" s="13" customFormat="1" ht="12">
      <c r="A360" s="13"/>
      <c r="B360" s="239"/>
      <c r="C360" s="240"/>
      <c r="D360" s="234" t="s">
        <v>224</v>
      </c>
      <c r="E360" s="241" t="s">
        <v>1</v>
      </c>
      <c r="F360" s="242" t="s">
        <v>1485</v>
      </c>
      <c r="G360" s="240"/>
      <c r="H360" s="243">
        <v>6</v>
      </c>
      <c r="I360" s="244"/>
      <c r="J360" s="240"/>
      <c r="K360" s="240"/>
      <c r="L360" s="245"/>
      <c r="M360" s="246"/>
      <c r="N360" s="247"/>
      <c r="O360" s="247"/>
      <c r="P360" s="247"/>
      <c r="Q360" s="247"/>
      <c r="R360" s="247"/>
      <c r="S360" s="247"/>
      <c r="T360" s="248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9" t="s">
        <v>224</v>
      </c>
      <c r="AU360" s="249" t="s">
        <v>95</v>
      </c>
      <c r="AV360" s="13" t="s">
        <v>95</v>
      </c>
      <c r="AW360" s="13" t="s">
        <v>40</v>
      </c>
      <c r="AX360" s="13" t="s">
        <v>93</v>
      </c>
      <c r="AY360" s="249" t="s">
        <v>157</v>
      </c>
    </row>
    <row r="361" spans="1:65" s="2" customFormat="1" ht="21.75" customHeight="1">
      <c r="A361" s="37"/>
      <c r="B361" s="38"/>
      <c r="C361" s="254" t="s">
        <v>293</v>
      </c>
      <c r="D361" s="254" t="s">
        <v>299</v>
      </c>
      <c r="E361" s="255" t="s">
        <v>538</v>
      </c>
      <c r="F361" s="256" t="s">
        <v>539</v>
      </c>
      <c r="G361" s="257" t="s">
        <v>494</v>
      </c>
      <c r="H361" s="258">
        <v>4</v>
      </c>
      <c r="I361" s="259"/>
      <c r="J361" s="260">
        <f>ROUND(I361*H361,2)</f>
        <v>0</v>
      </c>
      <c r="K361" s="261"/>
      <c r="L361" s="262"/>
      <c r="M361" s="263" t="s">
        <v>1</v>
      </c>
      <c r="N361" s="264" t="s">
        <v>50</v>
      </c>
      <c r="O361" s="90"/>
      <c r="P361" s="230">
        <f>O361*H361</f>
        <v>0</v>
      </c>
      <c r="Q361" s="230">
        <v>0.068</v>
      </c>
      <c r="R361" s="230">
        <f>Q361*H361</f>
        <v>0.272</v>
      </c>
      <c r="S361" s="230">
        <v>0</v>
      </c>
      <c r="T361" s="231">
        <f>S361*H361</f>
        <v>0</v>
      </c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R361" s="232" t="s">
        <v>191</v>
      </c>
      <c r="AT361" s="232" t="s">
        <v>299</v>
      </c>
      <c r="AU361" s="232" t="s">
        <v>95</v>
      </c>
      <c r="AY361" s="15" t="s">
        <v>157</v>
      </c>
      <c r="BE361" s="233">
        <f>IF(N361="základní",J361,0)</f>
        <v>0</v>
      </c>
      <c r="BF361" s="233">
        <f>IF(N361="snížená",J361,0)</f>
        <v>0</v>
      </c>
      <c r="BG361" s="233">
        <f>IF(N361="zákl. přenesená",J361,0)</f>
        <v>0</v>
      </c>
      <c r="BH361" s="233">
        <f>IF(N361="sníž. přenesená",J361,0)</f>
        <v>0</v>
      </c>
      <c r="BI361" s="233">
        <f>IF(N361="nulová",J361,0)</f>
        <v>0</v>
      </c>
      <c r="BJ361" s="15" t="s">
        <v>93</v>
      </c>
      <c r="BK361" s="233">
        <f>ROUND(I361*H361,2)</f>
        <v>0</v>
      </c>
      <c r="BL361" s="15" t="s">
        <v>174</v>
      </c>
      <c r="BM361" s="232" t="s">
        <v>1486</v>
      </c>
    </row>
    <row r="362" spans="1:47" s="2" customFormat="1" ht="12">
      <c r="A362" s="37"/>
      <c r="B362" s="38"/>
      <c r="C362" s="39"/>
      <c r="D362" s="234" t="s">
        <v>164</v>
      </c>
      <c r="E362" s="39"/>
      <c r="F362" s="235" t="s">
        <v>539</v>
      </c>
      <c r="G362" s="39"/>
      <c r="H362" s="39"/>
      <c r="I362" s="236"/>
      <c r="J362" s="39"/>
      <c r="K362" s="39"/>
      <c r="L362" s="43"/>
      <c r="M362" s="237"/>
      <c r="N362" s="238"/>
      <c r="O362" s="90"/>
      <c r="P362" s="90"/>
      <c r="Q362" s="90"/>
      <c r="R362" s="90"/>
      <c r="S362" s="90"/>
      <c r="T362" s="91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T362" s="15" t="s">
        <v>164</v>
      </c>
      <c r="AU362" s="15" t="s">
        <v>95</v>
      </c>
    </row>
    <row r="363" spans="1:51" s="13" customFormat="1" ht="12">
      <c r="A363" s="13"/>
      <c r="B363" s="239"/>
      <c r="C363" s="240"/>
      <c r="D363" s="234" t="s">
        <v>224</v>
      </c>
      <c r="E363" s="241" t="s">
        <v>1</v>
      </c>
      <c r="F363" s="242" t="s">
        <v>174</v>
      </c>
      <c r="G363" s="240"/>
      <c r="H363" s="243">
        <v>4</v>
      </c>
      <c r="I363" s="244"/>
      <c r="J363" s="240"/>
      <c r="K363" s="240"/>
      <c r="L363" s="245"/>
      <c r="M363" s="246"/>
      <c r="N363" s="247"/>
      <c r="O363" s="247"/>
      <c r="P363" s="247"/>
      <c r="Q363" s="247"/>
      <c r="R363" s="247"/>
      <c r="S363" s="247"/>
      <c r="T363" s="248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9" t="s">
        <v>224</v>
      </c>
      <c r="AU363" s="249" t="s">
        <v>95</v>
      </c>
      <c r="AV363" s="13" t="s">
        <v>95</v>
      </c>
      <c r="AW363" s="13" t="s">
        <v>40</v>
      </c>
      <c r="AX363" s="13" t="s">
        <v>93</v>
      </c>
      <c r="AY363" s="249" t="s">
        <v>157</v>
      </c>
    </row>
    <row r="364" spans="1:65" s="2" customFormat="1" ht="21.75" customHeight="1">
      <c r="A364" s="37"/>
      <c r="B364" s="38"/>
      <c r="C364" s="254" t="s">
        <v>602</v>
      </c>
      <c r="D364" s="254" t="s">
        <v>299</v>
      </c>
      <c r="E364" s="255" t="s">
        <v>546</v>
      </c>
      <c r="F364" s="256" t="s">
        <v>547</v>
      </c>
      <c r="G364" s="257" t="s">
        <v>494</v>
      </c>
      <c r="H364" s="258">
        <v>2</v>
      </c>
      <c r="I364" s="259"/>
      <c r="J364" s="260">
        <f>ROUND(I364*H364,2)</f>
        <v>0</v>
      </c>
      <c r="K364" s="261"/>
      <c r="L364" s="262"/>
      <c r="M364" s="263" t="s">
        <v>1</v>
      </c>
      <c r="N364" s="264" t="s">
        <v>50</v>
      </c>
      <c r="O364" s="90"/>
      <c r="P364" s="230">
        <f>O364*H364</f>
        <v>0</v>
      </c>
      <c r="Q364" s="230">
        <v>0.081</v>
      </c>
      <c r="R364" s="230">
        <f>Q364*H364</f>
        <v>0.162</v>
      </c>
      <c r="S364" s="230">
        <v>0</v>
      </c>
      <c r="T364" s="231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32" t="s">
        <v>191</v>
      </c>
      <c r="AT364" s="232" t="s">
        <v>299</v>
      </c>
      <c r="AU364" s="232" t="s">
        <v>95</v>
      </c>
      <c r="AY364" s="15" t="s">
        <v>157</v>
      </c>
      <c r="BE364" s="233">
        <f>IF(N364="základní",J364,0)</f>
        <v>0</v>
      </c>
      <c r="BF364" s="233">
        <f>IF(N364="snížená",J364,0)</f>
        <v>0</v>
      </c>
      <c r="BG364" s="233">
        <f>IF(N364="zákl. přenesená",J364,0)</f>
        <v>0</v>
      </c>
      <c r="BH364" s="233">
        <f>IF(N364="sníž. přenesená",J364,0)</f>
        <v>0</v>
      </c>
      <c r="BI364" s="233">
        <f>IF(N364="nulová",J364,0)</f>
        <v>0</v>
      </c>
      <c r="BJ364" s="15" t="s">
        <v>93</v>
      </c>
      <c r="BK364" s="233">
        <f>ROUND(I364*H364,2)</f>
        <v>0</v>
      </c>
      <c r="BL364" s="15" t="s">
        <v>174</v>
      </c>
      <c r="BM364" s="232" t="s">
        <v>1487</v>
      </c>
    </row>
    <row r="365" spans="1:47" s="2" customFormat="1" ht="12">
      <c r="A365" s="37"/>
      <c r="B365" s="38"/>
      <c r="C365" s="39"/>
      <c r="D365" s="234" t="s">
        <v>164</v>
      </c>
      <c r="E365" s="39"/>
      <c r="F365" s="235" t="s">
        <v>547</v>
      </c>
      <c r="G365" s="39"/>
      <c r="H365" s="39"/>
      <c r="I365" s="236"/>
      <c r="J365" s="39"/>
      <c r="K365" s="39"/>
      <c r="L365" s="43"/>
      <c r="M365" s="237"/>
      <c r="N365" s="238"/>
      <c r="O365" s="90"/>
      <c r="P365" s="90"/>
      <c r="Q365" s="90"/>
      <c r="R365" s="90"/>
      <c r="S365" s="90"/>
      <c r="T365" s="91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15" t="s">
        <v>164</v>
      </c>
      <c r="AU365" s="15" t="s">
        <v>95</v>
      </c>
    </row>
    <row r="366" spans="1:51" s="13" customFormat="1" ht="12">
      <c r="A366" s="13"/>
      <c r="B366" s="239"/>
      <c r="C366" s="240"/>
      <c r="D366" s="234" t="s">
        <v>224</v>
      </c>
      <c r="E366" s="241" t="s">
        <v>1</v>
      </c>
      <c r="F366" s="242" t="s">
        <v>95</v>
      </c>
      <c r="G366" s="240"/>
      <c r="H366" s="243">
        <v>2</v>
      </c>
      <c r="I366" s="244"/>
      <c r="J366" s="240"/>
      <c r="K366" s="240"/>
      <c r="L366" s="245"/>
      <c r="M366" s="246"/>
      <c r="N366" s="247"/>
      <c r="O366" s="247"/>
      <c r="P366" s="247"/>
      <c r="Q366" s="247"/>
      <c r="R366" s="247"/>
      <c r="S366" s="247"/>
      <c r="T366" s="248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9" t="s">
        <v>224</v>
      </c>
      <c r="AU366" s="249" t="s">
        <v>95</v>
      </c>
      <c r="AV366" s="13" t="s">
        <v>95</v>
      </c>
      <c r="AW366" s="13" t="s">
        <v>40</v>
      </c>
      <c r="AX366" s="13" t="s">
        <v>93</v>
      </c>
      <c r="AY366" s="249" t="s">
        <v>157</v>
      </c>
    </row>
    <row r="367" spans="1:65" s="2" customFormat="1" ht="33" customHeight="1">
      <c r="A367" s="37"/>
      <c r="B367" s="38"/>
      <c r="C367" s="220" t="s">
        <v>608</v>
      </c>
      <c r="D367" s="220" t="s">
        <v>158</v>
      </c>
      <c r="E367" s="221" t="s">
        <v>1488</v>
      </c>
      <c r="F367" s="222" t="s">
        <v>1489</v>
      </c>
      <c r="G367" s="223" t="s">
        <v>278</v>
      </c>
      <c r="H367" s="224">
        <v>121</v>
      </c>
      <c r="I367" s="225"/>
      <c r="J367" s="226">
        <f>ROUND(I367*H367,2)</f>
        <v>0</v>
      </c>
      <c r="K367" s="227"/>
      <c r="L367" s="43"/>
      <c r="M367" s="228" t="s">
        <v>1</v>
      </c>
      <c r="N367" s="229" t="s">
        <v>50</v>
      </c>
      <c r="O367" s="90"/>
      <c r="P367" s="230">
        <f>O367*H367</f>
        <v>0</v>
      </c>
      <c r="Q367" s="230">
        <v>3E-05</v>
      </c>
      <c r="R367" s="230">
        <f>Q367*H367</f>
        <v>0.00363</v>
      </c>
      <c r="S367" s="230">
        <v>0</v>
      </c>
      <c r="T367" s="231">
        <f>S367*H367</f>
        <v>0</v>
      </c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R367" s="232" t="s">
        <v>174</v>
      </c>
      <c r="AT367" s="232" t="s">
        <v>158</v>
      </c>
      <c r="AU367" s="232" t="s">
        <v>95</v>
      </c>
      <c r="AY367" s="15" t="s">
        <v>157</v>
      </c>
      <c r="BE367" s="233">
        <f>IF(N367="základní",J367,0)</f>
        <v>0</v>
      </c>
      <c r="BF367" s="233">
        <f>IF(N367="snížená",J367,0)</f>
        <v>0</v>
      </c>
      <c r="BG367" s="233">
        <f>IF(N367="zákl. přenesená",J367,0)</f>
        <v>0</v>
      </c>
      <c r="BH367" s="233">
        <f>IF(N367="sníž. přenesená",J367,0)</f>
        <v>0</v>
      </c>
      <c r="BI367" s="233">
        <f>IF(N367="nulová",J367,0)</f>
        <v>0</v>
      </c>
      <c r="BJ367" s="15" t="s">
        <v>93</v>
      </c>
      <c r="BK367" s="233">
        <f>ROUND(I367*H367,2)</f>
        <v>0</v>
      </c>
      <c r="BL367" s="15" t="s">
        <v>174</v>
      </c>
      <c r="BM367" s="232" t="s">
        <v>1490</v>
      </c>
    </row>
    <row r="368" spans="1:47" s="2" customFormat="1" ht="12">
      <c r="A368" s="37"/>
      <c r="B368" s="38"/>
      <c r="C368" s="39"/>
      <c r="D368" s="234" t="s">
        <v>164</v>
      </c>
      <c r="E368" s="39"/>
      <c r="F368" s="235" t="s">
        <v>1491</v>
      </c>
      <c r="G368" s="39"/>
      <c r="H368" s="39"/>
      <c r="I368" s="236"/>
      <c r="J368" s="39"/>
      <c r="K368" s="39"/>
      <c r="L368" s="43"/>
      <c r="M368" s="237"/>
      <c r="N368" s="238"/>
      <c r="O368" s="90"/>
      <c r="P368" s="90"/>
      <c r="Q368" s="90"/>
      <c r="R368" s="90"/>
      <c r="S368" s="90"/>
      <c r="T368" s="91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T368" s="15" t="s">
        <v>164</v>
      </c>
      <c r="AU368" s="15" t="s">
        <v>95</v>
      </c>
    </row>
    <row r="369" spans="1:65" s="2" customFormat="1" ht="24.15" customHeight="1">
      <c r="A369" s="37"/>
      <c r="B369" s="38"/>
      <c r="C369" s="254" t="s">
        <v>613</v>
      </c>
      <c r="D369" s="254" t="s">
        <v>299</v>
      </c>
      <c r="E369" s="255" t="s">
        <v>1492</v>
      </c>
      <c r="F369" s="256" t="s">
        <v>1493</v>
      </c>
      <c r="G369" s="257" t="s">
        <v>494</v>
      </c>
      <c r="H369" s="258">
        <v>5</v>
      </c>
      <c r="I369" s="259"/>
      <c r="J369" s="260">
        <f>ROUND(I369*H369,2)</f>
        <v>0</v>
      </c>
      <c r="K369" s="261"/>
      <c r="L369" s="262"/>
      <c r="M369" s="263" t="s">
        <v>1</v>
      </c>
      <c r="N369" s="264" t="s">
        <v>50</v>
      </c>
      <c r="O369" s="90"/>
      <c r="P369" s="230">
        <f>O369*H369</f>
        <v>0</v>
      </c>
      <c r="Q369" s="230">
        <v>0.0204</v>
      </c>
      <c r="R369" s="230">
        <f>Q369*H369</f>
        <v>0.10200000000000001</v>
      </c>
      <c r="S369" s="230">
        <v>0</v>
      </c>
      <c r="T369" s="231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32" t="s">
        <v>191</v>
      </c>
      <c r="AT369" s="232" t="s">
        <v>299</v>
      </c>
      <c r="AU369" s="232" t="s">
        <v>95</v>
      </c>
      <c r="AY369" s="15" t="s">
        <v>157</v>
      </c>
      <c r="BE369" s="233">
        <f>IF(N369="základní",J369,0)</f>
        <v>0</v>
      </c>
      <c r="BF369" s="233">
        <f>IF(N369="snížená",J369,0)</f>
        <v>0</v>
      </c>
      <c r="BG369" s="233">
        <f>IF(N369="zákl. přenesená",J369,0)</f>
        <v>0</v>
      </c>
      <c r="BH369" s="233">
        <f>IF(N369="sníž. přenesená",J369,0)</f>
        <v>0</v>
      </c>
      <c r="BI369" s="233">
        <f>IF(N369="nulová",J369,0)</f>
        <v>0</v>
      </c>
      <c r="BJ369" s="15" t="s">
        <v>93</v>
      </c>
      <c r="BK369" s="233">
        <f>ROUND(I369*H369,2)</f>
        <v>0</v>
      </c>
      <c r="BL369" s="15" t="s">
        <v>174</v>
      </c>
      <c r="BM369" s="232" t="s">
        <v>1494</v>
      </c>
    </row>
    <row r="370" spans="1:47" s="2" customFormat="1" ht="12">
      <c r="A370" s="37"/>
      <c r="B370" s="38"/>
      <c r="C370" s="39"/>
      <c r="D370" s="234" t="s">
        <v>164</v>
      </c>
      <c r="E370" s="39"/>
      <c r="F370" s="235" t="s">
        <v>1493</v>
      </c>
      <c r="G370" s="39"/>
      <c r="H370" s="39"/>
      <c r="I370" s="236"/>
      <c r="J370" s="39"/>
      <c r="K370" s="39"/>
      <c r="L370" s="43"/>
      <c r="M370" s="237"/>
      <c r="N370" s="238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5" t="s">
        <v>164</v>
      </c>
      <c r="AU370" s="15" t="s">
        <v>95</v>
      </c>
    </row>
    <row r="371" spans="1:51" s="13" customFormat="1" ht="12">
      <c r="A371" s="13"/>
      <c r="B371" s="239"/>
      <c r="C371" s="240"/>
      <c r="D371" s="234" t="s">
        <v>224</v>
      </c>
      <c r="E371" s="241" t="s">
        <v>1</v>
      </c>
      <c r="F371" s="242" t="s">
        <v>156</v>
      </c>
      <c r="G371" s="240"/>
      <c r="H371" s="243">
        <v>5</v>
      </c>
      <c r="I371" s="244"/>
      <c r="J371" s="240"/>
      <c r="K371" s="240"/>
      <c r="L371" s="245"/>
      <c r="M371" s="246"/>
      <c r="N371" s="247"/>
      <c r="O371" s="247"/>
      <c r="P371" s="247"/>
      <c r="Q371" s="247"/>
      <c r="R371" s="247"/>
      <c r="S371" s="247"/>
      <c r="T371" s="248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9" t="s">
        <v>224</v>
      </c>
      <c r="AU371" s="249" t="s">
        <v>95</v>
      </c>
      <c r="AV371" s="13" t="s">
        <v>95</v>
      </c>
      <c r="AW371" s="13" t="s">
        <v>40</v>
      </c>
      <c r="AX371" s="13" t="s">
        <v>93</v>
      </c>
      <c r="AY371" s="249" t="s">
        <v>157</v>
      </c>
    </row>
    <row r="372" spans="1:65" s="2" customFormat="1" ht="24.15" customHeight="1">
      <c r="A372" s="37"/>
      <c r="B372" s="38"/>
      <c r="C372" s="254" t="s">
        <v>515</v>
      </c>
      <c r="D372" s="254" t="s">
        <v>299</v>
      </c>
      <c r="E372" s="255" t="s">
        <v>1495</v>
      </c>
      <c r="F372" s="256" t="s">
        <v>1496</v>
      </c>
      <c r="G372" s="257" t="s">
        <v>494</v>
      </c>
      <c r="H372" s="258">
        <v>3</v>
      </c>
      <c r="I372" s="259"/>
      <c r="J372" s="260">
        <f>ROUND(I372*H372,2)</f>
        <v>0</v>
      </c>
      <c r="K372" s="261"/>
      <c r="L372" s="262"/>
      <c r="M372" s="263" t="s">
        <v>1</v>
      </c>
      <c r="N372" s="264" t="s">
        <v>50</v>
      </c>
      <c r="O372" s="90"/>
      <c r="P372" s="230">
        <f>O372*H372</f>
        <v>0</v>
      </c>
      <c r="Q372" s="230">
        <v>0.0612</v>
      </c>
      <c r="R372" s="230">
        <f>Q372*H372</f>
        <v>0.18359999999999999</v>
      </c>
      <c r="S372" s="230">
        <v>0</v>
      </c>
      <c r="T372" s="231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232" t="s">
        <v>191</v>
      </c>
      <c r="AT372" s="232" t="s">
        <v>299</v>
      </c>
      <c r="AU372" s="232" t="s">
        <v>95</v>
      </c>
      <c r="AY372" s="15" t="s">
        <v>157</v>
      </c>
      <c r="BE372" s="233">
        <f>IF(N372="základní",J372,0)</f>
        <v>0</v>
      </c>
      <c r="BF372" s="233">
        <f>IF(N372="snížená",J372,0)</f>
        <v>0</v>
      </c>
      <c r="BG372" s="233">
        <f>IF(N372="zákl. přenesená",J372,0)</f>
        <v>0</v>
      </c>
      <c r="BH372" s="233">
        <f>IF(N372="sníž. přenesená",J372,0)</f>
        <v>0</v>
      </c>
      <c r="BI372" s="233">
        <f>IF(N372="nulová",J372,0)</f>
        <v>0</v>
      </c>
      <c r="BJ372" s="15" t="s">
        <v>93</v>
      </c>
      <c r="BK372" s="233">
        <f>ROUND(I372*H372,2)</f>
        <v>0</v>
      </c>
      <c r="BL372" s="15" t="s">
        <v>174</v>
      </c>
      <c r="BM372" s="232" t="s">
        <v>1497</v>
      </c>
    </row>
    <row r="373" spans="1:47" s="2" customFormat="1" ht="12">
      <c r="A373" s="37"/>
      <c r="B373" s="38"/>
      <c r="C373" s="39"/>
      <c r="D373" s="234" t="s">
        <v>164</v>
      </c>
      <c r="E373" s="39"/>
      <c r="F373" s="235" t="s">
        <v>1496</v>
      </c>
      <c r="G373" s="39"/>
      <c r="H373" s="39"/>
      <c r="I373" s="236"/>
      <c r="J373" s="39"/>
      <c r="K373" s="39"/>
      <c r="L373" s="43"/>
      <c r="M373" s="237"/>
      <c r="N373" s="238"/>
      <c r="O373" s="90"/>
      <c r="P373" s="90"/>
      <c r="Q373" s="90"/>
      <c r="R373" s="90"/>
      <c r="S373" s="90"/>
      <c r="T373" s="91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15" t="s">
        <v>164</v>
      </c>
      <c r="AU373" s="15" t="s">
        <v>95</v>
      </c>
    </row>
    <row r="374" spans="1:51" s="13" customFormat="1" ht="12">
      <c r="A374" s="13"/>
      <c r="B374" s="239"/>
      <c r="C374" s="240"/>
      <c r="D374" s="234" t="s">
        <v>224</v>
      </c>
      <c r="E374" s="241" t="s">
        <v>1</v>
      </c>
      <c r="F374" s="242" t="s">
        <v>169</v>
      </c>
      <c r="G374" s="240"/>
      <c r="H374" s="243">
        <v>3</v>
      </c>
      <c r="I374" s="244"/>
      <c r="J374" s="240"/>
      <c r="K374" s="240"/>
      <c r="L374" s="245"/>
      <c r="M374" s="246"/>
      <c r="N374" s="247"/>
      <c r="O374" s="247"/>
      <c r="P374" s="247"/>
      <c r="Q374" s="247"/>
      <c r="R374" s="247"/>
      <c r="S374" s="247"/>
      <c r="T374" s="248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9" t="s">
        <v>224</v>
      </c>
      <c r="AU374" s="249" t="s">
        <v>95</v>
      </c>
      <c r="AV374" s="13" t="s">
        <v>95</v>
      </c>
      <c r="AW374" s="13" t="s">
        <v>40</v>
      </c>
      <c r="AX374" s="13" t="s">
        <v>93</v>
      </c>
      <c r="AY374" s="249" t="s">
        <v>157</v>
      </c>
    </row>
    <row r="375" spans="1:65" s="2" customFormat="1" ht="24.15" customHeight="1">
      <c r="A375" s="37"/>
      <c r="B375" s="38"/>
      <c r="C375" s="254" t="s">
        <v>624</v>
      </c>
      <c r="D375" s="254" t="s">
        <v>299</v>
      </c>
      <c r="E375" s="255" t="s">
        <v>1498</v>
      </c>
      <c r="F375" s="256" t="s">
        <v>1499</v>
      </c>
      <c r="G375" s="257" t="s">
        <v>494</v>
      </c>
      <c r="H375" s="258">
        <v>19</v>
      </c>
      <c r="I375" s="259"/>
      <c r="J375" s="260">
        <f>ROUND(I375*H375,2)</f>
        <v>0</v>
      </c>
      <c r="K375" s="261"/>
      <c r="L375" s="262"/>
      <c r="M375" s="263" t="s">
        <v>1</v>
      </c>
      <c r="N375" s="264" t="s">
        <v>50</v>
      </c>
      <c r="O375" s="90"/>
      <c r="P375" s="230">
        <f>O375*H375</f>
        <v>0</v>
      </c>
      <c r="Q375" s="230">
        <v>0.1224</v>
      </c>
      <c r="R375" s="230">
        <f>Q375*H375</f>
        <v>2.3256</v>
      </c>
      <c r="S375" s="230">
        <v>0</v>
      </c>
      <c r="T375" s="231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32" t="s">
        <v>191</v>
      </c>
      <c r="AT375" s="232" t="s">
        <v>299</v>
      </c>
      <c r="AU375" s="232" t="s">
        <v>95</v>
      </c>
      <c r="AY375" s="15" t="s">
        <v>157</v>
      </c>
      <c r="BE375" s="233">
        <f>IF(N375="základní",J375,0)</f>
        <v>0</v>
      </c>
      <c r="BF375" s="233">
        <f>IF(N375="snížená",J375,0)</f>
        <v>0</v>
      </c>
      <c r="BG375" s="233">
        <f>IF(N375="zákl. přenesená",J375,0)</f>
        <v>0</v>
      </c>
      <c r="BH375" s="233">
        <f>IF(N375="sníž. přenesená",J375,0)</f>
        <v>0</v>
      </c>
      <c r="BI375" s="233">
        <f>IF(N375="nulová",J375,0)</f>
        <v>0</v>
      </c>
      <c r="BJ375" s="15" t="s">
        <v>93</v>
      </c>
      <c r="BK375" s="233">
        <f>ROUND(I375*H375,2)</f>
        <v>0</v>
      </c>
      <c r="BL375" s="15" t="s">
        <v>174</v>
      </c>
      <c r="BM375" s="232" t="s">
        <v>1500</v>
      </c>
    </row>
    <row r="376" spans="1:47" s="2" customFormat="1" ht="12">
      <c r="A376" s="37"/>
      <c r="B376" s="38"/>
      <c r="C376" s="39"/>
      <c r="D376" s="234" t="s">
        <v>164</v>
      </c>
      <c r="E376" s="39"/>
      <c r="F376" s="235" t="s">
        <v>1499</v>
      </c>
      <c r="G376" s="39"/>
      <c r="H376" s="39"/>
      <c r="I376" s="236"/>
      <c r="J376" s="39"/>
      <c r="K376" s="39"/>
      <c r="L376" s="43"/>
      <c r="M376" s="237"/>
      <c r="N376" s="238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5" t="s">
        <v>164</v>
      </c>
      <c r="AU376" s="15" t="s">
        <v>95</v>
      </c>
    </row>
    <row r="377" spans="1:51" s="13" customFormat="1" ht="12">
      <c r="A377" s="13"/>
      <c r="B377" s="239"/>
      <c r="C377" s="240"/>
      <c r="D377" s="234" t="s">
        <v>224</v>
      </c>
      <c r="E377" s="241" t="s">
        <v>1</v>
      </c>
      <c r="F377" s="242" t="s">
        <v>359</v>
      </c>
      <c r="G377" s="240"/>
      <c r="H377" s="243">
        <v>19</v>
      </c>
      <c r="I377" s="244"/>
      <c r="J377" s="240"/>
      <c r="K377" s="240"/>
      <c r="L377" s="245"/>
      <c r="M377" s="246"/>
      <c r="N377" s="247"/>
      <c r="O377" s="247"/>
      <c r="P377" s="247"/>
      <c r="Q377" s="247"/>
      <c r="R377" s="247"/>
      <c r="S377" s="247"/>
      <c r="T377" s="248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9" t="s">
        <v>224</v>
      </c>
      <c r="AU377" s="249" t="s">
        <v>95</v>
      </c>
      <c r="AV377" s="13" t="s">
        <v>95</v>
      </c>
      <c r="AW377" s="13" t="s">
        <v>40</v>
      </c>
      <c r="AX377" s="13" t="s">
        <v>93</v>
      </c>
      <c r="AY377" s="249" t="s">
        <v>157</v>
      </c>
    </row>
    <row r="378" spans="1:65" s="2" customFormat="1" ht="24.15" customHeight="1">
      <c r="A378" s="37"/>
      <c r="B378" s="38"/>
      <c r="C378" s="220" t="s">
        <v>628</v>
      </c>
      <c r="D378" s="220" t="s">
        <v>158</v>
      </c>
      <c r="E378" s="221" t="s">
        <v>569</v>
      </c>
      <c r="F378" s="222" t="s">
        <v>570</v>
      </c>
      <c r="G378" s="223" t="s">
        <v>494</v>
      </c>
      <c r="H378" s="224">
        <v>1</v>
      </c>
      <c r="I378" s="225"/>
      <c r="J378" s="226">
        <f>ROUND(I378*H378,2)</f>
        <v>0</v>
      </c>
      <c r="K378" s="227"/>
      <c r="L378" s="43"/>
      <c r="M378" s="228" t="s">
        <v>1</v>
      </c>
      <c r="N378" s="229" t="s">
        <v>50</v>
      </c>
      <c r="O378" s="90"/>
      <c r="P378" s="230">
        <f>O378*H378</f>
        <v>0</v>
      </c>
      <c r="Q378" s="230">
        <v>8E-05</v>
      </c>
      <c r="R378" s="230">
        <f>Q378*H378</f>
        <v>8E-05</v>
      </c>
      <c r="S378" s="230">
        <v>0</v>
      </c>
      <c r="T378" s="23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232" t="s">
        <v>174</v>
      </c>
      <c r="AT378" s="232" t="s">
        <v>158</v>
      </c>
      <c r="AU378" s="232" t="s">
        <v>95</v>
      </c>
      <c r="AY378" s="15" t="s">
        <v>157</v>
      </c>
      <c r="BE378" s="233">
        <f>IF(N378="základní",J378,0)</f>
        <v>0</v>
      </c>
      <c r="BF378" s="233">
        <f>IF(N378="snížená",J378,0)</f>
        <v>0</v>
      </c>
      <c r="BG378" s="233">
        <f>IF(N378="zákl. přenesená",J378,0)</f>
        <v>0</v>
      </c>
      <c r="BH378" s="233">
        <f>IF(N378="sníž. přenesená",J378,0)</f>
        <v>0</v>
      </c>
      <c r="BI378" s="233">
        <f>IF(N378="nulová",J378,0)</f>
        <v>0</v>
      </c>
      <c r="BJ378" s="15" t="s">
        <v>93</v>
      </c>
      <c r="BK378" s="233">
        <f>ROUND(I378*H378,2)</f>
        <v>0</v>
      </c>
      <c r="BL378" s="15" t="s">
        <v>174</v>
      </c>
      <c r="BM378" s="232" t="s">
        <v>1501</v>
      </c>
    </row>
    <row r="379" spans="1:47" s="2" customFormat="1" ht="12">
      <c r="A379" s="37"/>
      <c r="B379" s="38"/>
      <c r="C379" s="39"/>
      <c r="D379" s="234" t="s">
        <v>164</v>
      </c>
      <c r="E379" s="39"/>
      <c r="F379" s="235" t="s">
        <v>572</v>
      </c>
      <c r="G379" s="39"/>
      <c r="H379" s="39"/>
      <c r="I379" s="236"/>
      <c r="J379" s="39"/>
      <c r="K379" s="39"/>
      <c r="L379" s="43"/>
      <c r="M379" s="237"/>
      <c r="N379" s="238"/>
      <c r="O379" s="90"/>
      <c r="P379" s="90"/>
      <c r="Q379" s="90"/>
      <c r="R379" s="90"/>
      <c r="S379" s="90"/>
      <c r="T379" s="91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15" t="s">
        <v>164</v>
      </c>
      <c r="AU379" s="15" t="s">
        <v>95</v>
      </c>
    </row>
    <row r="380" spans="1:51" s="13" customFormat="1" ht="12">
      <c r="A380" s="13"/>
      <c r="B380" s="239"/>
      <c r="C380" s="240"/>
      <c r="D380" s="234" t="s">
        <v>224</v>
      </c>
      <c r="E380" s="241" t="s">
        <v>1</v>
      </c>
      <c r="F380" s="242" t="s">
        <v>93</v>
      </c>
      <c r="G380" s="240"/>
      <c r="H380" s="243">
        <v>1</v>
      </c>
      <c r="I380" s="244"/>
      <c r="J380" s="240"/>
      <c r="K380" s="240"/>
      <c r="L380" s="245"/>
      <c r="M380" s="246"/>
      <c r="N380" s="247"/>
      <c r="O380" s="247"/>
      <c r="P380" s="247"/>
      <c r="Q380" s="247"/>
      <c r="R380" s="247"/>
      <c r="S380" s="247"/>
      <c r="T380" s="248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9" t="s">
        <v>224</v>
      </c>
      <c r="AU380" s="249" t="s">
        <v>95</v>
      </c>
      <c r="AV380" s="13" t="s">
        <v>95</v>
      </c>
      <c r="AW380" s="13" t="s">
        <v>40</v>
      </c>
      <c r="AX380" s="13" t="s">
        <v>93</v>
      </c>
      <c r="AY380" s="249" t="s">
        <v>157</v>
      </c>
    </row>
    <row r="381" spans="1:65" s="2" customFormat="1" ht="21.75" customHeight="1">
      <c r="A381" s="37"/>
      <c r="B381" s="38"/>
      <c r="C381" s="254" t="s">
        <v>632</v>
      </c>
      <c r="D381" s="254" t="s">
        <v>299</v>
      </c>
      <c r="E381" s="255" t="s">
        <v>574</v>
      </c>
      <c r="F381" s="256" t="s">
        <v>575</v>
      </c>
      <c r="G381" s="257" t="s">
        <v>494</v>
      </c>
      <c r="H381" s="258">
        <v>1</v>
      </c>
      <c r="I381" s="259"/>
      <c r="J381" s="260">
        <f>ROUND(I381*H381,2)</f>
        <v>0</v>
      </c>
      <c r="K381" s="261"/>
      <c r="L381" s="262"/>
      <c r="M381" s="263" t="s">
        <v>1</v>
      </c>
      <c r="N381" s="264" t="s">
        <v>50</v>
      </c>
      <c r="O381" s="90"/>
      <c r="P381" s="230">
        <f>O381*H381</f>
        <v>0</v>
      </c>
      <c r="Q381" s="230">
        <v>0.0009</v>
      </c>
      <c r="R381" s="230">
        <f>Q381*H381</f>
        <v>0.0009</v>
      </c>
      <c r="S381" s="230">
        <v>0</v>
      </c>
      <c r="T381" s="231">
        <f>S381*H381</f>
        <v>0</v>
      </c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R381" s="232" t="s">
        <v>191</v>
      </c>
      <c r="AT381" s="232" t="s">
        <v>299</v>
      </c>
      <c r="AU381" s="232" t="s">
        <v>95</v>
      </c>
      <c r="AY381" s="15" t="s">
        <v>157</v>
      </c>
      <c r="BE381" s="233">
        <f>IF(N381="základní",J381,0)</f>
        <v>0</v>
      </c>
      <c r="BF381" s="233">
        <f>IF(N381="snížená",J381,0)</f>
        <v>0</v>
      </c>
      <c r="BG381" s="233">
        <f>IF(N381="zákl. přenesená",J381,0)</f>
        <v>0</v>
      </c>
      <c r="BH381" s="233">
        <f>IF(N381="sníž. přenesená",J381,0)</f>
        <v>0</v>
      </c>
      <c r="BI381" s="233">
        <f>IF(N381="nulová",J381,0)</f>
        <v>0</v>
      </c>
      <c r="BJ381" s="15" t="s">
        <v>93</v>
      </c>
      <c r="BK381" s="233">
        <f>ROUND(I381*H381,2)</f>
        <v>0</v>
      </c>
      <c r="BL381" s="15" t="s">
        <v>174</v>
      </c>
      <c r="BM381" s="232" t="s">
        <v>1502</v>
      </c>
    </row>
    <row r="382" spans="1:47" s="2" customFormat="1" ht="12">
      <c r="A382" s="37"/>
      <c r="B382" s="38"/>
      <c r="C382" s="39"/>
      <c r="D382" s="234" t="s">
        <v>164</v>
      </c>
      <c r="E382" s="39"/>
      <c r="F382" s="235" t="s">
        <v>575</v>
      </c>
      <c r="G382" s="39"/>
      <c r="H382" s="39"/>
      <c r="I382" s="236"/>
      <c r="J382" s="39"/>
      <c r="K382" s="39"/>
      <c r="L382" s="43"/>
      <c r="M382" s="237"/>
      <c r="N382" s="238"/>
      <c r="O382" s="90"/>
      <c r="P382" s="90"/>
      <c r="Q382" s="90"/>
      <c r="R382" s="90"/>
      <c r="S382" s="90"/>
      <c r="T382" s="91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T382" s="15" t="s">
        <v>164</v>
      </c>
      <c r="AU382" s="15" t="s">
        <v>95</v>
      </c>
    </row>
    <row r="383" spans="1:65" s="2" customFormat="1" ht="24.15" customHeight="1">
      <c r="A383" s="37"/>
      <c r="B383" s="38"/>
      <c r="C383" s="220" t="s">
        <v>636</v>
      </c>
      <c r="D383" s="220" t="s">
        <v>158</v>
      </c>
      <c r="E383" s="221" t="s">
        <v>577</v>
      </c>
      <c r="F383" s="222" t="s">
        <v>578</v>
      </c>
      <c r="G383" s="223" t="s">
        <v>494</v>
      </c>
      <c r="H383" s="224">
        <v>3</v>
      </c>
      <c r="I383" s="225"/>
      <c r="J383" s="226">
        <f>ROUND(I383*H383,2)</f>
        <v>0</v>
      </c>
      <c r="K383" s="227"/>
      <c r="L383" s="43"/>
      <c r="M383" s="228" t="s">
        <v>1</v>
      </c>
      <c r="N383" s="229" t="s">
        <v>50</v>
      </c>
      <c r="O383" s="90"/>
      <c r="P383" s="230">
        <f>O383*H383</f>
        <v>0</v>
      </c>
      <c r="Q383" s="230">
        <v>0.0001</v>
      </c>
      <c r="R383" s="230">
        <f>Q383*H383</f>
        <v>0.00030000000000000003</v>
      </c>
      <c r="S383" s="230">
        <v>0</v>
      </c>
      <c r="T383" s="231">
        <f>S383*H383</f>
        <v>0</v>
      </c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R383" s="232" t="s">
        <v>174</v>
      </c>
      <c r="AT383" s="232" t="s">
        <v>158</v>
      </c>
      <c r="AU383" s="232" t="s">
        <v>95</v>
      </c>
      <c r="AY383" s="15" t="s">
        <v>157</v>
      </c>
      <c r="BE383" s="233">
        <f>IF(N383="základní",J383,0)</f>
        <v>0</v>
      </c>
      <c r="BF383" s="233">
        <f>IF(N383="snížená",J383,0)</f>
        <v>0</v>
      </c>
      <c r="BG383" s="233">
        <f>IF(N383="zákl. přenesená",J383,0)</f>
        <v>0</v>
      </c>
      <c r="BH383" s="233">
        <f>IF(N383="sníž. přenesená",J383,0)</f>
        <v>0</v>
      </c>
      <c r="BI383" s="233">
        <f>IF(N383="nulová",J383,0)</f>
        <v>0</v>
      </c>
      <c r="BJ383" s="15" t="s">
        <v>93</v>
      </c>
      <c r="BK383" s="233">
        <f>ROUND(I383*H383,2)</f>
        <v>0</v>
      </c>
      <c r="BL383" s="15" t="s">
        <v>174</v>
      </c>
      <c r="BM383" s="232" t="s">
        <v>1503</v>
      </c>
    </row>
    <row r="384" spans="1:47" s="2" customFormat="1" ht="12">
      <c r="A384" s="37"/>
      <c r="B384" s="38"/>
      <c r="C384" s="39"/>
      <c r="D384" s="234" t="s">
        <v>164</v>
      </c>
      <c r="E384" s="39"/>
      <c r="F384" s="235" t="s">
        <v>580</v>
      </c>
      <c r="G384" s="39"/>
      <c r="H384" s="39"/>
      <c r="I384" s="236"/>
      <c r="J384" s="39"/>
      <c r="K384" s="39"/>
      <c r="L384" s="43"/>
      <c r="M384" s="237"/>
      <c r="N384" s="238"/>
      <c r="O384" s="90"/>
      <c r="P384" s="90"/>
      <c r="Q384" s="90"/>
      <c r="R384" s="90"/>
      <c r="S384" s="90"/>
      <c r="T384" s="91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T384" s="15" t="s">
        <v>164</v>
      </c>
      <c r="AU384" s="15" t="s">
        <v>95</v>
      </c>
    </row>
    <row r="385" spans="1:51" s="13" customFormat="1" ht="12">
      <c r="A385" s="13"/>
      <c r="B385" s="239"/>
      <c r="C385" s="240"/>
      <c r="D385" s="234" t="s">
        <v>224</v>
      </c>
      <c r="E385" s="241" t="s">
        <v>1</v>
      </c>
      <c r="F385" s="242" t="s">
        <v>169</v>
      </c>
      <c r="G385" s="240"/>
      <c r="H385" s="243">
        <v>3</v>
      </c>
      <c r="I385" s="244"/>
      <c r="J385" s="240"/>
      <c r="K385" s="240"/>
      <c r="L385" s="245"/>
      <c r="M385" s="246"/>
      <c r="N385" s="247"/>
      <c r="O385" s="247"/>
      <c r="P385" s="247"/>
      <c r="Q385" s="247"/>
      <c r="R385" s="247"/>
      <c r="S385" s="247"/>
      <c r="T385" s="248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9" t="s">
        <v>224</v>
      </c>
      <c r="AU385" s="249" t="s">
        <v>95</v>
      </c>
      <c r="AV385" s="13" t="s">
        <v>95</v>
      </c>
      <c r="AW385" s="13" t="s">
        <v>40</v>
      </c>
      <c r="AX385" s="13" t="s">
        <v>93</v>
      </c>
      <c r="AY385" s="249" t="s">
        <v>157</v>
      </c>
    </row>
    <row r="386" spans="1:65" s="2" customFormat="1" ht="21.75" customHeight="1">
      <c r="A386" s="37"/>
      <c r="B386" s="38"/>
      <c r="C386" s="254" t="s">
        <v>640</v>
      </c>
      <c r="D386" s="254" t="s">
        <v>299</v>
      </c>
      <c r="E386" s="255" t="s">
        <v>582</v>
      </c>
      <c r="F386" s="256" t="s">
        <v>583</v>
      </c>
      <c r="G386" s="257" t="s">
        <v>494</v>
      </c>
      <c r="H386" s="258">
        <v>3</v>
      </c>
      <c r="I386" s="259"/>
      <c r="J386" s="260">
        <f>ROUND(I386*H386,2)</f>
        <v>0</v>
      </c>
      <c r="K386" s="261"/>
      <c r="L386" s="262"/>
      <c r="M386" s="263" t="s">
        <v>1</v>
      </c>
      <c r="N386" s="264" t="s">
        <v>50</v>
      </c>
      <c r="O386" s="90"/>
      <c r="P386" s="230">
        <f>O386*H386</f>
        <v>0</v>
      </c>
      <c r="Q386" s="230">
        <v>0.0018</v>
      </c>
      <c r="R386" s="230">
        <f>Q386*H386</f>
        <v>0.0054</v>
      </c>
      <c r="S386" s="230">
        <v>0</v>
      </c>
      <c r="T386" s="231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232" t="s">
        <v>191</v>
      </c>
      <c r="AT386" s="232" t="s">
        <v>299</v>
      </c>
      <c r="AU386" s="232" t="s">
        <v>95</v>
      </c>
      <c r="AY386" s="15" t="s">
        <v>157</v>
      </c>
      <c r="BE386" s="233">
        <f>IF(N386="základní",J386,0)</f>
        <v>0</v>
      </c>
      <c r="BF386" s="233">
        <f>IF(N386="snížená",J386,0)</f>
        <v>0</v>
      </c>
      <c r="BG386" s="233">
        <f>IF(N386="zákl. přenesená",J386,0)</f>
        <v>0</v>
      </c>
      <c r="BH386" s="233">
        <f>IF(N386="sníž. přenesená",J386,0)</f>
        <v>0</v>
      </c>
      <c r="BI386" s="233">
        <f>IF(N386="nulová",J386,0)</f>
        <v>0</v>
      </c>
      <c r="BJ386" s="15" t="s">
        <v>93</v>
      </c>
      <c r="BK386" s="233">
        <f>ROUND(I386*H386,2)</f>
        <v>0</v>
      </c>
      <c r="BL386" s="15" t="s">
        <v>174</v>
      </c>
      <c r="BM386" s="232" t="s">
        <v>1504</v>
      </c>
    </row>
    <row r="387" spans="1:47" s="2" customFormat="1" ht="12">
      <c r="A387" s="37"/>
      <c r="B387" s="38"/>
      <c r="C387" s="39"/>
      <c r="D387" s="234" t="s">
        <v>164</v>
      </c>
      <c r="E387" s="39"/>
      <c r="F387" s="235" t="s">
        <v>583</v>
      </c>
      <c r="G387" s="39"/>
      <c r="H387" s="39"/>
      <c r="I387" s="236"/>
      <c r="J387" s="39"/>
      <c r="K387" s="39"/>
      <c r="L387" s="43"/>
      <c r="M387" s="237"/>
      <c r="N387" s="238"/>
      <c r="O387" s="90"/>
      <c r="P387" s="90"/>
      <c r="Q387" s="90"/>
      <c r="R387" s="90"/>
      <c r="S387" s="90"/>
      <c r="T387" s="91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15" t="s">
        <v>164</v>
      </c>
      <c r="AU387" s="15" t="s">
        <v>95</v>
      </c>
    </row>
    <row r="388" spans="1:51" s="13" customFormat="1" ht="12">
      <c r="A388" s="13"/>
      <c r="B388" s="239"/>
      <c r="C388" s="240"/>
      <c r="D388" s="234" t="s">
        <v>224</v>
      </c>
      <c r="E388" s="241" t="s">
        <v>1</v>
      </c>
      <c r="F388" s="242" t="s">
        <v>169</v>
      </c>
      <c r="G388" s="240"/>
      <c r="H388" s="243">
        <v>3</v>
      </c>
      <c r="I388" s="244"/>
      <c r="J388" s="240"/>
      <c r="K388" s="240"/>
      <c r="L388" s="245"/>
      <c r="M388" s="246"/>
      <c r="N388" s="247"/>
      <c r="O388" s="247"/>
      <c r="P388" s="247"/>
      <c r="Q388" s="247"/>
      <c r="R388" s="247"/>
      <c r="S388" s="247"/>
      <c r="T388" s="248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9" t="s">
        <v>224</v>
      </c>
      <c r="AU388" s="249" t="s">
        <v>95</v>
      </c>
      <c r="AV388" s="13" t="s">
        <v>95</v>
      </c>
      <c r="AW388" s="13" t="s">
        <v>40</v>
      </c>
      <c r="AX388" s="13" t="s">
        <v>93</v>
      </c>
      <c r="AY388" s="249" t="s">
        <v>157</v>
      </c>
    </row>
    <row r="389" spans="1:65" s="2" customFormat="1" ht="24.15" customHeight="1">
      <c r="A389" s="37"/>
      <c r="B389" s="38"/>
      <c r="C389" s="220" t="s">
        <v>644</v>
      </c>
      <c r="D389" s="220" t="s">
        <v>158</v>
      </c>
      <c r="E389" s="221" t="s">
        <v>586</v>
      </c>
      <c r="F389" s="222" t="s">
        <v>587</v>
      </c>
      <c r="G389" s="223" t="s">
        <v>494</v>
      </c>
      <c r="H389" s="224">
        <v>10</v>
      </c>
      <c r="I389" s="225"/>
      <c r="J389" s="226">
        <f>ROUND(I389*H389,2)</f>
        <v>0</v>
      </c>
      <c r="K389" s="227"/>
      <c r="L389" s="43"/>
      <c r="M389" s="228" t="s">
        <v>1</v>
      </c>
      <c r="N389" s="229" t="s">
        <v>50</v>
      </c>
      <c r="O389" s="90"/>
      <c r="P389" s="230">
        <f>O389*H389</f>
        <v>0</v>
      </c>
      <c r="Q389" s="230">
        <v>0.0001</v>
      </c>
      <c r="R389" s="230">
        <f>Q389*H389</f>
        <v>0.001</v>
      </c>
      <c r="S389" s="230">
        <v>0</v>
      </c>
      <c r="T389" s="231">
        <f>S389*H389</f>
        <v>0</v>
      </c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R389" s="232" t="s">
        <v>174</v>
      </c>
      <c r="AT389" s="232" t="s">
        <v>158</v>
      </c>
      <c r="AU389" s="232" t="s">
        <v>95</v>
      </c>
      <c r="AY389" s="15" t="s">
        <v>157</v>
      </c>
      <c r="BE389" s="233">
        <f>IF(N389="základní",J389,0)</f>
        <v>0</v>
      </c>
      <c r="BF389" s="233">
        <f>IF(N389="snížená",J389,0)</f>
        <v>0</v>
      </c>
      <c r="BG389" s="233">
        <f>IF(N389="zákl. přenesená",J389,0)</f>
        <v>0</v>
      </c>
      <c r="BH389" s="233">
        <f>IF(N389="sníž. přenesená",J389,0)</f>
        <v>0</v>
      </c>
      <c r="BI389" s="233">
        <f>IF(N389="nulová",J389,0)</f>
        <v>0</v>
      </c>
      <c r="BJ389" s="15" t="s">
        <v>93</v>
      </c>
      <c r="BK389" s="233">
        <f>ROUND(I389*H389,2)</f>
        <v>0</v>
      </c>
      <c r="BL389" s="15" t="s">
        <v>174</v>
      </c>
      <c r="BM389" s="232" t="s">
        <v>1505</v>
      </c>
    </row>
    <row r="390" spans="1:47" s="2" customFormat="1" ht="12">
      <c r="A390" s="37"/>
      <c r="B390" s="38"/>
      <c r="C390" s="39"/>
      <c r="D390" s="234" t="s">
        <v>164</v>
      </c>
      <c r="E390" s="39"/>
      <c r="F390" s="235" t="s">
        <v>589</v>
      </c>
      <c r="G390" s="39"/>
      <c r="H390" s="39"/>
      <c r="I390" s="236"/>
      <c r="J390" s="39"/>
      <c r="K390" s="39"/>
      <c r="L390" s="43"/>
      <c r="M390" s="237"/>
      <c r="N390" s="238"/>
      <c r="O390" s="90"/>
      <c r="P390" s="90"/>
      <c r="Q390" s="90"/>
      <c r="R390" s="90"/>
      <c r="S390" s="90"/>
      <c r="T390" s="91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T390" s="15" t="s">
        <v>164</v>
      </c>
      <c r="AU390" s="15" t="s">
        <v>95</v>
      </c>
    </row>
    <row r="391" spans="1:51" s="13" customFormat="1" ht="12">
      <c r="A391" s="13"/>
      <c r="B391" s="239"/>
      <c r="C391" s="240"/>
      <c r="D391" s="234" t="s">
        <v>224</v>
      </c>
      <c r="E391" s="241" t="s">
        <v>1</v>
      </c>
      <c r="F391" s="242" t="s">
        <v>201</v>
      </c>
      <c r="G391" s="240"/>
      <c r="H391" s="243">
        <v>10</v>
      </c>
      <c r="I391" s="244"/>
      <c r="J391" s="240"/>
      <c r="K391" s="240"/>
      <c r="L391" s="245"/>
      <c r="M391" s="246"/>
      <c r="N391" s="247"/>
      <c r="O391" s="247"/>
      <c r="P391" s="247"/>
      <c r="Q391" s="247"/>
      <c r="R391" s="247"/>
      <c r="S391" s="247"/>
      <c r="T391" s="248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9" t="s">
        <v>224</v>
      </c>
      <c r="AU391" s="249" t="s">
        <v>95</v>
      </c>
      <c r="AV391" s="13" t="s">
        <v>95</v>
      </c>
      <c r="AW391" s="13" t="s">
        <v>40</v>
      </c>
      <c r="AX391" s="13" t="s">
        <v>93</v>
      </c>
      <c r="AY391" s="249" t="s">
        <v>157</v>
      </c>
    </row>
    <row r="392" spans="1:65" s="2" customFormat="1" ht="21.75" customHeight="1">
      <c r="A392" s="37"/>
      <c r="B392" s="38"/>
      <c r="C392" s="254" t="s">
        <v>648</v>
      </c>
      <c r="D392" s="254" t="s">
        <v>299</v>
      </c>
      <c r="E392" s="255" t="s">
        <v>591</v>
      </c>
      <c r="F392" s="256" t="s">
        <v>592</v>
      </c>
      <c r="G392" s="257" t="s">
        <v>494</v>
      </c>
      <c r="H392" s="258">
        <v>10</v>
      </c>
      <c r="I392" s="259"/>
      <c r="J392" s="260">
        <f>ROUND(I392*H392,2)</f>
        <v>0</v>
      </c>
      <c r="K392" s="261"/>
      <c r="L392" s="262"/>
      <c r="M392" s="263" t="s">
        <v>1</v>
      </c>
      <c r="N392" s="264" t="s">
        <v>50</v>
      </c>
      <c r="O392" s="90"/>
      <c r="P392" s="230">
        <f>O392*H392</f>
        <v>0</v>
      </c>
      <c r="Q392" s="230">
        <v>0.0024</v>
      </c>
      <c r="R392" s="230">
        <f>Q392*H392</f>
        <v>0.023999999999999997</v>
      </c>
      <c r="S392" s="230">
        <v>0</v>
      </c>
      <c r="T392" s="231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232" t="s">
        <v>191</v>
      </c>
      <c r="AT392" s="232" t="s">
        <v>299</v>
      </c>
      <c r="AU392" s="232" t="s">
        <v>95</v>
      </c>
      <c r="AY392" s="15" t="s">
        <v>157</v>
      </c>
      <c r="BE392" s="233">
        <f>IF(N392="základní",J392,0)</f>
        <v>0</v>
      </c>
      <c r="BF392" s="233">
        <f>IF(N392="snížená",J392,0)</f>
        <v>0</v>
      </c>
      <c r="BG392" s="233">
        <f>IF(N392="zákl. přenesená",J392,0)</f>
        <v>0</v>
      </c>
      <c r="BH392" s="233">
        <f>IF(N392="sníž. přenesená",J392,0)</f>
        <v>0</v>
      </c>
      <c r="BI392" s="233">
        <f>IF(N392="nulová",J392,0)</f>
        <v>0</v>
      </c>
      <c r="BJ392" s="15" t="s">
        <v>93</v>
      </c>
      <c r="BK392" s="233">
        <f>ROUND(I392*H392,2)</f>
        <v>0</v>
      </c>
      <c r="BL392" s="15" t="s">
        <v>174</v>
      </c>
      <c r="BM392" s="232" t="s">
        <v>1506</v>
      </c>
    </row>
    <row r="393" spans="1:47" s="2" customFormat="1" ht="12">
      <c r="A393" s="37"/>
      <c r="B393" s="38"/>
      <c r="C393" s="39"/>
      <c r="D393" s="234" t="s">
        <v>164</v>
      </c>
      <c r="E393" s="39"/>
      <c r="F393" s="235" t="s">
        <v>592</v>
      </c>
      <c r="G393" s="39"/>
      <c r="H393" s="39"/>
      <c r="I393" s="236"/>
      <c r="J393" s="39"/>
      <c r="K393" s="39"/>
      <c r="L393" s="43"/>
      <c r="M393" s="237"/>
      <c r="N393" s="238"/>
      <c r="O393" s="90"/>
      <c r="P393" s="90"/>
      <c r="Q393" s="90"/>
      <c r="R393" s="90"/>
      <c r="S393" s="90"/>
      <c r="T393" s="91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15" t="s">
        <v>164</v>
      </c>
      <c r="AU393" s="15" t="s">
        <v>95</v>
      </c>
    </row>
    <row r="394" spans="1:51" s="13" customFormat="1" ht="12">
      <c r="A394" s="13"/>
      <c r="B394" s="239"/>
      <c r="C394" s="240"/>
      <c r="D394" s="234" t="s">
        <v>224</v>
      </c>
      <c r="E394" s="241" t="s">
        <v>1</v>
      </c>
      <c r="F394" s="242" t="s">
        <v>201</v>
      </c>
      <c r="G394" s="240"/>
      <c r="H394" s="243">
        <v>10</v>
      </c>
      <c r="I394" s="244"/>
      <c r="J394" s="240"/>
      <c r="K394" s="240"/>
      <c r="L394" s="245"/>
      <c r="M394" s="246"/>
      <c r="N394" s="247"/>
      <c r="O394" s="247"/>
      <c r="P394" s="247"/>
      <c r="Q394" s="247"/>
      <c r="R394" s="247"/>
      <c r="S394" s="247"/>
      <c r="T394" s="248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9" t="s">
        <v>224</v>
      </c>
      <c r="AU394" s="249" t="s">
        <v>95</v>
      </c>
      <c r="AV394" s="13" t="s">
        <v>95</v>
      </c>
      <c r="AW394" s="13" t="s">
        <v>40</v>
      </c>
      <c r="AX394" s="13" t="s">
        <v>93</v>
      </c>
      <c r="AY394" s="249" t="s">
        <v>157</v>
      </c>
    </row>
    <row r="395" spans="1:65" s="2" customFormat="1" ht="24.15" customHeight="1">
      <c r="A395" s="37"/>
      <c r="B395" s="38"/>
      <c r="C395" s="220" t="s">
        <v>652</v>
      </c>
      <c r="D395" s="220" t="s">
        <v>158</v>
      </c>
      <c r="E395" s="221" t="s">
        <v>614</v>
      </c>
      <c r="F395" s="222" t="s">
        <v>615</v>
      </c>
      <c r="G395" s="223" t="s">
        <v>313</v>
      </c>
      <c r="H395" s="224">
        <v>18</v>
      </c>
      <c r="I395" s="225"/>
      <c r="J395" s="226">
        <f>ROUND(I395*H395,2)</f>
        <v>0</v>
      </c>
      <c r="K395" s="227"/>
      <c r="L395" s="43"/>
      <c r="M395" s="228" t="s">
        <v>1</v>
      </c>
      <c r="N395" s="229" t="s">
        <v>50</v>
      </c>
      <c r="O395" s="90"/>
      <c r="P395" s="230">
        <f>O395*H395</f>
        <v>0</v>
      </c>
      <c r="Q395" s="230">
        <v>0</v>
      </c>
      <c r="R395" s="230">
        <f>Q395*H395</f>
        <v>0</v>
      </c>
      <c r="S395" s="230">
        <v>1.76</v>
      </c>
      <c r="T395" s="231">
        <f>S395*H395</f>
        <v>31.68</v>
      </c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R395" s="232" t="s">
        <v>174</v>
      </c>
      <c r="AT395" s="232" t="s">
        <v>158</v>
      </c>
      <c r="AU395" s="232" t="s">
        <v>95</v>
      </c>
      <c r="AY395" s="15" t="s">
        <v>157</v>
      </c>
      <c r="BE395" s="233">
        <f>IF(N395="základní",J395,0)</f>
        <v>0</v>
      </c>
      <c r="BF395" s="233">
        <f>IF(N395="snížená",J395,0)</f>
        <v>0</v>
      </c>
      <c r="BG395" s="233">
        <f>IF(N395="zákl. přenesená",J395,0)</f>
        <v>0</v>
      </c>
      <c r="BH395" s="233">
        <f>IF(N395="sníž. přenesená",J395,0)</f>
        <v>0</v>
      </c>
      <c r="BI395" s="233">
        <f>IF(N395="nulová",J395,0)</f>
        <v>0</v>
      </c>
      <c r="BJ395" s="15" t="s">
        <v>93</v>
      </c>
      <c r="BK395" s="233">
        <f>ROUND(I395*H395,2)</f>
        <v>0</v>
      </c>
      <c r="BL395" s="15" t="s">
        <v>174</v>
      </c>
      <c r="BM395" s="232" t="s">
        <v>1507</v>
      </c>
    </row>
    <row r="396" spans="1:47" s="2" customFormat="1" ht="12">
      <c r="A396" s="37"/>
      <c r="B396" s="38"/>
      <c r="C396" s="39"/>
      <c r="D396" s="234" t="s">
        <v>164</v>
      </c>
      <c r="E396" s="39"/>
      <c r="F396" s="235" t="s">
        <v>617</v>
      </c>
      <c r="G396" s="39"/>
      <c r="H396" s="39"/>
      <c r="I396" s="236"/>
      <c r="J396" s="39"/>
      <c r="K396" s="39"/>
      <c r="L396" s="43"/>
      <c r="M396" s="237"/>
      <c r="N396" s="238"/>
      <c r="O396" s="90"/>
      <c r="P396" s="90"/>
      <c r="Q396" s="90"/>
      <c r="R396" s="90"/>
      <c r="S396" s="90"/>
      <c r="T396" s="91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T396" s="15" t="s">
        <v>164</v>
      </c>
      <c r="AU396" s="15" t="s">
        <v>95</v>
      </c>
    </row>
    <row r="397" spans="1:51" s="13" customFormat="1" ht="12">
      <c r="A397" s="13"/>
      <c r="B397" s="239"/>
      <c r="C397" s="240"/>
      <c r="D397" s="234" t="s">
        <v>224</v>
      </c>
      <c r="E397" s="241" t="s">
        <v>1</v>
      </c>
      <c r="F397" s="242" t="s">
        <v>1173</v>
      </c>
      <c r="G397" s="240"/>
      <c r="H397" s="243">
        <v>18</v>
      </c>
      <c r="I397" s="244"/>
      <c r="J397" s="240"/>
      <c r="K397" s="240"/>
      <c r="L397" s="245"/>
      <c r="M397" s="246"/>
      <c r="N397" s="247"/>
      <c r="O397" s="247"/>
      <c r="P397" s="247"/>
      <c r="Q397" s="247"/>
      <c r="R397" s="247"/>
      <c r="S397" s="247"/>
      <c r="T397" s="248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249" t="s">
        <v>224</v>
      </c>
      <c r="AU397" s="249" t="s">
        <v>95</v>
      </c>
      <c r="AV397" s="13" t="s">
        <v>95</v>
      </c>
      <c r="AW397" s="13" t="s">
        <v>40</v>
      </c>
      <c r="AX397" s="13" t="s">
        <v>93</v>
      </c>
      <c r="AY397" s="249" t="s">
        <v>157</v>
      </c>
    </row>
    <row r="398" spans="1:65" s="2" customFormat="1" ht="24.15" customHeight="1">
      <c r="A398" s="37"/>
      <c r="B398" s="38"/>
      <c r="C398" s="220" t="s">
        <v>657</v>
      </c>
      <c r="D398" s="220" t="s">
        <v>158</v>
      </c>
      <c r="E398" s="221" t="s">
        <v>625</v>
      </c>
      <c r="F398" s="222" t="s">
        <v>626</v>
      </c>
      <c r="G398" s="223" t="s">
        <v>494</v>
      </c>
      <c r="H398" s="224">
        <v>7</v>
      </c>
      <c r="I398" s="225"/>
      <c r="J398" s="226">
        <f>ROUND(I398*H398,2)</f>
        <v>0</v>
      </c>
      <c r="K398" s="227"/>
      <c r="L398" s="43"/>
      <c r="M398" s="228" t="s">
        <v>1</v>
      </c>
      <c r="N398" s="229" t="s">
        <v>50</v>
      </c>
      <c r="O398" s="90"/>
      <c r="P398" s="230">
        <f>O398*H398</f>
        <v>0</v>
      </c>
      <c r="Q398" s="230">
        <v>0.01019</v>
      </c>
      <c r="R398" s="230">
        <f>Q398*H398</f>
        <v>0.07132999999999999</v>
      </c>
      <c r="S398" s="230">
        <v>0</v>
      </c>
      <c r="T398" s="231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232" t="s">
        <v>174</v>
      </c>
      <c r="AT398" s="232" t="s">
        <v>158</v>
      </c>
      <c r="AU398" s="232" t="s">
        <v>95</v>
      </c>
      <c r="AY398" s="15" t="s">
        <v>157</v>
      </c>
      <c r="BE398" s="233">
        <f>IF(N398="základní",J398,0)</f>
        <v>0</v>
      </c>
      <c r="BF398" s="233">
        <f>IF(N398="snížená",J398,0)</f>
        <v>0</v>
      </c>
      <c r="BG398" s="233">
        <f>IF(N398="zákl. přenesená",J398,0)</f>
        <v>0</v>
      </c>
      <c r="BH398" s="233">
        <f>IF(N398="sníž. přenesená",J398,0)</f>
        <v>0</v>
      </c>
      <c r="BI398" s="233">
        <f>IF(N398="nulová",J398,0)</f>
        <v>0</v>
      </c>
      <c r="BJ398" s="15" t="s">
        <v>93</v>
      </c>
      <c r="BK398" s="233">
        <f>ROUND(I398*H398,2)</f>
        <v>0</v>
      </c>
      <c r="BL398" s="15" t="s">
        <v>174</v>
      </c>
      <c r="BM398" s="232" t="s">
        <v>627</v>
      </c>
    </row>
    <row r="399" spans="1:47" s="2" customFormat="1" ht="12">
      <c r="A399" s="37"/>
      <c r="B399" s="38"/>
      <c r="C399" s="39"/>
      <c r="D399" s="234" t="s">
        <v>164</v>
      </c>
      <c r="E399" s="39"/>
      <c r="F399" s="235" t="s">
        <v>626</v>
      </c>
      <c r="G399" s="39"/>
      <c r="H399" s="39"/>
      <c r="I399" s="236"/>
      <c r="J399" s="39"/>
      <c r="K399" s="39"/>
      <c r="L399" s="43"/>
      <c r="M399" s="237"/>
      <c r="N399" s="238"/>
      <c r="O399" s="90"/>
      <c r="P399" s="90"/>
      <c r="Q399" s="90"/>
      <c r="R399" s="90"/>
      <c r="S399" s="90"/>
      <c r="T399" s="91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15" t="s">
        <v>164</v>
      </c>
      <c r="AU399" s="15" t="s">
        <v>95</v>
      </c>
    </row>
    <row r="400" spans="1:51" s="13" customFormat="1" ht="12">
      <c r="A400" s="13"/>
      <c r="B400" s="239"/>
      <c r="C400" s="240"/>
      <c r="D400" s="234" t="s">
        <v>224</v>
      </c>
      <c r="E400" s="241" t="s">
        <v>1</v>
      </c>
      <c r="F400" s="242" t="s">
        <v>186</v>
      </c>
      <c r="G400" s="240"/>
      <c r="H400" s="243">
        <v>7</v>
      </c>
      <c r="I400" s="244"/>
      <c r="J400" s="240"/>
      <c r="K400" s="240"/>
      <c r="L400" s="245"/>
      <c r="M400" s="246"/>
      <c r="N400" s="247"/>
      <c r="O400" s="247"/>
      <c r="P400" s="247"/>
      <c r="Q400" s="247"/>
      <c r="R400" s="247"/>
      <c r="S400" s="247"/>
      <c r="T400" s="248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9" t="s">
        <v>224</v>
      </c>
      <c r="AU400" s="249" t="s">
        <v>95</v>
      </c>
      <c r="AV400" s="13" t="s">
        <v>95</v>
      </c>
      <c r="AW400" s="13" t="s">
        <v>40</v>
      </c>
      <c r="AX400" s="13" t="s">
        <v>93</v>
      </c>
      <c r="AY400" s="249" t="s">
        <v>157</v>
      </c>
    </row>
    <row r="401" spans="1:65" s="2" customFormat="1" ht="16.5" customHeight="1">
      <c r="A401" s="37"/>
      <c r="B401" s="38"/>
      <c r="C401" s="254" t="s">
        <v>662</v>
      </c>
      <c r="D401" s="254" t="s">
        <v>299</v>
      </c>
      <c r="E401" s="255" t="s">
        <v>629</v>
      </c>
      <c r="F401" s="256" t="s">
        <v>630</v>
      </c>
      <c r="G401" s="257" t="s">
        <v>494</v>
      </c>
      <c r="H401" s="258">
        <v>3</v>
      </c>
      <c r="I401" s="259"/>
      <c r="J401" s="260">
        <f>ROUND(I401*H401,2)</f>
        <v>0</v>
      </c>
      <c r="K401" s="261"/>
      <c r="L401" s="262"/>
      <c r="M401" s="263" t="s">
        <v>1</v>
      </c>
      <c r="N401" s="264" t="s">
        <v>50</v>
      </c>
      <c r="O401" s="90"/>
      <c r="P401" s="230">
        <f>O401*H401</f>
        <v>0</v>
      </c>
      <c r="Q401" s="230">
        <v>0.526</v>
      </c>
      <c r="R401" s="230">
        <f>Q401*H401</f>
        <v>1.578</v>
      </c>
      <c r="S401" s="230">
        <v>0</v>
      </c>
      <c r="T401" s="231">
        <f>S401*H401</f>
        <v>0</v>
      </c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R401" s="232" t="s">
        <v>191</v>
      </c>
      <c r="AT401" s="232" t="s">
        <v>299</v>
      </c>
      <c r="AU401" s="232" t="s">
        <v>95</v>
      </c>
      <c r="AY401" s="15" t="s">
        <v>157</v>
      </c>
      <c r="BE401" s="233">
        <f>IF(N401="základní",J401,0)</f>
        <v>0</v>
      </c>
      <c r="BF401" s="233">
        <f>IF(N401="snížená",J401,0)</f>
        <v>0</v>
      </c>
      <c r="BG401" s="233">
        <f>IF(N401="zákl. přenesená",J401,0)</f>
        <v>0</v>
      </c>
      <c r="BH401" s="233">
        <f>IF(N401="sníž. přenesená",J401,0)</f>
        <v>0</v>
      </c>
      <c r="BI401" s="233">
        <f>IF(N401="nulová",J401,0)</f>
        <v>0</v>
      </c>
      <c r="BJ401" s="15" t="s">
        <v>93</v>
      </c>
      <c r="BK401" s="233">
        <f>ROUND(I401*H401,2)</f>
        <v>0</v>
      </c>
      <c r="BL401" s="15" t="s">
        <v>174</v>
      </c>
      <c r="BM401" s="232" t="s">
        <v>631</v>
      </c>
    </row>
    <row r="402" spans="1:47" s="2" customFormat="1" ht="12">
      <c r="A402" s="37"/>
      <c r="B402" s="38"/>
      <c r="C402" s="39"/>
      <c r="D402" s="234" t="s">
        <v>164</v>
      </c>
      <c r="E402" s="39"/>
      <c r="F402" s="235" t="s">
        <v>630</v>
      </c>
      <c r="G402" s="39"/>
      <c r="H402" s="39"/>
      <c r="I402" s="236"/>
      <c r="J402" s="39"/>
      <c r="K402" s="39"/>
      <c r="L402" s="43"/>
      <c r="M402" s="237"/>
      <c r="N402" s="238"/>
      <c r="O402" s="90"/>
      <c r="P402" s="90"/>
      <c r="Q402" s="90"/>
      <c r="R402" s="90"/>
      <c r="S402" s="90"/>
      <c r="T402" s="91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T402" s="15" t="s">
        <v>164</v>
      </c>
      <c r="AU402" s="15" t="s">
        <v>95</v>
      </c>
    </row>
    <row r="403" spans="1:51" s="13" customFormat="1" ht="12">
      <c r="A403" s="13"/>
      <c r="B403" s="239"/>
      <c r="C403" s="240"/>
      <c r="D403" s="234" t="s">
        <v>224</v>
      </c>
      <c r="E403" s="241" t="s">
        <v>1</v>
      </c>
      <c r="F403" s="242" t="s">
        <v>169</v>
      </c>
      <c r="G403" s="240"/>
      <c r="H403" s="243">
        <v>3</v>
      </c>
      <c r="I403" s="244"/>
      <c r="J403" s="240"/>
      <c r="K403" s="240"/>
      <c r="L403" s="245"/>
      <c r="M403" s="246"/>
      <c r="N403" s="247"/>
      <c r="O403" s="247"/>
      <c r="P403" s="247"/>
      <c r="Q403" s="247"/>
      <c r="R403" s="247"/>
      <c r="S403" s="247"/>
      <c r="T403" s="248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9" t="s">
        <v>224</v>
      </c>
      <c r="AU403" s="249" t="s">
        <v>95</v>
      </c>
      <c r="AV403" s="13" t="s">
        <v>95</v>
      </c>
      <c r="AW403" s="13" t="s">
        <v>40</v>
      </c>
      <c r="AX403" s="13" t="s">
        <v>93</v>
      </c>
      <c r="AY403" s="249" t="s">
        <v>157</v>
      </c>
    </row>
    <row r="404" spans="1:65" s="2" customFormat="1" ht="16.5" customHeight="1">
      <c r="A404" s="37"/>
      <c r="B404" s="38"/>
      <c r="C404" s="254" t="s">
        <v>667</v>
      </c>
      <c r="D404" s="254" t="s">
        <v>299</v>
      </c>
      <c r="E404" s="255" t="s">
        <v>633</v>
      </c>
      <c r="F404" s="256" t="s">
        <v>634</v>
      </c>
      <c r="G404" s="257" t="s">
        <v>494</v>
      </c>
      <c r="H404" s="258">
        <v>2</v>
      </c>
      <c r="I404" s="259"/>
      <c r="J404" s="260">
        <f>ROUND(I404*H404,2)</f>
        <v>0</v>
      </c>
      <c r="K404" s="261"/>
      <c r="L404" s="262"/>
      <c r="M404" s="263" t="s">
        <v>1</v>
      </c>
      <c r="N404" s="264" t="s">
        <v>50</v>
      </c>
      <c r="O404" s="90"/>
      <c r="P404" s="230">
        <f>O404*H404</f>
        <v>0</v>
      </c>
      <c r="Q404" s="230">
        <v>1.054</v>
      </c>
      <c r="R404" s="230">
        <f>Q404*H404</f>
        <v>2.108</v>
      </c>
      <c r="S404" s="230">
        <v>0</v>
      </c>
      <c r="T404" s="231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232" t="s">
        <v>191</v>
      </c>
      <c r="AT404" s="232" t="s">
        <v>299</v>
      </c>
      <c r="AU404" s="232" t="s">
        <v>95</v>
      </c>
      <c r="AY404" s="15" t="s">
        <v>157</v>
      </c>
      <c r="BE404" s="233">
        <f>IF(N404="základní",J404,0)</f>
        <v>0</v>
      </c>
      <c r="BF404" s="233">
        <f>IF(N404="snížená",J404,0)</f>
        <v>0</v>
      </c>
      <c r="BG404" s="233">
        <f>IF(N404="zákl. přenesená",J404,0)</f>
        <v>0</v>
      </c>
      <c r="BH404" s="233">
        <f>IF(N404="sníž. přenesená",J404,0)</f>
        <v>0</v>
      </c>
      <c r="BI404" s="233">
        <f>IF(N404="nulová",J404,0)</f>
        <v>0</v>
      </c>
      <c r="BJ404" s="15" t="s">
        <v>93</v>
      </c>
      <c r="BK404" s="233">
        <f>ROUND(I404*H404,2)</f>
        <v>0</v>
      </c>
      <c r="BL404" s="15" t="s">
        <v>174</v>
      </c>
      <c r="BM404" s="232" t="s">
        <v>1508</v>
      </c>
    </row>
    <row r="405" spans="1:47" s="2" customFormat="1" ht="12">
      <c r="A405" s="37"/>
      <c r="B405" s="38"/>
      <c r="C405" s="39"/>
      <c r="D405" s="234" t="s">
        <v>164</v>
      </c>
      <c r="E405" s="39"/>
      <c r="F405" s="235" t="s">
        <v>634</v>
      </c>
      <c r="G405" s="39"/>
      <c r="H405" s="39"/>
      <c r="I405" s="236"/>
      <c r="J405" s="39"/>
      <c r="K405" s="39"/>
      <c r="L405" s="43"/>
      <c r="M405" s="237"/>
      <c r="N405" s="238"/>
      <c r="O405" s="90"/>
      <c r="P405" s="90"/>
      <c r="Q405" s="90"/>
      <c r="R405" s="90"/>
      <c r="S405" s="90"/>
      <c r="T405" s="91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15" t="s">
        <v>164</v>
      </c>
      <c r="AU405" s="15" t="s">
        <v>95</v>
      </c>
    </row>
    <row r="406" spans="1:51" s="13" customFormat="1" ht="12">
      <c r="A406" s="13"/>
      <c r="B406" s="239"/>
      <c r="C406" s="240"/>
      <c r="D406" s="234" t="s">
        <v>224</v>
      </c>
      <c r="E406" s="241" t="s">
        <v>1</v>
      </c>
      <c r="F406" s="242" t="s">
        <v>95</v>
      </c>
      <c r="G406" s="240"/>
      <c r="H406" s="243">
        <v>2</v>
      </c>
      <c r="I406" s="244"/>
      <c r="J406" s="240"/>
      <c r="K406" s="240"/>
      <c r="L406" s="245"/>
      <c r="M406" s="246"/>
      <c r="N406" s="247"/>
      <c r="O406" s="247"/>
      <c r="P406" s="247"/>
      <c r="Q406" s="247"/>
      <c r="R406" s="247"/>
      <c r="S406" s="247"/>
      <c r="T406" s="248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9" t="s">
        <v>224</v>
      </c>
      <c r="AU406" s="249" t="s">
        <v>95</v>
      </c>
      <c r="AV406" s="13" t="s">
        <v>95</v>
      </c>
      <c r="AW406" s="13" t="s">
        <v>40</v>
      </c>
      <c r="AX406" s="13" t="s">
        <v>93</v>
      </c>
      <c r="AY406" s="249" t="s">
        <v>157</v>
      </c>
    </row>
    <row r="407" spans="1:65" s="2" customFormat="1" ht="16.5" customHeight="1">
      <c r="A407" s="37"/>
      <c r="B407" s="38"/>
      <c r="C407" s="254" t="s">
        <v>671</v>
      </c>
      <c r="D407" s="254" t="s">
        <v>299</v>
      </c>
      <c r="E407" s="255" t="s">
        <v>641</v>
      </c>
      <c r="F407" s="256" t="s">
        <v>642</v>
      </c>
      <c r="G407" s="257" t="s">
        <v>494</v>
      </c>
      <c r="H407" s="258">
        <v>2</v>
      </c>
      <c r="I407" s="259"/>
      <c r="J407" s="260">
        <f>ROUND(I407*H407,2)</f>
        <v>0</v>
      </c>
      <c r="K407" s="261"/>
      <c r="L407" s="262"/>
      <c r="M407" s="263" t="s">
        <v>1</v>
      </c>
      <c r="N407" s="264" t="s">
        <v>50</v>
      </c>
      <c r="O407" s="90"/>
      <c r="P407" s="230">
        <f>O407*H407</f>
        <v>0</v>
      </c>
      <c r="Q407" s="230">
        <v>0.262</v>
      </c>
      <c r="R407" s="230">
        <f>Q407*H407</f>
        <v>0.524</v>
      </c>
      <c r="S407" s="230">
        <v>0</v>
      </c>
      <c r="T407" s="231">
        <f>S407*H407</f>
        <v>0</v>
      </c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R407" s="232" t="s">
        <v>191</v>
      </c>
      <c r="AT407" s="232" t="s">
        <v>299</v>
      </c>
      <c r="AU407" s="232" t="s">
        <v>95</v>
      </c>
      <c r="AY407" s="15" t="s">
        <v>157</v>
      </c>
      <c r="BE407" s="233">
        <f>IF(N407="základní",J407,0)</f>
        <v>0</v>
      </c>
      <c r="BF407" s="233">
        <f>IF(N407="snížená",J407,0)</f>
        <v>0</v>
      </c>
      <c r="BG407" s="233">
        <f>IF(N407="zákl. přenesená",J407,0)</f>
        <v>0</v>
      </c>
      <c r="BH407" s="233">
        <f>IF(N407="sníž. přenesená",J407,0)</f>
        <v>0</v>
      </c>
      <c r="BI407" s="233">
        <f>IF(N407="nulová",J407,0)</f>
        <v>0</v>
      </c>
      <c r="BJ407" s="15" t="s">
        <v>93</v>
      </c>
      <c r="BK407" s="233">
        <f>ROUND(I407*H407,2)</f>
        <v>0</v>
      </c>
      <c r="BL407" s="15" t="s">
        <v>174</v>
      </c>
      <c r="BM407" s="232" t="s">
        <v>643</v>
      </c>
    </row>
    <row r="408" spans="1:47" s="2" customFormat="1" ht="12">
      <c r="A408" s="37"/>
      <c r="B408" s="38"/>
      <c r="C408" s="39"/>
      <c r="D408" s="234" t="s">
        <v>164</v>
      </c>
      <c r="E408" s="39"/>
      <c r="F408" s="235" t="s">
        <v>642</v>
      </c>
      <c r="G408" s="39"/>
      <c r="H408" s="39"/>
      <c r="I408" s="236"/>
      <c r="J408" s="39"/>
      <c r="K408" s="39"/>
      <c r="L408" s="43"/>
      <c r="M408" s="237"/>
      <c r="N408" s="238"/>
      <c r="O408" s="90"/>
      <c r="P408" s="90"/>
      <c r="Q408" s="90"/>
      <c r="R408" s="90"/>
      <c r="S408" s="90"/>
      <c r="T408" s="91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T408" s="15" t="s">
        <v>164</v>
      </c>
      <c r="AU408" s="15" t="s">
        <v>95</v>
      </c>
    </row>
    <row r="409" spans="1:51" s="13" customFormat="1" ht="12">
      <c r="A409" s="13"/>
      <c r="B409" s="239"/>
      <c r="C409" s="240"/>
      <c r="D409" s="234" t="s">
        <v>224</v>
      </c>
      <c r="E409" s="241" t="s">
        <v>1</v>
      </c>
      <c r="F409" s="242" t="s">
        <v>95</v>
      </c>
      <c r="G409" s="240"/>
      <c r="H409" s="243">
        <v>2</v>
      </c>
      <c r="I409" s="244"/>
      <c r="J409" s="240"/>
      <c r="K409" s="240"/>
      <c r="L409" s="245"/>
      <c r="M409" s="246"/>
      <c r="N409" s="247"/>
      <c r="O409" s="247"/>
      <c r="P409" s="247"/>
      <c r="Q409" s="247"/>
      <c r="R409" s="247"/>
      <c r="S409" s="247"/>
      <c r="T409" s="248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9" t="s">
        <v>224</v>
      </c>
      <c r="AU409" s="249" t="s">
        <v>95</v>
      </c>
      <c r="AV409" s="13" t="s">
        <v>95</v>
      </c>
      <c r="AW409" s="13" t="s">
        <v>40</v>
      </c>
      <c r="AX409" s="13" t="s">
        <v>93</v>
      </c>
      <c r="AY409" s="249" t="s">
        <v>157</v>
      </c>
    </row>
    <row r="410" spans="1:65" s="2" customFormat="1" ht="24.15" customHeight="1">
      <c r="A410" s="37"/>
      <c r="B410" s="38"/>
      <c r="C410" s="220" t="s">
        <v>675</v>
      </c>
      <c r="D410" s="220" t="s">
        <v>158</v>
      </c>
      <c r="E410" s="221" t="s">
        <v>645</v>
      </c>
      <c r="F410" s="222" t="s">
        <v>646</v>
      </c>
      <c r="G410" s="223" t="s">
        <v>494</v>
      </c>
      <c r="H410" s="224">
        <v>6</v>
      </c>
      <c r="I410" s="225"/>
      <c r="J410" s="226">
        <f>ROUND(I410*H410,2)</f>
        <v>0</v>
      </c>
      <c r="K410" s="227"/>
      <c r="L410" s="43"/>
      <c r="M410" s="228" t="s">
        <v>1</v>
      </c>
      <c r="N410" s="229" t="s">
        <v>50</v>
      </c>
      <c r="O410" s="90"/>
      <c r="P410" s="230">
        <f>O410*H410</f>
        <v>0</v>
      </c>
      <c r="Q410" s="230">
        <v>0.01248</v>
      </c>
      <c r="R410" s="230">
        <f>Q410*H410</f>
        <v>0.07488</v>
      </c>
      <c r="S410" s="230">
        <v>0</v>
      </c>
      <c r="T410" s="231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232" t="s">
        <v>174</v>
      </c>
      <c r="AT410" s="232" t="s">
        <v>158</v>
      </c>
      <c r="AU410" s="232" t="s">
        <v>95</v>
      </c>
      <c r="AY410" s="15" t="s">
        <v>157</v>
      </c>
      <c r="BE410" s="233">
        <f>IF(N410="základní",J410,0)</f>
        <v>0</v>
      </c>
      <c r="BF410" s="233">
        <f>IF(N410="snížená",J410,0)</f>
        <v>0</v>
      </c>
      <c r="BG410" s="233">
        <f>IF(N410="zákl. přenesená",J410,0)</f>
        <v>0</v>
      </c>
      <c r="BH410" s="233">
        <f>IF(N410="sníž. přenesená",J410,0)</f>
        <v>0</v>
      </c>
      <c r="BI410" s="233">
        <f>IF(N410="nulová",J410,0)</f>
        <v>0</v>
      </c>
      <c r="BJ410" s="15" t="s">
        <v>93</v>
      </c>
      <c r="BK410" s="233">
        <f>ROUND(I410*H410,2)</f>
        <v>0</v>
      </c>
      <c r="BL410" s="15" t="s">
        <v>174</v>
      </c>
      <c r="BM410" s="232" t="s">
        <v>647</v>
      </c>
    </row>
    <row r="411" spans="1:47" s="2" customFormat="1" ht="12">
      <c r="A411" s="37"/>
      <c r="B411" s="38"/>
      <c r="C411" s="39"/>
      <c r="D411" s="234" t="s">
        <v>164</v>
      </c>
      <c r="E411" s="39"/>
      <c r="F411" s="235" t="s">
        <v>646</v>
      </c>
      <c r="G411" s="39"/>
      <c r="H411" s="39"/>
      <c r="I411" s="236"/>
      <c r="J411" s="39"/>
      <c r="K411" s="39"/>
      <c r="L411" s="43"/>
      <c r="M411" s="237"/>
      <c r="N411" s="238"/>
      <c r="O411" s="90"/>
      <c r="P411" s="90"/>
      <c r="Q411" s="90"/>
      <c r="R411" s="90"/>
      <c r="S411" s="90"/>
      <c r="T411" s="91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15" t="s">
        <v>164</v>
      </c>
      <c r="AU411" s="15" t="s">
        <v>95</v>
      </c>
    </row>
    <row r="412" spans="1:51" s="13" customFormat="1" ht="12">
      <c r="A412" s="13"/>
      <c r="B412" s="239"/>
      <c r="C412" s="240"/>
      <c r="D412" s="234" t="s">
        <v>224</v>
      </c>
      <c r="E412" s="241" t="s">
        <v>1</v>
      </c>
      <c r="F412" s="242" t="s">
        <v>182</v>
      </c>
      <c r="G412" s="240"/>
      <c r="H412" s="243">
        <v>6</v>
      </c>
      <c r="I412" s="244"/>
      <c r="J412" s="240"/>
      <c r="K412" s="240"/>
      <c r="L412" s="245"/>
      <c r="M412" s="246"/>
      <c r="N412" s="247"/>
      <c r="O412" s="247"/>
      <c r="P412" s="247"/>
      <c r="Q412" s="247"/>
      <c r="R412" s="247"/>
      <c r="S412" s="247"/>
      <c r="T412" s="248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9" t="s">
        <v>224</v>
      </c>
      <c r="AU412" s="249" t="s">
        <v>95</v>
      </c>
      <c r="AV412" s="13" t="s">
        <v>95</v>
      </c>
      <c r="AW412" s="13" t="s">
        <v>40</v>
      </c>
      <c r="AX412" s="13" t="s">
        <v>93</v>
      </c>
      <c r="AY412" s="249" t="s">
        <v>157</v>
      </c>
    </row>
    <row r="413" spans="1:65" s="2" customFormat="1" ht="24.15" customHeight="1">
      <c r="A413" s="37"/>
      <c r="B413" s="38"/>
      <c r="C413" s="254" t="s">
        <v>680</v>
      </c>
      <c r="D413" s="254" t="s">
        <v>299</v>
      </c>
      <c r="E413" s="255" t="s">
        <v>649</v>
      </c>
      <c r="F413" s="256" t="s">
        <v>650</v>
      </c>
      <c r="G413" s="257" t="s">
        <v>494</v>
      </c>
      <c r="H413" s="258">
        <v>6</v>
      </c>
      <c r="I413" s="259"/>
      <c r="J413" s="260">
        <f>ROUND(I413*H413,2)</f>
        <v>0</v>
      </c>
      <c r="K413" s="261"/>
      <c r="L413" s="262"/>
      <c r="M413" s="263" t="s">
        <v>1</v>
      </c>
      <c r="N413" s="264" t="s">
        <v>50</v>
      </c>
      <c r="O413" s="90"/>
      <c r="P413" s="230">
        <f>O413*H413</f>
        <v>0</v>
      </c>
      <c r="Q413" s="230">
        <v>0.57</v>
      </c>
      <c r="R413" s="230">
        <f>Q413*H413</f>
        <v>3.42</v>
      </c>
      <c r="S413" s="230">
        <v>0</v>
      </c>
      <c r="T413" s="231">
        <f>S413*H413</f>
        <v>0</v>
      </c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R413" s="232" t="s">
        <v>191</v>
      </c>
      <c r="AT413" s="232" t="s">
        <v>299</v>
      </c>
      <c r="AU413" s="232" t="s">
        <v>95</v>
      </c>
      <c r="AY413" s="15" t="s">
        <v>157</v>
      </c>
      <c r="BE413" s="233">
        <f>IF(N413="základní",J413,0)</f>
        <v>0</v>
      </c>
      <c r="BF413" s="233">
        <f>IF(N413="snížená",J413,0)</f>
        <v>0</v>
      </c>
      <c r="BG413" s="233">
        <f>IF(N413="zákl. přenesená",J413,0)</f>
        <v>0</v>
      </c>
      <c r="BH413" s="233">
        <f>IF(N413="sníž. přenesená",J413,0)</f>
        <v>0</v>
      </c>
      <c r="BI413" s="233">
        <f>IF(N413="nulová",J413,0)</f>
        <v>0</v>
      </c>
      <c r="BJ413" s="15" t="s">
        <v>93</v>
      </c>
      <c r="BK413" s="233">
        <f>ROUND(I413*H413,2)</f>
        <v>0</v>
      </c>
      <c r="BL413" s="15" t="s">
        <v>174</v>
      </c>
      <c r="BM413" s="232" t="s">
        <v>651</v>
      </c>
    </row>
    <row r="414" spans="1:47" s="2" customFormat="1" ht="12">
      <c r="A414" s="37"/>
      <c r="B414" s="38"/>
      <c r="C414" s="39"/>
      <c r="D414" s="234" t="s">
        <v>164</v>
      </c>
      <c r="E414" s="39"/>
      <c r="F414" s="235" t="s">
        <v>650</v>
      </c>
      <c r="G414" s="39"/>
      <c r="H414" s="39"/>
      <c r="I414" s="236"/>
      <c r="J414" s="39"/>
      <c r="K414" s="39"/>
      <c r="L414" s="43"/>
      <c r="M414" s="237"/>
      <c r="N414" s="238"/>
      <c r="O414" s="90"/>
      <c r="P414" s="90"/>
      <c r="Q414" s="90"/>
      <c r="R414" s="90"/>
      <c r="S414" s="90"/>
      <c r="T414" s="91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T414" s="15" t="s">
        <v>164</v>
      </c>
      <c r="AU414" s="15" t="s">
        <v>95</v>
      </c>
    </row>
    <row r="415" spans="1:51" s="13" customFormat="1" ht="12">
      <c r="A415" s="13"/>
      <c r="B415" s="239"/>
      <c r="C415" s="240"/>
      <c r="D415" s="234" t="s">
        <v>224</v>
      </c>
      <c r="E415" s="241" t="s">
        <v>1</v>
      </c>
      <c r="F415" s="242" t="s">
        <v>182</v>
      </c>
      <c r="G415" s="240"/>
      <c r="H415" s="243">
        <v>6</v>
      </c>
      <c r="I415" s="244"/>
      <c r="J415" s="240"/>
      <c r="K415" s="240"/>
      <c r="L415" s="245"/>
      <c r="M415" s="246"/>
      <c r="N415" s="247"/>
      <c r="O415" s="247"/>
      <c r="P415" s="247"/>
      <c r="Q415" s="247"/>
      <c r="R415" s="247"/>
      <c r="S415" s="247"/>
      <c r="T415" s="248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9" t="s">
        <v>224</v>
      </c>
      <c r="AU415" s="249" t="s">
        <v>95</v>
      </c>
      <c r="AV415" s="13" t="s">
        <v>95</v>
      </c>
      <c r="AW415" s="13" t="s">
        <v>40</v>
      </c>
      <c r="AX415" s="13" t="s">
        <v>93</v>
      </c>
      <c r="AY415" s="249" t="s">
        <v>157</v>
      </c>
    </row>
    <row r="416" spans="1:65" s="2" customFormat="1" ht="24.15" customHeight="1">
      <c r="A416" s="37"/>
      <c r="B416" s="38"/>
      <c r="C416" s="220" t="s">
        <v>685</v>
      </c>
      <c r="D416" s="220" t="s">
        <v>158</v>
      </c>
      <c r="E416" s="221" t="s">
        <v>653</v>
      </c>
      <c r="F416" s="222" t="s">
        <v>654</v>
      </c>
      <c r="G416" s="223" t="s">
        <v>494</v>
      </c>
      <c r="H416" s="224">
        <v>6</v>
      </c>
      <c r="I416" s="225"/>
      <c r="J416" s="226">
        <f>ROUND(I416*H416,2)</f>
        <v>0</v>
      </c>
      <c r="K416" s="227"/>
      <c r="L416" s="43"/>
      <c r="M416" s="228" t="s">
        <v>1</v>
      </c>
      <c r="N416" s="229" t="s">
        <v>50</v>
      </c>
      <c r="O416" s="90"/>
      <c r="P416" s="230">
        <f>O416*H416</f>
        <v>0</v>
      </c>
      <c r="Q416" s="230">
        <v>0.02854</v>
      </c>
      <c r="R416" s="230">
        <f>Q416*H416</f>
        <v>0.17124</v>
      </c>
      <c r="S416" s="230">
        <v>0</v>
      </c>
      <c r="T416" s="231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232" t="s">
        <v>174</v>
      </c>
      <c r="AT416" s="232" t="s">
        <v>158</v>
      </c>
      <c r="AU416" s="232" t="s">
        <v>95</v>
      </c>
      <c r="AY416" s="15" t="s">
        <v>157</v>
      </c>
      <c r="BE416" s="233">
        <f>IF(N416="základní",J416,0)</f>
        <v>0</v>
      </c>
      <c r="BF416" s="233">
        <f>IF(N416="snížená",J416,0)</f>
        <v>0</v>
      </c>
      <c r="BG416" s="233">
        <f>IF(N416="zákl. přenesená",J416,0)</f>
        <v>0</v>
      </c>
      <c r="BH416" s="233">
        <f>IF(N416="sníž. přenesená",J416,0)</f>
        <v>0</v>
      </c>
      <c r="BI416" s="233">
        <f>IF(N416="nulová",J416,0)</f>
        <v>0</v>
      </c>
      <c r="BJ416" s="15" t="s">
        <v>93</v>
      </c>
      <c r="BK416" s="233">
        <f>ROUND(I416*H416,2)</f>
        <v>0</v>
      </c>
      <c r="BL416" s="15" t="s">
        <v>174</v>
      </c>
      <c r="BM416" s="232" t="s">
        <v>655</v>
      </c>
    </row>
    <row r="417" spans="1:47" s="2" customFormat="1" ht="12">
      <c r="A417" s="37"/>
      <c r="B417" s="38"/>
      <c r="C417" s="39"/>
      <c r="D417" s="234" t="s">
        <v>164</v>
      </c>
      <c r="E417" s="39"/>
      <c r="F417" s="235" t="s">
        <v>654</v>
      </c>
      <c r="G417" s="39"/>
      <c r="H417" s="39"/>
      <c r="I417" s="236"/>
      <c r="J417" s="39"/>
      <c r="K417" s="39"/>
      <c r="L417" s="43"/>
      <c r="M417" s="237"/>
      <c r="N417" s="238"/>
      <c r="O417" s="90"/>
      <c r="P417" s="90"/>
      <c r="Q417" s="90"/>
      <c r="R417" s="90"/>
      <c r="S417" s="90"/>
      <c r="T417" s="91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15" t="s">
        <v>164</v>
      </c>
      <c r="AU417" s="15" t="s">
        <v>95</v>
      </c>
    </row>
    <row r="418" spans="1:51" s="13" customFormat="1" ht="12">
      <c r="A418" s="13"/>
      <c r="B418" s="239"/>
      <c r="C418" s="240"/>
      <c r="D418" s="234" t="s">
        <v>224</v>
      </c>
      <c r="E418" s="241" t="s">
        <v>1</v>
      </c>
      <c r="F418" s="242" t="s">
        <v>182</v>
      </c>
      <c r="G418" s="240"/>
      <c r="H418" s="243">
        <v>6</v>
      </c>
      <c r="I418" s="244"/>
      <c r="J418" s="240"/>
      <c r="K418" s="240"/>
      <c r="L418" s="245"/>
      <c r="M418" s="246"/>
      <c r="N418" s="247"/>
      <c r="O418" s="247"/>
      <c r="P418" s="247"/>
      <c r="Q418" s="247"/>
      <c r="R418" s="247"/>
      <c r="S418" s="247"/>
      <c r="T418" s="248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9" t="s">
        <v>224</v>
      </c>
      <c r="AU418" s="249" t="s">
        <v>95</v>
      </c>
      <c r="AV418" s="13" t="s">
        <v>95</v>
      </c>
      <c r="AW418" s="13" t="s">
        <v>40</v>
      </c>
      <c r="AX418" s="13" t="s">
        <v>93</v>
      </c>
      <c r="AY418" s="249" t="s">
        <v>157</v>
      </c>
    </row>
    <row r="419" spans="1:65" s="2" customFormat="1" ht="16.5" customHeight="1">
      <c r="A419" s="37"/>
      <c r="B419" s="38"/>
      <c r="C419" s="254" t="s">
        <v>689</v>
      </c>
      <c r="D419" s="254" t="s">
        <v>299</v>
      </c>
      <c r="E419" s="255" t="s">
        <v>658</v>
      </c>
      <c r="F419" s="256" t="s">
        <v>659</v>
      </c>
      <c r="G419" s="257" t="s">
        <v>494</v>
      </c>
      <c r="H419" s="258">
        <v>6</v>
      </c>
      <c r="I419" s="259"/>
      <c r="J419" s="260">
        <f>ROUND(I419*H419,2)</f>
        <v>0</v>
      </c>
      <c r="K419" s="261"/>
      <c r="L419" s="262"/>
      <c r="M419" s="263" t="s">
        <v>1</v>
      </c>
      <c r="N419" s="264" t="s">
        <v>50</v>
      </c>
      <c r="O419" s="90"/>
      <c r="P419" s="230">
        <f>O419*H419</f>
        <v>0</v>
      </c>
      <c r="Q419" s="230">
        <v>1.817</v>
      </c>
      <c r="R419" s="230">
        <f>Q419*H419</f>
        <v>10.902</v>
      </c>
      <c r="S419" s="230">
        <v>0</v>
      </c>
      <c r="T419" s="231">
        <f>S419*H419</f>
        <v>0</v>
      </c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R419" s="232" t="s">
        <v>191</v>
      </c>
      <c r="AT419" s="232" t="s">
        <v>299</v>
      </c>
      <c r="AU419" s="232" t="s">
        <v>95</v>
      </c>
      <c r="AY419" s="15" t="s">
        <v>157</v>
      </c>
      <c r="BE419" s="233">
        <f>IF(N419="základní",J419,0)</f>
        <v>0</v>
      </c>
      <c r="BF419" s="233">
        <f>IF(N419="snížená",J419,0)</f>
        <v>0</v>
      </c>
      <c r="BG419" s="233">
        <f>IF(N419="zákl. přenesená",J419,0)</f>
        <v>0</v>
      </c>
      <c r="BH419" s="233">
        <f>IF(N419="sníž. přenesená",J419,0)</f>
        <v>0</v>
      </c>
      <c r="BI419" s="233">
        <f>IF(N419="nulová",J419,0)</f>
        <v>0</v>
      </c>
      <c r="BJ419" s="15" t="s">
        <v>93</v>
      </c>
      <c r="BK419" s="233">
        <f>ROUND(I419*H419,2)</f>
        <v>0</v>
      </c>
      <c r="BL419" s="15" t="s">
        <v>174</v>
      </c>
      <c r="BM419" s="232" t="s">
        <v>660</v>
      </c>
    </row>
    <row r="420" spans="1:47" s="2" customFormat="1" ht="12">
      <c r="A420" s="37"/>
      <c r="B420" s="38"/>
      <c r="C420" s="39"/>
      <c r="D420" s="234" t="s">
        <v>164</v>
      </c>
      <c r="E420" s="39"/>
      <c r="F420" s="235" t="s">
        <v>661</v>
      </c>
      <c r="G420" s="39"/>
      <c r="H420" s="39"/>
      <c r="I420" s="236"/>
      <c r="J420" s="39"/>
      <c r="K420" s="39"/>
      <c r="L420" s="43"/>
      <c r="M420" s="237"/>
      <c r="N420" s="238"/>
      <c r="O420" s="90"/>
      <c r="P420" s="90"/>
      <c r="Q420" s="90"/>
      <c r="R420" s="90"/>
      <c r="S420" s="90"/>
      <c r="T420" s="91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T420" s="15" t="s">
        <v>164</v>
      </c>
      <c r="AU420" s="15" t="s">
        <v>95</v>
      </c>
    </row>
    <row r="421" spans="1:51" s="13" customFormat="1" ht="12">
      <c r="A421" s="13"/>
      <c r="B421" s="239"/>
      <c r="C421" s="240"/>
      <c r="D421" s="234" t="s">
        <v>224</v>
      </c>
      <c r="E421" s="241" t="s">
        <v>1</v>
      </c>
      <c r="F421" s="242" t="s">
        <v>182</v>
      </c>
      <c r="G421" s="240"/>
      <c r="H421" s="243">
        <v>6</v>
      </c>
      <c r="I421" s="244"/>
      <c r="J421" s="240"/>
      <c r="K421" s="240"/>
      <c r="L421" s="245"/>
      <c r="M421" s="246"/>
      <c r="N421" s="247"/>
      <c r="O421" s="247"/>
      <c r="P421" s="247"/>
      <c r="Q421" s="247"/>
      <c r="R421" s="247"/>
      <c r="S421" s="247"/>
      <c r="T421" s="248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9" t="s">
        <v>224</v>
      </c>
      <c r="AU421" s="249" t="s">
        <v>95</v>
      </c>
      <c r="AV421" s="13" t="s">
        <v>95</v>
      </c>
      <c r="AW421" s="13" t="s">
        <v>40</v>
      </c>
      <c r="AX421" s="13" t="s">
        <v>93</v>
      </c>
      <c r="AY421" s="249" t="s">
        <v>157</v>
      </c>
    </row>
    <row r="422" spans="1:65" s="2" customFormat="1" ht="37.8" customHeight="1">
      <c r="A422" s="37"/>
      <c r="B422" s="38"/>
      <c r="C422" s="254" t="s">
        <v>693</v>
      </c>
      <c r="D422" s="254" t="s">
        <v>299</v>
      </c>
      <c r="E422" s="255" t="s">
        <v>686</v>
      </c>
      <c r="F422" s="256" t="s">
        <v>974</v>
      </c>
      <c r="G422" s="257" t="s">
        <v>494</v>
      </c>
      <c r="H422" s="258">
        <v>6</v>
      </c>
      <c r="I422" s="259"/>
      <c r="J422" s="260">
        <f>ROUND(I422*H422,2)</f>
        <v>0</v>
      </c>
      <c r="K422" s="261"/>
      <c r="L422" s="262"/>
      <c r="M422" s="263" t="s">
        <v>1</v>
      </c>
      <c r="N422" s="264" t="s">
        <v>50</v>
      </c>
      <c r="O422" s="90"/>
      <c r="P422" s="230">
        <f>O422*H422</f>
        <v>0</v>
      </c>
      <c r="Q422" s="230">
        <v>0.0546</v>
      </c>
      <c r="R422" s="230">
        <f>Q422*H422</f>
        <v>0.3276</v>
      </c>
      <c r="S422" s="230">
        <v>0</v>
      </c>
      <c r="T422" s="231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232" t="s">
        <v>191</v>
      </c>
      <c r="AT422" s="232" t="s">
        <v>299</v>
      </c>
      <c r="AU422" s="232" t="s">
        <v>95</v>
      </c>
      <c r="AY422" s="15" t="s">
        <v>157</v>
      </c>
      <c r="BE422" s="233">
        <f>IF(N422="základní",J422,0)</f>
        <v>0</v>
      </c>
      <c r="BF422" s="233">
        <f>IF(N422="snížená",J422,0)</f>
        <v>0</v>
      </c>
      <c r="BG422" s="233">
        <f>IF(N422="zákl. přenesená",J422,0)</f>
        <v>0</v>
      </c>
      <c r="BH422" s="233">
        <f>IF(N422="sníž. přenesená",J422,0)</f>
        <v>0</v>
      </c>
      <c r="BI422" s="233">
        <f>IF(N422="nulová",J422,0)</f>
        <v>0</v>
      </c>
      <c r="BJ422" s="15" t="s">
        <v>93</v>
      </c>
      <c r="BK422" s="233">
        <f>ROUND(I422*H422,2)</f>
        <v>0</v>
      </c>
      <c r="BL422" s="15" t="s">
        <v>174</v>
      </c>
      <c r="BM422" s="232" t="s">
        <v>688</v>
      </c>
    </row>
    <row r="423" spans="1:47" s="2" customFormat="1" ht="12">
      <c r="A423" s="37"/>
      <c r="B423" s="38"/>
      <c r="C423" s="39"/>
      <c r="D423" s="234" t="s">
        <v>164</v>
      </c>
      <c r="E423" s="39"/>
      <c r="F423" s="235" t="s">
        <v>974</v>
      </c>
      <c r="G423" s="39"/>
      <c r="H423" s="39"/>
      <c r="I423" s="236"/>
      <c r="J423" s="39"/>
      <c r="K423" s="39"/>
      <c r="L423" s="43"/>
      <c r="M423" s="237"/>
      <c r="N423" s="238"/>
      <c r="O423" s="90"/>
      <c r="P423" s="90"/>
      <c r="Q423" s="90"/>
      <c r="R423" s="90"/>
      <c r="S423" s="90"/>
      <c r="T423" s="91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15" t="s">
        <v>164</v>
      </c>
      <c r="AU423" s="15" t="s">
        <v>95</v>
      </c>
    </row>
    <row r="424" spans="1:51" s="13" customFormat="1" ht="12">
      <c r="A424" s="13"/>
      <c r="B424" s="239"/>
      <c r="C424" s="240"/>
      <c r="D424" s="234" t="s">
        <v>224</v>
      </c>
      <c r="E424" s="241" t="s">
        <v>1</v>
      </c>
      <c r="F424" s="242" t="s">
        <v>182</v>
      </c>
      <c r="G424" s="240"/>
      <c r="H424" s="243">
        <v>6</v>
      </c>
      <c r="I424" s="244"/>
      <c r="J424" s="240"/>
      <c r="K424" s="240"/>
      <c r="L424" s="245"/>
      <c r="M424" s="246"/>
      <c r="N424" s="247"/>
      <c r="O424" s="247"/>
      <c r="P424" s="247"/>
      <c r="Q424" s="247"/>
      <c r="R424" s="247"/>
      <c r="S424" s="247"/>
      <c r="T424" s="248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9" t="s">
        <v>224</v>
      </c>
      <c r="AU424" s="249" t="s">
        <v>95</v>
      </c>
      <c r="AV424" s="13" t="s">
        <v>95</v>
      </c>
      <c r="AW424" s="13" t="s">
        <v>40</v>
      </c>
      <c r="AX424" s="13" t="s">
        <v>93</v>
      </c>
      <c r="AY424" s="249" t="s">
        <v>157</v>
      </c>
    </row>
    <row r="425" spans="1:65" s="2" customFormat="1" ht="16.5" customHeight="1">
      <c r="A425" s="37"/>
      <c r="B425" s="38"/>
      <c r="C425" s="220" t="s">
        <v>699</v>
      </c>
      <c r="D425" s="220" t="s">
        <v>158</v>
      </c>
      <c r="E425" s="221" t="s">
        <v>676</v>
      </c>
      <c r="F425" s="222" t="s">
        <v>677</v>
      </c>
      <c r="G425" s="223" t="s">
        <v>494</v>
      </c>
      <c r="H425" s="224">
        <v>5</v>
      </c>
      <c r="I425" s="225"/>
      <c r="J425" s="226">
        <f>ROUND(I425*H425,2)</f>
        <v>0</v>
      </c>
      <c r="K425" s="227"/>
      <c r="L425" s="43"/>
      <c r="M425" s="228" t="s">
        <v>1</v>
      </c>
      <c r="N425" s="229" t="s">
        <v>50</v>
      </c>
      <c r="O425" s="90"/>
      <c r="P425" s="230">
        <f>O425*H425</f>
        <v>0</v>
      </c>
      <c r="Q425" s="230">
        <v>0.00024</v>
      </c>
      <c r="R425" s="230">
        <f>Q425*H425</f>
        <v>0.0012000000000000001</v>
      </c>
      <c r="S425" s="230">
        <v>0</v>
      </c>
      <c r="T425" s="231">
        <f>S425*H425</f>
        <v>0</v>
      </c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R425" s="232" t="s">
        <v>174</v>
      </c>
      <c r="AT425" s="232" t="s">
        <v>158</v>
      </c>
      <c r="AU425" s="232" t="s">
        <v>95</v>
      </c>
      <c r="AY425" s="15" t="s">
        <v>157</v>
      </c>
      <c r="BE425" s="233">
        <f>IF(N425="základní",J425,0)</f>
        <v>0</v>
      </c>
      <c r="BF425" s="233">
        <f>IF(N425="snížená",J425,0)</f>
        <v>0</v>
      </c>
      <c r="BG425" s="233">
        <f>IF(N425="zákl. přenesená",J425,0)</f>
        <v>0</v>
      </c>
      <c r="BH425" s="233">
        <f>IF(N425="sníž. přenesená",J425,0)</f>
        <v>0</v>
      </c>
      <c r="BI425" s="233">
        <f>IF(N425="nulová",J425,0)</f>
        <v>0</v>
      </c>
      <c r="BJ425" s="15" t="s">
        <v>93</v>
      </c>
      <c r="BK425" s="233">
        <f>ROUND(I425*H425,2)</f>
        <v>0</v>
      </c>
      <c r="BL425" s="15" t="s">
        <v>174</v>
      </c>
      <c r="BM425" s="232" t="s">
        <v>1509</v>
      </c>
    </row>
    <row r="426" spans="1:47" s="2" customFormat="1" ht="12">
      <c r="A426" s="37"/>
      <c r="B426" s="38"/>
      <c r="C426" s="39"/>
      <c r="D426" s="234" t="s">
        <v>164</v>
      </c>
      <c r="E426" s="39"/>
      <c r="F426" s="235" t="s">
        <v>679</v>
      </c>
      <c r="G426" s="39"/>
      <c r="H426" s="39"/>
      <c r="I426" s="236"/>
      <c r="J426" s="39"/>
      <c r="K426" s="39"/>
      <c r="L426" s="43"/>
      <c r="M426" s="237"/>
      <c r="N426" s="238"/>
      <c r="O426" s="90"/>
      <c r="P426" s="90"/>
      <c r="Q426" s="90"/>
      <c r="R426" s="90"/>
      <c r="S426" s="90"/>
      <c r="T426" s="91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T426" s="15" t="s">
        <v>164</v>
      </c>
      <c r="AU426" s="15" t="s">
        <v>95</v>
      </c>
    </row>
    <row r="427" spans="1:51" s="13" customFormat="1" ht="12">
      <c r="A427" s="13"/>
      <c r="B427" s="239"/>
      <c r="C427" s="240"/>
      <c r="D427" s="234" t="s">
        <v>224</v>
      </c>
      <c r="E427" s="241" t="s">
        <v>1</v>
      </c>
      <c r="F427" s="242" t="s">
        <v>156</v>
      </c>
      <c r="G427" s="240"/>
      <c r="H427" s="243">
        <v>5</v>
      </c>
      <c r="I427" s="244"/>
      <c r="J427" s="240"/>
      <c r="K427" s="240"/>
      <c r="L427" s="245"/>
      <c r="M427" s="246"/>
      <c r="N427" s="247"/>
      <c r="O427" s="247"/>
      <c r="P427" s="247"/>
      <c r="Q427" s="247"/>
      <c r="R427" s="247"/>
      <c r="S427" s="247"/>
      <c r="T427" s="248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9" t="s">
        <v>224</v>
      </c>
      <c r="AU427" s="249" t="s">
        <v>95</v>
      </c>
      <c r="AV427" s="13" t="s">
        <v>95</v>
      </c>
      <c r="AW427" s="13" t="s">
        <v>40</v>
      </c>
      <c r="AX427" s="13" t="s">
        <v>93</v>
      </c>
      <c r="AY427" s="249" t="s">
        <v>157</v>
      </c>
    </row>
    <row r="428" spans="1:65" s="2" customFormat="1" ht="24.15" customHeight="1">
      <c r="A428" s="37"/>
      <c r="B428" s="38"/>
      <c r="C428" s="220" t="s">
        <v>704</v>
      </c>
      <c r="D428" s="220" t="s">
        <v>158</v>
      </c>
      <c r="E428" s="221" t="s">
        <v>681</v>
      </c>
      <c r="F428" s="222" t="s">
        <v>682</v>
      </c>
      <c r="G428" s="223" t="s">
        <v>494</v>
      </c>
      <c r="H428" s="224">
        <v>6</v>
      </c>
      <c r="I428" s="225"/>
      <c r="J428" s="226">
        <f>ROUND(I428*H428,2)</f>
        <v>0</v>
      </c>
      <c r="K428" s="227"/>
      <c r="L428" s="43"/>
      <c r="M428" s="228" t="s">
        <v>1</v>
      </c>
      <c r="N428" s="229" t="s">
        <v>50</v>
      </c>
      <c r="O428" s="90"/>
      <c r="P428" s="230">
        <f>O428*H428</f>
        <v>0</v>
      </c>
      <c r="Q428" s="230">
        <v>0.09</v>
      </c>
      <c r="R428" s="230">
        <f>Q428*H428</f>
        <v>0.54</v>
      </c>
      <c r="S428" s="230">
        <v>0</v>
      </c>
      <c r="T428" s="231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232" t="s">
        <v>174</v>
      </c>
      <c r="AT428" s="232" t="s">
        <v>158</v>
      </c>
      <c r="AU428" s="232" t="s">
        <v>95</v>
      </c>
      <c r="AY428" s="15" t="s">
        <v>157</v>
      </c>
      <c r="BE428" s="233">
        <f>IF(N428="základní",J428,0)</f>
        <v>0</v>
      </c>
      <c r="BF428" s="233">
        <f>IF(N428="snížená",J428,0)</f>
        <v>0</v>
      </c>
      <c r="BG428" s="233">
        <f>IF(N428="zákl. přenesená",J428,0)</f>
        <v>0</v>
      </c>
      <c r="BH428" s="233">
        <f>IF(N428="sníž. přenesená",J428,0)</f>
        <v>0</v>
      </c>
      <c r="BI428" s="233">
        <f>IF(N428="nulová",J428,0)</f>
        <v>0</v>
      </c>
      <c r="BJ428" s="15" t="s">
        <v>93</v>
      </c>
      <c r="BK428" s="233">
        <f>ROUND(I428*H428,2)</f>
        <v>0</v>
      </c>
      <c r="BL428" s="15" t="s">
        <v>174</v>
      </c>
      <c r="BM428" s="232" t="s">
        <v>683</v>
      </c>
    </row>
    <row r="429" spans="1:47" s="2" customFormat="1" ht="12">
      <c r="A429" s="37"/>
      <c r="B429" s="38"/>
      <c r="C429" s="39"/>
      <c r="D429" s="234" t="s">
        <v>164</v>
      </c>
      <c r="E429" s="39"/>
      <c r="F429" s="235" t="s">
        <v>684</v>
      </c>
      <c r="G429" s="39"/>
      <c r="H429" s="39"/>
      <c r="I429" s="236"/>
      <c r="J429" s="39"/>
      <c r="K429" s="39"/>
      <c r="L429" s="43"/>
      <c r="M429" s="237"/>
      <c r="N429" s="238"/>
      <c r="O429" s="90"/>
      <c r="P429" s="90"/>
      <c r="Q429" s="90"/>
      <c r="R429" s="90"/>
      <c r="S429" s="90"/>
      <c r="T429" s="91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15" t="s">
        <v>164</v>
      </c>
      <c r="AU429" s="15" t="s">
        <v>95</v>
      </c>
    </row>
    <row r="430" spans="1:51" s="13" customFormat="1" ht="12">
      <c r="A430" s="13"/>
      <c r="B430" s="239"/>
      <c r="C430" s="240"/>
      <c r="D430" s="234" t="s">
        <v>224</v>
      </c>
      <c r="E430" s="241" t="s">
        <v>1</v>
      </c>
      <c r="F430" s="242" t="s">
        <v>182</v>
      </c>
      <c r="G430" s="240"/>
      <c r="H430" s="243">
        <v>6</v>
      </c>
      <c r="I430" s="244"/>
      <c r="J430" s="240"/>
      <c r="K430" s="240"/>
      <c r="L430" s="245"/>
      <c r="M430" s="246"/>
      <c r="N430" s="247"/>
      <c r="O430" s="247"/>
      <c r="P430" s="247"/>
      <c r="Q430" s="247"/>
      <c r="R430" s="247"/>
      <c r="S430" s="247"/>
      <c r="T430" s="248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9" t="s">
        <v>224</v>
      </c>
      <c r="AU430" s="249" t="s">
        <v>95</v>
      </c>
      <c r="AV430" s="13" t="s">
        <v>95</v>
      </c>
      <c r="AW430" s="13" t="s">
        <v>40</v>
      </c>
      <c r="AX430" s="13" t="s">
        <v>93</v>
      </c>
      <c r="AY430" s="249" t="s">
        <v>157</v>
      </c>
    </row>
    <row r="431" spans="1:65" s="2" customFormat="1" ht="24.15" customHeight="1">
      <c r="A431" s="37"/>
      <c r="B431" s="38"/>
      <c r="C431" s="220" t="s">
        <v>709</v>
      </c>
      <c r="D431" s="220" t="s">
        <v>158</v>
      </c>
      <c r="E431" s="221" t="s">
        <v>694</v>
      </c>
      <c r="F431" s="222" t="s">
        <v>695</v>
      </c>
      <c r="G431" s="223" t="s">
        <v>494</v>
      </c>
      <c r="H431" s="224">
        <v>6</v>
      </c>
      <c r="I431" s="225"/>
      <c r="J431" s="226">
        <f>ROUND(I431*H431,2)</f>
        <v>0</v>
      </c>
      <c r="K431" s="227"/>
      <c r="L431" s="43"/>
      <c r="M431" s="228" t="s">
        <v>1</v>
      </c>
      <c r="N431" s="229" t="s">
        <v>50</v>
      </c>
      <c r="O431" s="90"/>
      <c r="P431" s="230">
        <f>O431*H431</f>
        <v>0</v>
      </c>
      <c r="Q431" s="230">
        <v>0.4208</v>
      </c>
      <c r="R431" s="230">
        <f>Q431*H431</f>
        <v>2.5248</v>
      </c>
      <c r="S431" s="230">
        <v>0</v>
      </c>
      <c r="T431" s="231">
        <f>S431*H431</f>
        <v>0</v>
      </c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R431" s="232" t="s">
        <v>174</v>
      </c>
      <c r="AT431" s="232" t="s">
        <v>158</v>
      </c>
      <c r="AU431" s="232" t="s">
        <v>95</v>
      </c>
      <c r="AY431" s="15" t="s">
        <v>157</v>
      </c>
      <c r="BE431" s="233">
        <f>IF(N431="základní",J431,0)</f>
        <v>0</v>
      </c>
      <c r="BF431" s="233">
        <f>IF(N431="snížená",J431,0)</f>
        <v>0</v>
      </c>
      <c r="BG431" s="233">
        <f>IF(N431="zákl. přenesená",J431,0)</f>
        <v>0</v>
      </c>
      <c r="BH431" s="233">
        <f>IF(N431="sníž. přenesená",J431,0)</f>
        <v>0</v>
      </c>
      <c r="BI431" s="233">
        <f>IF(N431="nulová",J431,0)</f>
        <v>0</v>
      </c>
      <c r="BJ431" s="15" t="s">
        <v>93</v>
      </c>
      <c r="BK431" s="233">
        <f>ROUND(I431*H431,2)</f>
        <v>0</v>
      </c>
      <c r="BL431" s="15" t="s">
        <v>174</v>
      </c>
      <c r="BM431" s="232" t="s">
        <v>696</v>
      </c>
    </row>
    <row r="432" spans="1:47" s="2" customFormat="1" ht="12">
      <c r="A432" s="37"/>
      <c r="B432" s="38"/>
      <c r="C432" s="39"/>
      <c r="D432" s="234" t="s">
        <v>164</v>
      </c>
      <c r="E432" s="39"/>
      <c r="F432" s="235" t="s">
        <v>697</v>
      </c>
      <c r="G432" s="39"/>
      <c r="H432" s="39"/>
      <c r="I432" s="236"/>
      <c r="J432" s="39"/>
      <c r="K432" s="39"/>
      <c r="L432" s="43"/>
      <c r="M432" s="237"/>
      <c r="N432" s="238"/>
      <c r="O432" s="90"/>
      <c r="P432" s="90"/>
      <c r="Q432" s="90"/>
      <c r="R432" s="90"/>
      <c r="S432" s="90"/>
      <c r="T432" s="91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T432" s="15" t="s">
        <v>164</v>
      </c>
      <c r="AU432" s="15" t="s">
        <v>95</v>
      </c>
    </row>
    <row r="433" spans="1:51" s="13" customFormat="1" ht="12">
      <c r="A433" s="13"/>
      <c r="B433" s="239"/>
      <c r="C433" s="240"/>
      <c r="D433" s="234" t="s">
        <v>224</v>
      </c>
      <c r="E433" s="241" t="s">
        <v>1</v>
      </c>
      <c r="F433" s="242" t="s">
        <v>182</v>
      </c>
      <c r="G433" s="240"/>
      <c r="H433" s="243">
        <v>6</v>
      </c>
      <c r="I433" s="244"/>
      <c r="J433" s="240"/>
      <c r="K433" s="240"/>
      <c r="L433" s="245"/>
      <c r="M433" s="246"/>
      <c r="N433" s="247"/>
      <c r="O433" s="247"/>
      <c r="P433" s="247"/>
      <c r="Q433" s="247"/>
      <c r="R433" s="247"/>
      <c r="S433" s="247"/>
      <c r="T433" s="248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9" t="s">
        <v>224</v>
      </c>
      <c r="AU433" s="249" t="s">
        <v>95</v>
      </c>
      <c r="AV433" s="13" t="s">
        <v>95</v>
      </c>
      <c r="AW433" s="13" t="s">
        <v>40</v>
      </c>
      <c r="AX433" s="13" t="s">
        <v>93</v>
      </c>
      <c r="AY433" s="249" t="s">
        <v>157</v>
      </c>
    </row>
    <row r="434" spans="1:65" s="2" customFormat="1" ht="24.15" customHeight="1">
      <c r="A434" s="37"/>
      <c r="B434" s="38"/>
      <c r="C434" s="220" t="s">
        <v>714</v>
      </c>
      <c r="D434" s="220" t="s">
        <v>158</v>
      </c>
      <c r="E434" s="221" t="s">
        <v>1510</v>
      </c>
      <c r="F434" s="222" t="s">
        <v>1511</v>
      </c>
      <c r="G434" s="223" t="s">
        <v>313</v>
      </c>
      <c r="H434" s="224">
        <v>2</v>
      </c>
      <c r="I434" s="225"/>
      <c r="J434" s="226">
        <f>ROUND(I434*H434,2)</f>
        <v>0</v>
      </c>
      <c r="K434" s="227"/>
      <c r="L434" s="43"/>
      <c r="M434" s="228" t="s">
        <v>1</v>
      </c>
      <c r="N434" s="229" t="s">
        <v>50</v>
      </c>
      <c r="O434" s="90"/>
      <c r="P434" s="230">
        <f>O434*H434</f>
        <v>0</v>
      </c>
      <c r="Q434" s="230">
        <v>0</v>
      </c>
      <c r="R434" s="230">
        <f>Q434*H434</f>
        <v>0</v>
      </c>
      <c r="S434" s="230">
        <v>0</v>
      </c>
      <c r="T434" s="231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232" t="s">
        <v>174</v>
      </c>
      <c r="AT434" s="232" t="s">
        <v>158</v>
      </c>
      <c r="AU434" s="232" t="s">
        <v>95</v>
      </c>
      <c r="AY434" s="15" t="s">
        <v>157</v>
      </c>
      <c r="BE434" s="233">
        <f>IF(N434="základní",J434,0)</f>
        <v>0</v>
      </c>
      <c r="BF434" s="233">
        <f>IF(N434="snížená",J434,0)</f>
        <v>0</v>
      </c>
      <c r="BG434" s="233">
        <f>IF(N434="zákl. přenesená",J434,0)</f>
        <v>0</v>
      </c>
      <c r="BH434" s="233">
        <f>IF(N434="sníž. přenesená",J434,0)</f>
        <v>0</v>
      </c>
      <c r="BI434" s="233">
        <f>IF(N434="nulová",J434,0)</f>
        <v>0</v>
      </c>
      <c r="BJ434" s="15" t="s">
        <v>93</v>
      </c>
      <c r="BK434" s="233">
        <f>ROUND(I434*H434,2)</f>
        <v>0</v>
      </c>
      <c r="BL434" s="15" t="s">
        <v>174</v>
      </c>
      <c r="BM434" s="232" t="s">
        <v>1512</v>
      </c>
    </row>
    <row r="435" spans="1:47" s="2" customFormat="1" ht="12">
      <c r="A435" s="37"/>
      <c r="B435" s="38"/>
      <c r="C435" s="39"/>
      <c r="D435" s="234" t="s">
        <v>164</v>
      </c>
      <c r="E435" s="39"/>
      <c r="F435" s="235" t="s">
        <v>1513</v>
      </c>
      <c r="G435" s="39"/>
      <c r="H435" s="39"/>
      <c r="I435" s="236"/>
      <c r="J435" s="39"/>
      <c r="K435" s="39"/>
      <c r="L435" s="43"/>
      <c r="M435" s="237"/>
      <c r="N435" s="238"/>
      <c r="O435" s="90"/>
      <c r="P435" s="90"/>
      <c r="Q435" s="90"/>
      <c r="R435" s="90"/>
      <c r="S435" s="90"/>
      <c r="T435" s="91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15" t="s">
        <v>164</v>
      </c>
      <c r="AU435" s="15" t="s">
        <v>95</v>
      </c>
    </row>
    <row r="436" spans="1:65" s="2" customFormat="1" ht="24.15" customHeight="1">
      <c r="A436" s="37"/>
      <c r="B436" s="38"/>
      <c r="C436" s="220" t="s">
        <v>722</v>
      </c>
      <c r="D436" s="220" t="s">
        <v>158</v>
      </c>
      <c r="E436" s="221" t="s">
        <v>1514</v>
      </c>
      <c r="F436" s="222" t="s">
        <v>1515</v>
      </c>
      <c r="G436" s="223" t="s">
        <v>313</v>
      </c>
      <c r="H436" s="224">
        <v>15.066</v>
      </c>
      <c r="I436" s="225"/>
      <c r="J436" s="226">
        <f>ROUND(I436*H436,2)</f>
        <v>0</v>
      </c>
      <c r="K436" s="227"/>
      <c r="L436" s="43"/>
      <c r="M436" s="228" t="s">
        <v>1</v>
      </c>
      <c r="N436" s="229" t="s">
        <v>50</v>
      </c>
      <c r="O436" s="90"/>
      <c r="P436" s="230">
        <f>O436*H436</f>
        <v>0</v>
      </c>
      <c r="Q436" s="230">
        <v>0</v>
      </c>
      <c r="R436" s="230">
        <f>Q436*H436</f>
        <v>0</v>
      </c>
      <c r="S436" s="230">
        <v>0</v>
      </c>
      <c r="T436" s="231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232" t="s">
        <v>174</v>
      </c>
      <c r="AT436" s="232" t="s">
        <v>158</v>
      </c>
      <c r="AU436" s="232" t="s">
        <v>95</v>
      </c>
      <c r="AY436" s="15" t="s">
        <v>157</v>
      </c>
      <c r="BE436" s="233">
        <f>IF(N436="základní",J436,0)</f>
        <v>0</v>
      </c>
      <c r="BF436" s="233">
        <f>IF(N436="snížená",J436,0)</f>
        <v>0</v>
      </c>
      <c r="BG436" s="233">
        <f>IF(N436="zákl. přenesená",J436,0)</f>
        <v>0</v>
      </c>
      <c r="BH436" s="233">
        <f>IF(N436="sníž. přenesená",J436,0)</f>
        <v>0</v>
      </c>
      <c r="BI436" s="233">
        <f>IF(N436="nulová",J436,0)</f>
        <v>0</v>
      </c>
      <c r="BJ436" s="15" t="s">
        <v>93</v>
      </c>
      <c r="BK436" s="233">
        <f>ROUND(I436*H436,2)</f>
        <v>0</v>
      </c>
      <c r="BL436" s="15" t="s">
        <v>174</v>
      </c>
      <c r="BM436" s="232" t="s">
        <v>1516</v>
      </c>
    </row>
    <row r="437" spans="1:47" s="2" customFormat="1" ht="12">
      <c r="A437" s="37"/>
      <c r="B437" s="38"/>
      <c r="C437" s="39"/>
      <c r="D437" s="234" t="s">
        <v>164</v>
      </c>
      <c r="E437" s="39"/>
      <c r="F437" s="235" t="s">
        <v>1517</v>
      </c>
      <c r="G437" s="39"/>
      <c r="H437" s="39"/>
      <c r="I437" s="236"/>
      <c r="J437" s="39"/>
      <c r="K437" s="39"/>
      <c r="L437" s="43"/>
      <c r="M437" s="237"/>
      <c r="N437" s="238"/>
      <c r="O437" s="90"/>
      <c r="P437" s="90"/>
      <c r="Q437" s="90"/>
      <c r="R437" s="90"/>
      <c r="S437" s="90"/>
      <c r="T437" s="91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15" t="s">
        <v>164</v>
      </c>
      <c r="AU437" s="15" t="s">
        <v>95</v>
      </c>
    </row>
    <row r="438" spans="1:51" s="13" customFormat="1" ht="12">
      <c r="A438" s="13"/>
      <c r="B438" s="239"/>
      <c r="C438" s="240"/>
      <c r="D438" s="234" t="s">
        <v>224</v>
      </c>
      <c r="E438" s="241" t="s">
        <v>1</v>
      </c>
      <c r="F438" s="242" t="s">
        <v>1518</v>
      </c>
      <c r="G438" s="240"/>
      <c r="H438" s="243">
        <v>15.066</v>
      </c>
      <c r="I438" s="244"/>
      <c r="J438" s="240"/>
      <c r="K438" s="240"/>
      <c r="L438" s="245"/>
      <c r="M438" s="246"/>
      <c r="N438" s="247"/>
      <c r="O438" s="247"/>
      <c r="P438" s="247"/>
      <c r="Q438" s="247"/>
      <c r="R438" s="247"/>
      <c r="S438" s="247"/>
      <c r="T438" s="248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9" t="s">
        <v>224</v>
      </c>
      <c r="AU438" s="249" t="s">
        <v>95</v>
      </c>
      <c r="AV438" s="13" t="s">
        <v>95</v>
      </c>
      <c r="AW438" s="13" t="s">
        <v>40</v>
      </c>
      <c r="AX438" s="13" t="s">
        <v>93</v>
      </c>
      <c r="AY438" s="249" t="s">
        <v>157</v>
      </c>
    </row>
    <row r="439" spans="1:65" s="2" customFormat="1" ht="24.15" customHeight="1">
      <c r="A439" s="37"/>
      <c r="B439" s="38"/>
      <c r="C439" s="220" t="s">
        <v>727</v>
      </c>
      <c r="D439" s="220" t="s">
        <v>158</v>
      </c>
      <c r="E439" s="221" t="s">
        <v>1519</v>
      </c>
      <c r="F439" s="222" t="s">
        <v>1520</v>
      </c>
      <c r="G439" s="223" t="s">
        <v>263</v>
      </c>
      <c r="H439" s="224">
        <v>24</v>
      </c>
      <c r="I439" s="225"/>
      <c r="J439" s="226">
        <f>ROUND(I439*H439,2)</f>
        <v>0</v>
      </c>
      <c r="K439" s="227"/>
      <c r="L439" s="43"/>
      <c r="M439" s="228" t="s">
        <v>1</v>
      </c>
      <c r="N439" s="229" t="s">
        <v>50</v>
      </c>
      <c r="O439" s="90"/>
      <c r="P439" s="230">
        <f>O439*H439</f>
        <v>0</v>
      </c>
      <c r="Q439" s="230">
        <v>0.00402</v>
      </c>
      <c r="R439" s="230">
        <f>Q439*H439</f>
        <v>0.09648000000000001</v>
      </c>
      <c r="S439" s="230">
        <v>0</v>
      </c>
      <c r="T439" s="231">
        <f>S439*H439</f>
        <v>0</v>
      </c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R439" s="232" t="s">
        <v>174</v>
      </c>
      <c r="AT439" s="232" t="s">
        <v>158</v>
      </c>
      <c r="AU439" s="232" t="s">
        <v>95</v>
      </c>
      <c r="AY439" s="15" t="s">
        <v>157</v>
      </c>
      <c r="BE439" s="233">
        <f>IF(N439="základní",J439,0)</f>
        <v>0</v>
      </c>
      <c r="BF439" s="233">
        <f>IF(N439="snížená",J439,0)</f>
        <v>0</v>
      </c>
      <c r="BG439" s="233">
        <f>IF(N439="zákl. přenesená",J439,0)</f>
        <v>0</v>
      </c>
      <c r="BH439" s="233">
        <f>IF(N439="sníž. přenesená",J439,0)</f>
        <v>0</v>
      </c>
      <c r="BI439" s="233">
        <f>IF(N439="nulová",J439,0)</f>
        <v>0</v>
      </c>
      <c r="BJ439" s="15" t="s">
        <v>93</v>
      </c>
      <c r="BK439" s="233">
        <f>ROUND(I439*H439,2)</f>
        <v>0</v>
      </c>
      <c r="BL439" s="15" t="s">
        <v>174</v>
      </c>
      <c r="BM439" s="232" t="s">
        <v>1521</v>
      </c>
    </row>
    <row r="440" spans="1:47" s="2" customFormat="1" ht="12">
      <c r="A440" s="37"/>
      <c r="B440" s="38"/>
      <c r="C440" s="39"/>
      <c r="D440" s="234" t="s">
        <v>164</v>
      </c>
      <c r="E440" s="39"/>
      <c r="F440" s="235" t="s">
        <v>1522</v>
      </c>
      <c r="G440" s="39"/>
      <c r="H440" s="39"/>
      <c r="I440" s="236"/>
      <c r="J440" s="39"/>
      <c r="K440" s="39"/>
      <c r="L440" s="43"/>
      <c r="M440" s="237"/>
      <c r="N440" s="238"/>
      <c r="O440" s="90"/>
      <c r="P440" s="90"/>
      <c r="Q440" s="90"/>
      <c r="R440" s="90"/>
      <c r="S440" s="90"/>
      <c r="T440" s="91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T440" s="15" t="s">
        <v>164</v>
      </c>
      <c r="AU440" s="15" t="s">
        <v>95</v>
      </c>
    </row>
    <row r="441" spans="1:51" s="13" customFormat="1" ht="12">
      <c r="A441" s="13"/>
      <c r="B441" s="239"/>
      <c r="C441" s="240"/>
      <c r="D441" s="234" t="s">
        <v>224</v>
      </c>
      <c r="E441" s="241" t="s">
        <v>1</v>
      </c>
      <c r="F441" s="242" t="s">
        <v>1523</v>
      </c>
      <c r="G441" s="240"/>
      <c r="H441" s="243">
        <v>24</v>
      </c>
      <c r="I441" s="244"/>
      <c r="J441" s="240"/>
      <c r="K441" s="240"/>
      <c r="L441" s="245"/>
      <c r="M441" s="246"/>
      <c r="N441" s="247"/>
      <c r="O441" s="247"/>
      <c r="P441" s="247"/>
      <c r="Q441" s="247"/>
      <c r="R441" s="247"/>
      <c r="S441" s="247"/>
      <c r="T441" s="248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9" t="s">
        <v>224</v>
      </c>
      <c r="AU441" s="249" t="s">
        <v>95</v>
      </c>
      <c r="AV441" s="13" t="s">
        <v>95</v>
      </c>
      <c r="AW441" s="13" t="s">
        <v>40</v>
      </c>
      <c r="AX441" s="13" t="s">
        <v>93</v>
      </c>
      <c r="AY441" s="249" t="s">
        <v>157</v>
      </c>
    </row>
    <row r="442" spans="1:65" s="2" customFormat="1" ht="21.75" customHeight="1">
      <c r="A442" s="37"/>
      <c r="B442" s="38"/>
      <c r="C442" s="220" t="s">
        <v>736</v>
      </c>
      <c r="D442" s="220" t="s">
        <v>158</v>
      </c>
      <c r="E442" s="221" t="s">
        <v>502</v>
      </c>
      <c r="F442" s="222" t="s">
        <v>503</v>
      </c>
      <c r="G442" s="223" t="s">
        <v>278</v>
      </c>
      <c r="H442" s="224">
        <v>121</v>
      </c>
      <c r="I442" s="225"/>
      <c r="J442" s="226">
        <f>ROUND(I442*H442,2)</f>
        <v>0</v>
      </c>
      <c r="K442" s="227"/>
      <c r="L442" s="43"/>
      <c r="M442" s="228" t="s">
        <v>1</v>
      </c>
      <c r="N442" s="229" t="s">
        <v>50</v>
      </c>
      <c r="O442" s="90"/>
      <c r="P442" s="230">
        <f>O442*H442</f>
        <v>0</v>
      </c>
      <c r="Q442" s="230">
        <v>0.00013</v>
      </c>
      <c r="R442" s="230">
        <f>Q442*H442</f>
        <v>0.015729999999999997</v>
      </c>
      <c r="S442" s="230">
        <v>0</v>
      </c>
      <c r="T442" s="231">
        <f>S442*H442</f>
        <v>0</v>
      </c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  <c r="AE442" s="37"/>
      <c r="AR442" s="232" t="s">
        <v>174</v>
      </c>
      <c r="AT442" s="232" t="s">
        <v>158</v>
      </c>
      <c r="AU442" s="232" t="s">
        <v>95</v>
      </c>
      <c r="AY442" s="15" t="s">
        <v>157</v>
      </c>
      <c r="BE442" s="233">
        <f>IF(N442="základní",J442,0)</f>
        <v>0</v>
      </c>
      <c r="BF442" s="233">
        <f>IF(N442="snížená",J442,0)</f>
        <v>0</v>
      </c>
      <c r="BG442" s="233">
        <f>IF(N442="zákl. přenesená",J442,0)</f>
        <v>0</v>
      </c>
      <c r="BH442" s="233">
        <f>IF(N442="sníž. přenesená",J442,0)</f>
        <v>0</v>
      </c>
      <c r="BI442" s="233">
        <f>IF(N442="nulová",J442,0)</f>
        <v>0</v>
      </c>
      <c r="BJ442" s="15" t="s">
        <v>93</v>
      </c>
      <c r="BK442" s="233">
        <f>ROUND(I442*H442,2)</f>
        <v>0</v>
      </c>
      <c r="BL442" s="15" t="s">
        <v>174</v>
      </c>
      <c r="BM442" s="232" t="s">
        <v>504</v>
      </c>
    </row>
    <row r="443" spans="1:47" s="2" customFormat="1" ht="12">
      <c r="A443" s="37"/>
      <c r="B443" s="38"/>
      <c r="C443" s="39"/>
      <c r="D443" s="234" t="s">
        <v>164</v>
      </c>
      <c r="E443" s="39"/>
      <c r="F443" s="235" t="s">
        <v>505</v>
      </c>
      <c r="G443" s="39"/>
      <c r="H443" s="39"/>
      <c r="I443" s="236"/>
      <c r="J443" s="39"/>
      <c r="K443" s="39"/>
      <c r="L443" s="43"/>
      <c r="M443" s="237"/>
      <c r="N443" s="238"/>
      <c r="O443" s="90"/>
      <c r="P443" s="90"/>
      <c r="Q443" s="90"/>
      <c r="R443" s="90"/>
      <c r="S443" s="90"/>
      <c r="T443" s="91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T443" s="15" t="s">
        <v>164</v>
      </c>
      <c r="AU443" s="15" t="s">
        <v>95</v>
      </c>
    </row>
    <row r="444" spans="1:51" s="13" customFormat="1" ht="12">
      <c r="A444" s="13"/>
      <c r="B444" s="239"/>
      <c r="C444" s="240"/>
      <c r="D444" s="234" t="s">
        <v>224</v>
      </c>
      <c r="E444" s="241" t="s">
        <v>1</v>
      </c>
      <c r="F444" s="242" t="s">
        <v>1141</v>
      </c>
      <c r="G444" s="240"/>
      <c r="H444" s="243">
        <v>121</v>
      </c>
      <c r="I444" s="244"/>
      <c r="J444" s="240"/>
      <c r="K444" s="240"/>
      <c r="L444" s="245"/>
      <c r="M444" s="246"/>
      <c r="N444" s="247"/>
      <c r="O444" s="247"/>
      <c r="P444" s="247"/>
      <c r="Q444" s="247"/>
      <c r="R444" s="247"/>
      <c r="S444" s="247"/>
      <c r="T444" s="248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9" t="s">
        <v>224</v>
      </c>
      <c r="AU444" s="249" t="s">
        <v>95</v>
      </c>
      <c r="AV444" s="13" t="s">
        <v>95</v>
      </c>
      <c r="AW444" s="13" t="s">
        <v>40</v>
      </c>
      <c r="AX444" s="13" t="s">
        <v>93</v>
      </c>
      <c r="AY444" s="249" t="s">
        <v>157</v>
      </c>
    </row>
    <row r="445" spans="1:63" s="12" customFormat="1" ht="22.8" customHeight="1">
      <c r="A445" s="12"/>
      <c r="B445" s="204"/>
      <c r="C445" s="205"/>
      <c r="D445" s="206" t="s">
        <v>84</v>
      </c>
      <c r="E445" s="218" t="s">
        <v>196</v>
      </c>
      <c r="F445" s="218" t="s">
        <v>698</v>
      </c>
      <c r="G445" s="205"/>
      <c r="H445" s="205"/>
      <c r="I445" s="208"/>
      <c r="J445" s="219">
        <f>BK445</f>
        <v>0</v>
      </c>
      <c r="K445" s="205"/>
      <c r="L445" s="210"/>
      <c r="M445" s="211"/>
      <c r="N445" s="212"/>
      <c r="O445" s="212"/>
      <c r="P445" s="213">
        <f>P446+SUM(P447:P464)</f>
        <v>0</v>
      </c>
      <c r="Q445" s="212"/>
      <c r="R445" s="213">
        <f>R446+SUM(R447:R464)</f>
        <v>0.024200000000000003</v>
      </c>
      <c r="S445" s="212"/>
      <c r="T445" s="214">
        <f>T446+SUM(T447:T464)</f>
        <v>18.336000000000002</v>
      </c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R445" s="215" t="s">
        <v>93</v>
      </c>
      <c r="AT445" s="216" t="s">
        <v>84</v>
      </c>
      <c r="AU445" s="216" t="s">
        <v>93</v>
      </c>
      <c r="AY445" s="215" t="s">
        <v>157</v>
      </c>
      <c r="BK445" s="217">
        <f>BK446+SUM(BK447:BK464)</f>
        <v>0</v>
      </c>
    </row>
    <row r="446" spans="1:65" s="2" customFormat="1" ht="24.15" customHeight="1">
      <c r="A446" s="37"/>
      <c r="B446" s="38"/>
      <c r="C446" s="220" t="s">
        <v>744</v>
      </c>
      <c r="D446" s="220" t="s">
        <v>158</v>
      </c>
      <c r="E446" s="221" t="s">
        <v>700</v>
      </c>
      <c r="F446" s="222" t="s">
        <v>701</v>
      </c>
      <c r="G446" s="223" t="s">
        <v>278</v>
      </c>
      <c r="H446" s="224">
        <v>242</v>
      </c>
      <c r="I446" s="225"/>
      <c r="J446" s="226">
        <f>ROUND(I446*H446,2)</f>
        <v>0</v>
      </c>
      <c r="K446" s="227"/>
      <c r="L446" s="43"/>
      <c r="M446" s="228" t="s">
        <v>1</v>
      </c>
      <c r="N446" s="229" t="s">
        <v>50</v>
      </c>
      <c r="O446" s="90"/>
      <c r="P446" s="230">
        <f>O446*H446</f>
        <v>0</v>
      </c>
      <c r="Q446" s="230">
        <v>0.0001</v>
      </c>
      <c r="R446" s="230">
        <f>Q446*H446</f>
        <v>0.024200000000000003</v>
      </c>
      <c r="S446" s="230">
        <v>0</v>
      </c>
      <c r="T446" s="231">
        <f>S446*H446</f>
        <v>0</v>
      </c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R446" s="232" t="s">
        <v>174</v>
      </c>
      <c r="AT446" s="232" t="s">
        <v>158</v>
      </c>
      <c r="AU446" s="232" t="s">
        <v>95</v>
      </c>
      <c r="AY446" s="15" t="s">
        <v>157</v>
      </c>
      <c r="BE446" s="233">
        <f>IF(N446="základní",J446,0)</f>
        <v>0</v>
      </c>
      <c r="BF446" s="233">
        <f>IF(N446="snížená",J446,0)</f>
        <v>0</v>
      </c>
      <c r="BG446" s="233">
        <f>IF(N446="zákl. přenesená",J446,0)</f>
        <v>0</v>
      </c>
      <c r="BH446" s="233">
        <f>IF(N446="sníž. přenesená",J446,0)</f>
        <v>0</v>
      </c>
      <c r="BI446" s="233">
        <f>IF(N446="nulová",J446,0)</f>
        <v>0</v>
      </c>
      <c r="BJ446" s="15" t="s">
        <v>93</v>
      </c>
      <c r="BK446" s="233">
        <f>ROUND(I446*H446,2)</f>
        <v>0</v>
      </c>
      <c r="BL446" s="15" t="s">
        <v>174</v>
      </c>
      <c r="BM446" s="232" t="s">
        <v>702</v>
      </c>
    </row>
    <row r="447" spans="1:47" s="2" customFormat="1" ht="12">
      <c r="A447" s="37"/>
      <c r="B447" s="38"/>
      <c r="C447" s="39"/>
      <c r="D447" s="234" t="s">
        <v>164</v>
      </c>
      <c r="E447" s="39"/>
      <c r="F447" s="235" t="s">
        <v>703</v>
      </c>
      <c r="G447" s="39"/>
      <c r="H447" s="39"/>
      <c r="I447" s="236"/>
      <c r="J447" s="39"/>
      <c r="K447" s="39"/>
      <c r="L447" s="43"/>
      <c r="M447" s="237"/>
      <c r="N447" s="238"/>
      <c r="O447" s="90"/>
      <c r="P447" s="90"/>
      <c r="Q447" s="90"/>
      <c r="R447" s="90"/>
      <c r="S447" s="90"/>
      <c r="T447" s="91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T447" s="15" t="s">
        <v>164</v>
      </c>
      <c r="AU447" s="15" t="s">
        <v>95</v>
      </c>
    </row>
    <row r="448" spans="1:51" s="13" customFormat="1" ht="12">
      <c r="A448" s="13"/>
      <c r="B448" s="239"/>
      <c r="C448" s="240"/>
      <c r="D448" s="234" t="s">
        <v>224</v>
      </c>
      <c r="E448" s="241" t="s">
        <v>1</v>
      </c>
      <c r="F448" s="242" t="s">
        <v>1524</v>
      </c>
      <c r="G448" s="240"/>
      <c r="H448" s="243">
        <v>242</v>
      </c>
      <c r="I448" s="244"/>
      <c r="J448" s="240"/>
      <c r="K448" s="240"/>
      <c r="L448" s="245"/>
      <c r="M448" s="246"/>
      <c r="N448" s="247"/>
      <c r="O448" s="247"/>
      <c r="P448" s="247"/>
      <c r="Q448" s="247"/>
      <c r="R448" s="247"/>
      <c r="S448" s="247"/>
      <c r="T448" s="248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9" t="s">
        <v>224</v>
      </c>
      <c r="AU448" s="249" t="s">
        <v>95</v>
      </c>
      <c r="AV448" s="13" t="s">
        <v>95</v>
      </c>
      <c r="AW448" s="13" t="s">
        <v>40</v>
      </c>
      <c r="AX448" s="13" t="s">
        <v>93</v>
      </c>
      <c r="AY448" s="249" t="s">
        <v>157</v>
      </c>
    </row>
    <row r="449" spans="1:65" s="2" customFormat="1" ht="24.15" customHeight="1">
      <c r="A449" s="37"/>
      <c r="B449" s="38"/>
      <c r="C449" s="220" t="s">
        <v>749</v>
      </c>
      <c r="D449" s="220" t="s">
        <v>158</v>
      </c>
      <c r="E449" s="221" t="s">
        <v>705</v>
      </c>
      <c r="F449" s="222" t="s">
        <v>706</v>
      </c>
      <c r="G449" s="223" t="s">
        <v>278</v>
      </c>
      <c r="H449" s="224">
        <v>242</v>
      </c>
      <c r="I449" s="225"/>
      <c r="J449" s="226">
        <f>ROUND(I449*H449,2)</f>
        <v>0</v>
      </c>
      <c r="K449" s="227"/>
      <c r="L449" s="43"/>
      <c r="M449" s="228" t="s">
        <v>1</v>
      </c>
      <c r="N449" s="229" t="s">
        <v>50</v>
      </c>
      <c r="O449" s="90"/>
      <c r="P449" s="230">
        <f>O449*H449</f>
        <v>0</v>
      </c>
      <c r="Q449" s="230">
        <v>0</v>
      </c>
      <c r="R449" s="230">
        <f>Q449*H449</f>
        <v>0</v>
      </c>
      <c r="S449" s="230">
        <v>0</v>
      </c>
      <c r="T449" s="231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232" t="s">
        <v>174</v>
      </c>
      <c r="AT449" s="232" t="s">
        <v>158</v>
      </c>
      <c r="AU449" s="232" t="s">
        <v>95</v>
      </c>
      <c r="AY449" s="15" t="s">
        <v>157</v>
      </c>
      <c r="BE449" s="233">
        <f>IF(N449="základní",J449,0)</f>
        <v>0</v>
      </c>
      <c r="BF449" s="233">
        <f>IF(N449="snížená",J449,0)</f>
        <v>0</v>
      </c>
      <c r="BG449" s="233">
        <f>IF(N449="zákl. přenesená",J449,0)</f>
        <v>0</v>
      </c>
      <c r="BH449" s="233">
        <f>IF(N449="sníž. přenesená",J449,0)</f>
        <v>0</v>
      </c>
      <c r="BI449" s="233">
        <f>IF(N449="nulová",J449,0)</f>
        <v>0</v>
      </c>
      <c r="BJ449" s="15" t="s">
        <v>93</v>
      </c>
      <c r="BK449" s="233">
        <f>ROUND(I449*H449,2)</f>
        <v>0</v>
      </c>
      <c r="BL449" s="15" t="s">
        <v>174</v>
      </c>
      <c r="BM449" s="232" t="s">
        <v>707</v>
      </c>
    </row>
    <row r="450" spans="1:47" s="2" customFormat="1" ht="12">
      <c r="A450" s="37"/>
      <c r="B450" s="38"/>
      <c r="C450" s="39"/>
      <c r="D450" s="234" t="s">
        <v>164</v>
      </c>
      <c r="E450" s="39"/>
      <c r="F450" s="235" t="s">
        <v>708</v>
      </c>
      <c r="G450" s="39"/>
      <c r="H450" s="39"/>
      <c r="I450" s="236"/>
      <c r="J450" s="39"/>
      <c r="K450" s="39"/>
      <c r="L450" s="43"/>
      <c r="M450" s="237"/>
      <c r="N450" s="238"/>
      <c r="O450" s="90"/>
      <c r="P450" s="90"/>
      <c r="Q450" s="90"/>
      <c r="R450" s="90"/>
      <c r="S450" s="90"/>
      <c r="T450" s="91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15" t="s">
        <v>164</v>
      </c>
      <c r="AU450" s="15" t="s">
        <v>95</v>
      </c>
    </row>
    <row r="451" spans="1:51" s="13" customFormat="1" ht="12">
      <c r="A451" s="13"/>
      <c r="B451" s="239"/>
      <c r="C451" s="240"/>
      <c r="D451" s="234" t="s">
        <v>224</v>
      </c>
      <c r="E451" s="241" t="s">
        <v>1</v>
      </c>
      <c r="F451" s="242" t="s">
        <v>1524</v>
      </c>
      <c r="G451" s="240"/>
      <c r="H451" s="243">
        <v>242</v>
      </c>
      <c r="I451" s="244"/>
      <c r="J451" s="240"/>
      <c r="K451" s="240"/>
      <c r="L451" s="245"/>
      <c r="M451" s="246"/>
      <c r="N451" s="247"/>
      <c r="O451" s="247"/>
      <c r="P451" s="247"/>
      <c r="Q451" s="247"/>
      <c r="R451" s="247"/>
      <c r="S451" s="247"/>
      <c r="T451" s="248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9" t="s">
        <v>224</v>
      </c>
      <c r="AU451" s="249" t="s">
        <v>95</v>
      </c>
      <c r="AV451" s="13" t="s">
        <v>95</v>
      </c>
      <c r="AW451" s="13" t="s">
        <v>40</v>
      </c>
      <c r="AX451" s="13" t="s">
        <v>93</v>
      </c>
      <c r="AY451" s="249" t="s">
        <v>157</v>
      </c>
    </row>
    <row r="452" spans="1:65" s="2" customFormat="1" ht="16.5" customHeight="1">
      <c r="A452" s="37"/>
      <c r="B452" s="38"/>
      <c r="C452" s="220" t="s">
        <v>755</v>
      </c>
      <c r="D452" s="220" t="s">
        <v>158</v>
      </c>
      <c r="E452" s="221" t="s">
        <v>710</v>
      </c>
      <c r="F452" s="222" t="s">
        <v>711</v>
      </c>
      <c r="G452" s="223" t="s">
        <v>278</v>
      </c>
      <c r="H452" s="224">
        <v>48</v>
      </c>
      <c r="I452" s="225"/>
      <c r="J452" s="226">
        <f>ROUND(I452*H452,2)</f>
        <v>0</v>
      </c>
      <c r="K452" s="227"/>
      <c r="L452" s="43"/>
      <c r="M452" s="228" t="s">
        <v>1</v>
      </c>
      <c r="N452" s="229" t="s">
        <v>50</v>
      </c>
      <c r="O452" s="90"/>
      <c r="P452" s="230">
        <f>O452*H452</f>
        <v>0</v>
      </c>
      <c r="Q452" s="230">
        <v>0</v>
      </c>
      <c r="R452" s="230">
        <f>Q452*H452</f>
        <v>0</v>
      </c>
      <c r="S452" s="230">
        <v>0</v>
      </c>
      <c r="T452" s="231">
        <f>S452*H452</f>
        <v>0</v>
      </c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R452" s="232" t="s">
        <v>174</v>
      </c>
      <c r="AT452" s="232" t="s">
        <v>158</v>
      </c>
      <c r="AU452" s="232" t="s">
        <v>95</v>
      </c>
      <c r="AY452" s="15" t="s">
        <v>157</v>
      </c>
      <c r="BE452" s="233">
        <f>IF(N452="základní",J452,0)</f>
        <v>0</v>
      </c>
      <c r="BF452" s="233">
        <f>IF(N452="snížená",J452,0)</f>
        <v>0</v>
      </c>
      <c r="BG452" s="233">
        <f>IF(N452="zákl. přenesená",J452,0)</f>
        <v>0</v>
      </c>
      <c r="BH452" s="233">
        <f>IF(N452="sníž. přenesená",J452,0)</f>
        <v>0</v>
      </c>
      <c r="BI452" s="233">
        <f>IF(N452="nulová",J452,0)</f>
        <v>0</v>
      </c>
      <c r="BJ452" s="15" t="s">
        <v>93</v>
      </c>
      <c r="BK452" s="233">
        <f>ROUND(I452*H452,2)</f>
        <v>0</v>
      </c>
      <c r="BL452" s="15" t="s">
        <v>174</v>
      </c>
      <c r="BM452" s="232" t="s">
        <v>712</v>
      </c>
    </row>
    <row r="453" spans="1:47" s="2" customFormat="1" ht="12">
      <c r="A453" s="37"/>
      <c r="B453" s="38"/>
      <c r="C453" s="39"/>
      <c r="D453" s="234" t="s">
        <v>164</v>
      </c>
      <c r="E453" s="39"/>
      <c r="F453" s="235" t="s">
        <v>713</v>
      </c>
      <c r="G453" s="39"/>
      <c r="H453" s="39"/>
      <c r="I453" s="236"/>
      <c r="J453" s="39"/>
      <c r="K453" s="39"/>
      <c r="L453" s="43"/>
      <c r="M453" s="237"/>
      <c r="N453" s="238"/>
      <c r="O453" s="90"/>
      <c r="P453" s="90"/>
      <c r="Q453" s="90"/>
      <c r="R453" s="90"/>
      <c r="S453" s="90"/>
      <c r="T453" s="91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T453" s="15" t="s">
        <v>164</v>
      </c>
      <c r="AU453" s="15" t="s">
        <v>95</v>
      </c>
    </row>
    <row r="454" spans="1:51" s="13" customFormat="1" ht="12">
      <c r="A454" s="13"/>
      <c r="B454" s="239"/>
      <c r="C454" s="240"/>
      <c r="D454" s="234" t="s">
        <v>224</v>
      </c>
      <c r="E454" s="241" t="s">
        <v>1</v>
      </c>
      <c r="F454" s="242" t="s">
        <v>1474</v>
      </c>
      <c r="G454" s="240"/>
      <c r="H454" s="243">
        <v>48</v>
      </c>
      <c r="I454" s="244"/>
      <c r="J454" s="240"/>
      <c r="K454" s="240"/>
      <c r="L454" s="245"/>
      <c r="M454" s="246"/>
      <c r="N454" s="247"/>
      <c r="O454" s="247"/>
      <c r="P454" s="247"/>
      <c r="Q454" s="247"/>
      <c r="R454" s="247"/>
      <c r="S454" s="247"/>
      <c r="T454" s="248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9" t="s">
        <v>224</v>
      </c>
      <c r="AU454" s="249" t="s">
        <v>95</v>
      </c>
      <c r="AV454" s="13" t="s">
        <v>95</v>
      </c>
      <c r="AW454" s="13" t="s">
        <v>40</v>
      </c>
      <c r="AX454" s="13" t="s">
        <v>93</v>
      </c>
      <c r="AY454" s="249" t="s">
        <v>157</v>
      </c>
    </row>
    <row r="455" spans="1:65" s="2" customFormat="1" ht="16.5" customHeight="1">
      <c r="A455" s="37"/>
      <c r="B455" s="38"/>
      <c r="C455" s="220" t="s">
        <v>761</v>
      </c>
      <c r="D455" s="220" t="s">
        <v>158</v>
      </c>
      <c r="E455" s="221" t="s">
        <v>715</v>
      </c>
      <c r="F455" s="222" t="s">
        <v>716</v>
      </c>
      <c r="G455" s="223" t="s">
        <v>263</v>
      </c>
      <c r="H455" s="224">
        <v>144</v>
      </c>
      <c r="I455" s="225"/>
      <c r="J455" s="226">
        <f>ROUND(I455*H455,2)</f>
        <v>0</v>
      </c>
      <c r="K455" s="227"/>
      <c r="L455" s="43"/>
      <c r="M455" s="228" t="s">
        <v>1</v>
      </c>
      <c r="N455" s="229" t="s">
        <v>50</v>
      </c>
      <c r="O455" s="90"/>
      <c r="P455" s="230">
        <f>O455*H455</f>
        <v>0</v>
      </c>
      <c r="Q455" s="230">
        <v>0</v>
      </c>
      <c r="R455" s="230">
        <f>Q455*H455</f>
        <v>0</v>
      </c>
      <c r="S455" s="230">
        <v>0.01</v>
      </c>
      <c r="T455" s="231">
        <f>S455*H455</f>
        <v>1.44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232" t="s">
        <v>174</v>
      </c>
      <c r="AT455" s="232" t="s">
        <v>158</v>
      </c>
      <c r="AU455" s="232" t="s">
        <v>95</v>
      </c>
      <c r="AY455" s="15" t="s">
        <v>157</v>
      </c>
      <c r="BE455" s="233">
        <f>IF(N455="základní",J455,0)</f>
        <v>0</v>
      </c>
      <c r="BF455" s="233">
        <f>IF(N455="snížená",J455,0)</f>
        <v>0</v>
      </c>
      <c r="BG455" s="233">
        <f>IF(N455="zákl. přenesená",J455,0)</f>
        <v>0</v>
      </c>
      <c r="BH455" s="233">
        <f>IF(N455="sníž. přenesená",J455,0)</f>
        <v>0</v>
      </c>
      <c r="BI455" s="233">
        <f>IF(N455="nulová",J455,0)</f>
        <v>0</v>
      </c>
      <c r="BJ455" s="15" t="s">
        <v>93</v>
      </c>
      <c r="BK455" s="233">
        <f>ROUND(I455*H455,2)</f>
        <v>0</v>
      </c>
      <c r="BL455" s="15" t="s">
        <v>174</v>
      </c>
      <c r="BM455" s="232" t="s">
        <v>717</v>
      </c>
    </row>
    <row r="456" spans="1:47" s="2" customFormat="1" ht="12">
      <c r="A456" s="37"/>
      <c r="B456" s="38"/>
      <c r="C456" s="39"/>
      <c r="D456" s="234" t="s">
        <v>164</v>
      </c>
      <c r="E456" s="39"/>
      <c r="F456" s="235" t="s">
        <v>718</v>
      </c>
      <c r="G456" s="39"/>
      <c r="H456" s="39"/>
      <c r="I456" s="236"/>
      <c r="J456" s="39"/>
      <c r="K456" s="39"/>
      <c r="L456" s="43"/>
      <c r="M456" s="237"/>
      <c r="N456" s="238"/>
      <c r="O456" s="90"/>
      <c r="P456" s="90"/>
      <c r="Q456" s="90"/>
      <c r="R456" s="90"/>
      <c r="S456" s="90"/>
      <c r="T456" s="91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15" t="s">
        <v>164</v>
      </c>
      <c r="AU456" s="15" t="s">
        <v>95</v>
      </c>
    </row>
    <row r="457" spans="1:51" s="13" customFormat="1" ht="12">
      <c r="A457" s="13"/>
      <c r="B457" s="239"/>
      <c r="C457" s="240"/>
      <c r="D457" s="234" t="s">
        <v>224</v>
      </c>
      <c r="E457" s="241" t="s">
        <v>1</v>
      </c>
      <c r="F457" s="242" t="s">
        <v>1525</v>
      </c>
      <c r="G457" s="240"/>
      <c r="H457" s="243">
        <v>144</v>
      </c>
      <c r="I457" s="244"/>
      <c r="J457" s="240"/>
      <c r="K457" s="240"/>
      <c r="L457" s="245"/>
      <c r="M457" s="246"/>
      <c r="N457" s="247"/>
      <c r="O457" s="247"/>
      <c r="P457" s="247"/>
      <c r="Q457" s="247"/>
      <c r="R457" s="247"/>
      <c r="S457" s="247"/>
      <c r="T457" s="248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9" t="s">
        <v>224</v>
      </c>
      <c r="AU457" s="249" t="s">
        <v>95</v>
      </c>
      <c r="AV457" s="13" t="s">
        <v>95</v>
      </c>
      <c r="AW457" s="13" t="s">
        <v>40</v>
      </c>
      <c r="AX457" s="13" t="s">
        <v>93</v>
      </c>
      <c r="AY457" s="249" t="s">
        <v>157</v>
      </c>
    </row>
    <row r="458" spans="1:65" s="2" customFormat="1" ht="16.5" customHeight="1">
      <c r="A458" s="37"/>
      <c r="B458" s="38"/>
      <c r="C458" s="220" t="s">
        <v>768</v>
      </c>
      <c r="D458" s="220" t="s">
        <v>158</v>
      </c>
      <c r="E458" s="221" t="s">
        <v>1526</v>
      </c>
      <c r="F458" s="222" t="s">
        <v>1527</v>
      </c>
      <c r="G458" s="223" t="s">
        <v>313</v>
      </c>
      <c r="H458" s="224">
        <v>3</v>
      </c>
      <c r="I458" s="225"/>
      <c r="J458" s="226">
        <f>ROUND(I458*H458,2)</f>
        <v>0</v>
      </c>
      <c r="K458" s="227"/>
      <c r="L458" s="43"/>
      <c r="M458" s="228" t="s">
        <v>1</v>
      </c>
      <c r="N458" s="229" t="s">
        <v>50</v>
      </c>
      <c r="O458" s="90"/>
      <c r="P458" s="230">
        <f>O458*H458</f>
        <v>0</v>
      </c>
      <c r="Q458" s="230">
        <v>0</v>
      </c>
      <c r="R458" s="230">
        <f>Q458*H458</f>
        <v>0</v>
      </c>
      <c r="S458" s="230">
        <v>2</v>
      </c>
      <c r="T458" s="231">
        <f>S458*H458</f>
        <v>6</v>
      </c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R458" s="232" t="s">
        <v>174</v>
      </c>
      <c r="AT458" s="232" t="s">
        <v>158</v>
      </c>
      <c r="AU458" s="232" t="s">
        <v>95</v>
      </c>
      <c r="AY458" s="15" t="s">
        <v>157</v>
      </c>
      <c r="BE458" s="233">
        <f>IF(N458="základní",J458,0)</f>
        <v>0</v>
      </c>
      <c r="BF458" s="233">
        <f>IF(N458="snížená",J458,0)</f>
        <v>0</v>
      </c>
      <c r="BG458" s="233">
        <f>IF(N458="zákl. přenesená",J458,0)</f>
        <v>0</v>
      </c>
      <c r="BH458" s="233">
        <f>IF(N458="sníž. přenesená",J458,0)</f>
        <v>0</v>
      </c>
      <c r="BI458" s="233">
        <f>IF(N458="nulová",J458,0)</f>
        <v>0</v>
      </c>
      <c r="BJ458" s="15" t="s">
        <v>93</v>
      </c>
      <c r="BK458" s="233">
        <f>ROUND(I458*H458,2)</f>
        <v>0</v>
      </c>
      <c r="BL458" s="15" t="s">
        <v>174</v>
      </c>
      <c r="BM458" s="232" t="s">
        <v>1528</v>
      </c>
    </row>
    <row r="459" spans="1:47" s="2" customFormat="1" ht="12">
      <c r="A459" s="37"/>
      <c r="B459" s="38"/>
      <c r="C459" s="39"/>
      <c r="D459" s="234" t="s">
        <v>164</v>
      </c>
      <c r="E459" s="39"/>
      <c r="F459" s="235" t="s">
        <v>1529</v>
      </c>
      <c r="G459" s="39"/>
      <c r="H459" s="39"/>
      <c r="I459" s="236"/>
      <c r="J459" s="39"/>
      <c r="K459" s="39"/>
      <c r="L459" s="43"/>
      <c r="M459" s="237"/>
      <c r="N459" s="238"/>
      <c r="O459" s="90"/>
      <c r="P459" s="90"/>
      <c r="Q459" s="90"/>
      <c r="R459" s="90"/>
      <c r="S459" s="90"/>
      <c r="T459" s="91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T459" s="15" t="s">
        <v>164</v>
      </c>
      <c r="AU459" s="15" t="s">
        <v>95</v>
      </c>
    </row>
    <row r="460" spans="1:51" s="13" customFormat="1" ht="12">
      <c r="A460" s="13"/>
      <c r="B460" s="239"/>
      <c r="C460" s="240"/>
      <c r="D460" s="234" t="s">
        <v>224</v>
      </c>
      <c r="E460" s="241" t="s">
        <v>1</v>
      </c>
      <c r="F460" s="242" t="s">
        <v>1445</v>
      </c>
      <c r="G460" s="240"/>
      <c r="H460" s="243">
        <v>3</v>
      </c>
      <c r="I460" s="244"/>
      <c r="J460" s="240"/>
      <c r="K460" s="240"/>
      <c r="L460" s="245"/>
      <c r="M460" s="246"/>
      <c r="N460" s="247"/>
      <c r="O460" s="247"/>
      <c r="P460" s="247"/>
      <c r="Q460" s="247"/>
      <c r="R460" s="247"/>
      <c r="S460" s="247"/>
      <c r="T460" s="248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9" t="s">
        <v>224</v>
      </c>
      <c r="AU460" s="249" t="s">
        <v>95</v>
      </c>
      <c r="AV460" s="13" t="s">
        <v>95</v>
      </c>
      <c r="AW460" s="13" t="s">
        <v>40</v>
      </c>
      <c r="AX460" s="13" t="s">
        <v>93</v>
      </c>
      <c r="AY460" s="249" t="s">
        <v>157</v>
      </c>
    </row>
    <row r="461" spans="1:65" s="2" customFormat="1" ht="24.15" customHeight="1">
      <c r="A461" s="37"/>
      <c r="B461" s="38"/>
      <c r="C461" s="220" t="s">
        <v>720</v>
      </c>
      <c r="D461" s="220" t="s">
        <v>158</v>
      </c>
      <c r="E461" s="221" t="s">
        <v>1530</v>
      </c>
      <c r="F461" s="222" t="s">
        <v>1531</v>
      </c>
      <c r="G461" s="223" t="s">
        <v>313</v>
      </c>
      <c r="H461" s="224">
        <v>4.8</v>
      </c>
      <c r="I461" s="225"/>
      <c r="J461" s="226">
        <f>ROUND(I461*H461,2)</f>
        <v>0</v>
      </c>
      <c r="K461" s="227"/>
      <c r="L461" s="43"/>
      <c r="M461" s="228" t="s">
        <v>1</v>
      </c>
      <c r="N461" s="229" t="s">
        <v>50</v>
      </c>
      <c r="O461" s="90"/>
      <c r="P461" s="230">
        <f>O461*H461</f>
        <v>0</v>
      </c>
      <c r="Q461" s="230">
        <v>0</v>
      </c>
      <c r="R461" s="230">
        <f>Q461*H461</f>
        <v>0</v>
      </c>
      <c r="S461" s="230">
        <v>2.27</v>
      </c>
      <c r="T461" s="231">
        <f>S461*H461</f>
        <v>10.895999999999999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232" t="s">
        <v>174</v>
      </c>
      <c r="AT461" s="232" t="s">
        <v>158</v>
      </c>
      <c r="AU461" s="232" t="s">
        <v>95</v>
      </c>
      <c r="AY461" s="15" t="s">
        <v>157</v>
      </c>
      <c r="BE461" s="233">
        <f>IF(N461="základní",J461,0)</f>
        <v>0</v>
      </c>
      <c r="BF461" s="233">
        <f>IF(N461="snížená",J461,0)</f>
        <v>0</v>
      </c>
      <c r="BG461" s="233">
        <f>IF(N461="zákl. přenesená",J461,0)</f>
        <v>0</v>
      </c>
      <c r="BH461" s="233">
        <f>IF(N461="sníž. přenesená",J461,0)</f>
        <v>0</v>
      </c>
      <c r="BI461" s="233">
        <f>IF(N461="nulová",J461,0)</f>
        <v>0</v>
      </c>
      <c r="BJ461" s="15" t="s">
        <v>93</v>
      </c>
      <c r="BK461" s="233">
        <f>ROUND(I461*H461,2)</f>
        <v>0</v>
      </c>
      <c r="BL461" s="15" t="s">
        <v>174</v>
      </c>
      <c r="BM461" s="232" t="s">
        <v>1532</v>
      </c>
    </row>
    <row r="462" spans="1:47" s="2" customFormat="1" ht="12">
      <c r="A462" s="37"/>
      <c r="B462" s="38"/>
      <c r="C462" s="39"/>
      <c r="D462" s="234" t="s">
        <v>164</v>
      </c>
      <c r="E462" s="39"/>
      <c r="F462" s="235" t="s">
        <v>1533</v>
      </c>
      <c r="G462" s="39"/>
      <c r="H462" s="39"/>
      <c r="I462" s="236"/>
      <c r="J462" s="39"/>
      <c r="K462" s="39"/>
      <c r="L462" s="43"/>
      <c r="M462" s="237"/>
      <c r="N462" s="238"/>
      <c r="O462" s="90"/>
      <c r="P462" s="90"/>
      <c r="Q462" s="90"/>
      <c r="R462" s="90"/>
      <c r="S462" s="90"/>
      <c r="T462" s="91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15" t="s">
        <v>164</v>
      </c>
      <c r="AU462" s="15" t="s">
        <v>95</v>
      </c>
    </row>
    <row r="463" spans="1:51" s="13" customFormat="1" ht="12">
      <c r="A463" s="13"/>
      <c r="B463" s="239"/>
      <c r="C463" s="240"/>
      <c r="D463" s="234" t="s">
        <v>224</v>
      </c>
      <c r="E463" s="241" t="s">
        <v>1</v>
      </c>
      <c r="F463" s="242" t="s">
        <v>1534</v>
      </c>
      <c r="G463" s="240"/>
      <c r="H463" s="243">
        <v>4.8</v>
      </c>
      <c r="I463" s="244"/>
      <c r="J463" s="240"/>
      <c r="K463" s="240"/>
      <c r="L463" s="245"/>
      <c r="M463" s="246"/>
      <c r="N463" s="247"/>
      <c r="O463" s="247"/>
      <c r="P463" s="247"/>
      <c r="Q463" s="247"/>
      <c r="R463" s="247"/>
      <c r="S463" s="247"/>
      <c r="T463" s="248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9" t="s">
        <v>224</v>
      </c>
      <c r="AU463" s="249" t="s">
        <v>95</v>
      </c>
      <c r="AV463" s="13" t="s">
        <v>95</v>
      </c>
      <c r="AW463" s="13" t="s">
        <v>40</v>
      </c>
      <c r="AX463" s="13" t="s">
        <v>93</v>
      </c>
      <c r="AY463" s="249" t="s">
        <v>157</v>
      </c>
    </row>
    <row r="464" spans="1:63" s="12" customFormat="1" ht="20.85" customHeight="1">
      <c r="A464" s="12"/>
      <c r="B464" s="204"/>
      <c r="C464" s="205"/>
      <c r="D464" s="206" t="s">
        <v>84</v>
      </c>
      <c r="E464" s="218" t="s">
        <v>720</v>
      </c>
      <c r="F464" s="218" t="s">
        <v>721</v>
      </c>
      <c r="G464" s="205"/>
      <c r="H464" s="205"/>
      <c r="I464" s="208"/>
      <c r="J464" s="219">
        <f>BK464</f>
        <v>0</v>
      </c>
      <c r="K464" s="205"/>
      <c r="L464" s="210"/>
      <c r="M464" s="211"/>
      <c r="N464" s="212"/>
      <c r="O464" s="212"/>
      <c r="P464" s="213">
        <f>SUM(P465:P495)</f>
        <v>0</v>
      </c>
      <c r="Q464" s="212"/>
      <c r="R464" s="213">
        <f>SUM(R465:R495)</f>
        <v>0</v>
      </c>
      <c r="S464" s="212"/>
      <c r="T464" s="214">
        <f>SUM(T465:T495)</f>
        <v>0</v>
      </c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R464" s="215" t="s">
        <v>93</v>
      </c>
      <c r="AT464" s="216" t="s">
        <v>84</v>
      </c>
      <c r="AU464" s="216" t="s">
        <v>95</v>
      </c>
      <c r="AY464" s="215" t="s">
        <v>157</v>
      </c>
      <c r="BK464" s="217">
        <f>SUM(BK465:BK495)</f>
        <v>0</v>
      </c>
    </row>
    <row r="465" spans="1:65" s="2" customFormat="1" ht="21.75" customHeight="1">
      <c r="A465" s="37"/>
      <c r="B465" s="38"/>
      <c r="C465" s="220" t="s">
        <v>777</v>
      </c>
      <c r="D465" s="220" t="s">
        <v>158</v>
      </c>
      <c r="E465" s="221" t="s">
        <v>723</v>
      </c>
      <c r="F465" s="222" t="s">
        <v>724</v>
      </c>
      <c r="G465" s="223" t="s">
        <v>278</v>
      </c>
      <c r="H465" s="224">
        <v>48</v>
      </c>
      <c r="I465" s="225"/>
      <c r="J465" s="226">
        <f>ROUND(I465*H465,2)</f>
        <v>0</v>
      </c>
      <c r="K465" s="227"/>
      <c r="L465" s="43"/>
      <c r="M465" s="228" t="s">
        <v>1</v>
      </c>
      <c r="N465" s="229" t="s">
        <v>50</v>
      </c>
      <c r="O465" s="90"/>
      <c r="P465" s="230">
        <f>O465*H465</f>
        <v>0</v>
      </c>
      <c r="Q465" s="230">
        <v>0</v>
      </c>
      <c r="R465" s="230">
        <f>Q465*H465</f>
        <v>0</v>
      </c>
      <c r="S465" s="230">
        <v>0</v>
      </c>
      <c r="T465" s="231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232" t="s">
        <v>174</v>
      </c>
      <c r="AT465" s="232" t="s">
        <v>158</v>
      </c>
      <c r="AU465" s="232" t="s">
        <v>169</v>
      </c>
      <c r="AY465" s="15" t="s">
        <v>157</v>
      </c>
      <c r="BE465" s="233">
        <f>IF(N465="základní",J465,0)</f>
        <v>0</v>
      </c>
      <c r="BF465" s="233">
        <f>IF(N465="snížená",J465,0)</f>
        <v>0</v>
      </c>
      <c r="BG465" s="233">
        <f>IF(N465="zákl. přenesená",J465,0)</f>
        <v>0</v>
      </c>
      <c r="BH465" s="233">
        <f>IF(N465="sníž. přenesená",J465,0)</f>
        <v>0</v>
      </c>
      <c r="BI465" s="233">
        <f>IF(N465="nulová",J465,0)</f>
        <v>0</v>
      </c>
      <c r="BJ465" s="15" t="s">
        <v>93</v>
      </c>
      <c r="BK465" s="233">
        <f>ROUND(I465*H465,2)</f>
        <v>0</v>
      </c>
      <c r="BL465" s="15" t="s">
        <v>174</v>
      </c>
      <c r="BM465" s="232" t="s">
        <v>725</v>
      </c>
    </row>
    <row r="466" spans="1:47" s="2" customFormat="1" ht="12">
      <c r="A466" s="37"/>
      <c r="B466" s="38"/>
      <c r="C466" s="39"/>
      <c r="D466" s="234" t="s">
        <v>164</v>
      </c>
      <c r="E466" s="39"/>
      <c r="F466" s="235" t="s">
        <v>726</v>
      </c>
      <c r="G466" s="39"/>
      <c r="H466" s="39"/>
      <c r="I466" s="236"/>
      <c r="J466" s="39"/>
      <c r="K466" s="39"/>
      <c r="L466" s="43"/>
      <c r="M466" s="237"/>
      <c r="N466" s="238"/>
      <c r="O466" s="90"/>
      <c r="P466" s="90"/>
      <c r="Q466" s="90"/>
      <c r="R466" s="90"/>
      <c r="S466" s="90"/>
      <c r="T466" s="91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15" t="s">
        <v>164</v>
      </c>
      <c r="AU466" s="15" t="s">
        <v>169</v>
      </c>
    </row>
    <row r="467" spans="1:51" s="13" customFormat="1" ht="12">
      <c r="A467" s="13"/>
      <c r="B467" s="239"/>
      <c r="C467" s="240"/>
      <c r="D467" s="234" t="s">
        <v>224</v>
      </c>
      <c r="E467" s="241" t="s">
        <v>1</v>
      </c>
      <c r="F467" s="242" t="s">
        <v>1474</v>
      </c>
      <c r="G467" s="240"/>
      <c r="H467" s="243">
        <v>48</v>
      </c>
      <c r="I467" s="244"/>
      <c r="J467" s="240"/>
      <c r="K467" s="240"/>
      <c r="L467" s="245"/>
      <c r="M467" s="246"/>
      <c r="N467" s="247"/>
      <c r="O467" s="247"/>
      <c r="P467" s="247"/>
      <c r="Q467" s="247"/>
      <c r="R467" s="247"/>
      <c r="S467" s="247"/>
      <c r="T467" s="248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9" t="s">
        <v>224</v>
      </c>
      <c r="AU467" s="249" t="s">
        <v>169</v>
      </c>
      <c r="AV467" s="13" t="s">
        <v>95</v>
      </c>
      <c r="AW467" s="13" t="s">
        <v>40</v>
      </c>
      <c r="AX467" s="13" t="s">
        <v>93</v>
      </c>
      <c r="AY467" s="249" t="s">
        <v>157</v>
      </c>
    </row>
    <row r="468" spans="1:65" s="2" customFormat="1" ht="24.15" customHeight="1">
      <c r="A468" s="37"/>
      <c r="B468" s="38"/>
      <c r="C468" s="220" t="s">
        <v>780</v>
      </c>
      <c r="D468" s="220" t="s">
        <v>158</v>
      </c>
      <c r="E468" s="221" t="s">
        <v>728</v>
      </c>
      <c r="F468" s="222" t="s">
        <v>729</v>
      </c>
      <c r="G468" s="223" t="s">
        <v>302</v>
      </c>
      <c r="H468" s="224">
        <v>125.35</v>
      </c>
      <c r="I468" s="225"/>
      <c r="J468" s="226">
        <f>ROUND(I468*H468,2)</f>
        <v>0</v>
      </c>
      <c r="K468" s="227"/>
      <c r="L468" s="43"/>
      <c r="M468" s="228" t="s">
        <v>1</v>
      </c>
      <c r="N468" s="229" t="s">
        <v>50</v>
      </c>
      <c r="O468" s="90"/>
      <c r="P468" s="230">
        <f>O468*H468</f>
        <v>0</v>
      </c>
      <c r="Q468" s="230">
        <v>0</v>
      </c>
      <c r="R468" s="230">
        <f>Q468*H468</f>
        <v>0</v>
      </c>
      <c r="S468" s="230">
        <v>0</v>
      </c>
      <c r="T468" s="231">
        <f>S468*H468</f>
        <v>0</v>
      </c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R468" s="232" t="s">
        <v>174</v>
      </c>
      <c r="AT468" s="232" t="s">
        <v>158</v>
      </c>
      <c r="AU468" s="232" t="s">
        <v>169</v>
      </c>
      <c r="AY468" s="15" t="s">
        <v>157</v>
      </c>
      <c r="BE468" s="233">
        <f>IF(N468="základní",J468,0)</f>
        <v>0</v>
      </c>
      <c r="BF468" s="233">
        <f>IF(N468="snížená",J468,0)</f>
        <v>0</v>
      </c>
      <c r="BG468" s="233">
        <f>IF(N468="zákl. přenesená",J468,0)</f>
        <v>0</v>
      </c>
      <c r="BH468" s="233">
        <f>IF(N468="sníž. přenesená",J468,0)</f>
        <v>0</v>
      </c>
      <c r="BI468" s="233">
        <f>IF(N468="nulová",J468,0)</f>
        <v>0</v>
      </c>
      <c r="BJ468" s="15" t="s">
        <v>93</v>
      </c>
      <c r="BK468" s="233">
        <f>ROUND(I468*H468,2)</f>
        <v>0</v>
      </c>
      <c r="BL468" s="15" t="s">
        <v>174</v>
      </c>
      <c r="BM468" s="232" t="s">
        <v>730</v>
      </c>
    </row>
    <row r="469" spans="1:47" s="2" customFormat="1" ht="12">
      <c r="A469" s="37"/>
      <c r="B469" s="38"/>
      <c r="C469" s="39"/>
      <c r="D469" s="234" t="s">
        <v>164</v>
      </c>
      <c r="E469" s="39"/>
      <c r="F469" s="235" t="s">
        <v>731</v>
      </c>
      <c r="G469" s="39"/>
      <c r="H469" s="39"/>
      <c r="I469" s="236"/>
      <c r="J469" s="39"/>
      <c r="K469" s="39"/>
      <c r="L469" s="43"/>
      <c r="M469" s="237"/>
      <c r="N469" s="238"/>
      <c r="O469" s="90"/>
      <c r="P469" s="90"/>
      <c r="Q469" s="90"/>
      <c r="R469" s="90"/>
      <c r="S469" s="90"/>
      <c r="T469" s="91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T469" s="15" t="s">
        <v>164</v>
      </c>
      <c r="AU469" s="15" t="s">
        <v>169</v>
      </c>
    </row>
    <row r="470" spans="1:51" s="13" customFormat="1" ht="12">
      <c r="A470" s="13"/>
      <c r="B470" s="239"/>
      <c r="C470" s="240"/>
      <c r="D470" s="234" t="s">
        <v>224</v>
      </c>
      <c r="E470" s="241" t="s">
        <v>1</v>
      </c>
      <c r="F470" s="242" t="s">
        <v>1535</v>
      </c>
      <c r="G470" s="240"/>
      <c r="H470" s="243">
        <v>10.8</v>
      </c>
      <c r="I470" s="244"/>
      <c r="J470" s="240"/>
      <c r="K470" s="240"/>
      <c r="L470" s="245"/>
      <c r="M470" s="246"/>
      <c r="N470" s="247"/>
      <c r="O470" s="247"/>
      <c r="P470" s="247"/>
      <c r="Q470" s="247"/>
      <c r="R470" s="247"/>
      <c r="S470" s="247"/>
      <c r="T470" s="248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9" t="s">
        <v>224</v>
      </c>
      <c r="AU470" s="249" t="s">
        <v>169</v>
      </c>
      <c r="AV470" s="13" t="s">
        <v>95</v>
      </c>
      <c r="AW470" s="13" t="s">
        <v>40</v>
      </c>
      <c r="AX470" s="13" t="s">
        <v>85</v>
      </c>
      <c r="AY470" s="249" t="s">
        <v>157</v>
      </c>
    </row>
    <row r="471" spans="1:51" s="13" customFormat="1" ht="12">
      <c r="A471" s="13"/>
      <c r="B471" s="239"/>
      <c r="C471" s="240"/>
      <c r="D471" s="234" t="s">
        <v>224</v>
      </c>
      <c r="E471" s="241" t="s">
        <v>1</v>
      </c>
      <c r="F471" s="242" t="s">
        <v>1536</v>
      </c>
      <c r="G471" s="240"/>
      <c r="H471" s="243">
        <v>1.21</v>
      </c>
      <c r="I471" s="244"/>
      <c r="J471" s="240"/>
      <c r="K471" s="240"/>
      <c r="L471" s="245"/>
      <c r="M471" s="246"/>
      <c r="N471" s="247"/>
      <c r="O471" s="247"/>
      <c r="P471" s="247"/>
      <c r="Q471" s="247"/>
      <c r="R471" s="247"/>
      <c r="S471" s="247"/>
      <c r="T471" s="248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9" t="s">
        <v>224</v>
      </c>
      <c r="AU471" s="249" t="s">
        <v>169</v>
      </c>
      <c r="AV471" s="13" t="s">
        <v>95</v>
      </c>
      <c r="AW471" s="13" t="s">
        <v>40</v>
      </c>
      <c r="AX471" s="13" t="s">
        <v>85</v>
      </c>
      <c r="AY471" s="249" t="s">
        <v>157</v>
      </c>
    </row>
    <row r="472" spans="1:51" s="13" customFormat="1" ht="12">
      <c r="A472" s="13"/>
      <c r="B472" s="239"/>
      <c r="C472" s="240"/>
      <c r="D472" s="234" t="s">
        <v>224</v>
      </c>
      <c r="E472" s="241" t="s">
        <v>1</v>
      </c>
      <c r="F472" s="242" t="s">
        <v>1537</v>
      </c>
      <c r="G472" s="240"/>
      <c r="H472" s="243">
        <v>37.2</v>
      </c>
      <c r="I472" s="244"/>
      <c r="J472" s="240"/>
      <c r="K472" s="240"/>
      <c r="L472" s="245"/>
      <c r="M472" s="246"/>
      <c r="N472" s="247"/>
      <c r="O472" s="247"/>
      <c r="P472" s="247"/>
      <c r="Q472" s="247"/>
      <c r="R472" s="247"/>
      <c r="S472" s="247"/>
      <c r="T472" s="248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49" t="s">
        <v>224</v>
      </c>
      <c r="AU472" s="249" t="s">
        <v>169</v>
      </c>
      <c r="AV472" s="13" t="s">
        <v>95</v>
      </c>
      <c r="AW472" s="13" t="s">
        <v>40</v>
      </c>
      <c r="AX472" s="13" t="s">
        <v>85</v>
      </c>
      <c r="AY472" s="249" t="s">
        <v>157</v>
      </c>
    </row>
    <row r="473" spans="1:51" s="13" customFormat="1" ht="12">
      <c r="A473" s="13"/>
      <c r="B473" s="239"/>
      <c r="C473" s="240"/>
      <c r="D473" s="234" t="s">
        <v>224</v>
      </c>
      <c r="E473" s="241" t="s">
        <v>1</v>
      </c>
      <c r="F473" s="242" t="s">
        <v>1538</v>
      </c>
      <c r="G473" s="240"/>
      <c r="H473" s="243">
        <v>63.9</v>
      </c>
      <c r="I473" s="244"/>
      <c r="J473" s="240"/>
      <c r="K473" s="240"/>
      <c r="L473" s="245"/>
      <c r="M473" s="246"/>
      <c r="N473" s="247"/>
      <c r="O473" s="247"/>
      <c r="P473" s="247"/>
      <c r="Q473" s="247"/>
      <c r="R473" s="247"/>
      <c r="S473" s="247"/>
      <c r="T473" s="248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9" t="s">
        <v>224</v>
      </c>
      <c r="AU473" s="249" t="s">
        <v>169</v>
      </c>
      <c r="AV473" s="13" t="s">
        <v>95</v>
      </c>
      <c r="AW473" s="13" t="s">
        <v>40</v>
      </c>
      <c r="AX473" s="13" t="s">
        <v>85</v>
      </c>
      <c r="AY473" s="249" t="s">
        <v>157</v>
      </c>
    </row>
    <row r="474" spans="1:51" s="13" customFormat="1" ht="12">
      <c r="A474" s="13"/>
      <c r="B474" s="239"/>
      <c r="C474" s="240"/>
      <c r="D474" s="234" t="s">
        <v>224</v>
      </c>
      <c r="E474" s="241" t="s">
        <v>1</v>
      </c>
      <c r="F474" s="242" t="s">
        <v>1539</v>
      </c>
      <c r="G474" s="240"/>
      <c r="H474" s="243">
        <v>12.24</v>
      </c>
      <c r="I474" s="244"/>
      <c r="J474" s="240"/>
      <c r="K474" s="240"/>
      <c r="L474" s="245"/>
      <c r="M474" s="246"/>
      <c r="N474" s="247"/>
      <c r="O474" s="247"/>
      <c r="P474" s="247"/>
      <c r="Q474" s="247"/>
      <c r="R474" s="247"/>
      <c r="S474" s="247"/>
      <c r="T474" s="248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9" t="s">
        <v>224</v>
      </c>
      <c r="AU474" s="249" t="s">
        <v>169</v>
      </c>
      <c r="AV474" s="13" t="s">
        <v>95</v>
      </c>
      <c r="AW474" s="13" t="s">
        <v>40</v>
      </c>
      <c r="AX474" s="13" t="s">
        <v>85</v>
      </c>
      <c r="AY474" s="249" t="s">
        <v>157</v>
      </c>
    </row>
    <row r="475" spans="1:65" s="2" customFormat="1" ht="24.15" customHeight="1">
      <c r="A475" s="37"/>
      <c r="B475" s="38"/>
      <c r="C475" s="220" t="s">
        <v>789</v>
      </c>
      <c r="D475" s="220" t="s">
        <v>158</v>
      </c>
      <c r="E475" s="221" t="s">
        <v>737</v>
      </c>
      <c r="F475" s="222" t="s">
        <v>738</v>
      </c>
      <c r="G475" s="223" t="s">
        <v>302</v>
      </c>
      <c r="H475" s="224">
        <v>501.4</v>
      </c>
      <c r="I475" s="225"/>
      <c r="J475" s="226">
        <f>ROUND(I475*H475,2)</f>
        <v>0</v>
      </c>
      <c r="K475" s="227"/>
      <c r="L475" s="43"/>
      <c r="M475" s="228" t="s">
        <v>1</v>
      </c>
      <c r="N475" s="229" t="s">
        <v>50</v>
      </c>
      <c r="O475" s="90"/>
      <c r="P475" s="230">
        <f>O475*H475</f>
        <v>0</v>
      </c>
      <c r="Q475" s="230">
        <v>0</v>
      </c>
      <c r="R475" s="230">
        <f>Q475*H475</f>
        <v>0</v>
      </c>
      <c r="S475" s="230">
        <v>0</v>
      </c>
      <c r="T475" s="231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232" t="s">
        <v>174</v>
      </c>
      <c r="AT475" s="232" t="s">
        <v>158</v>
      </c>
      <c r="AU475" s="232" t="s">
        <v>169</v>
      </c>
      <c r="AY475" s="15" t="s">
        <v>157</v>
      </c>
      <c r="BE475" s="233">
        <f>IF(N475="základní",J475,0)</f>
        <v>0</v>
      </c>
      <c r="BF475" s="233">
        <f>IF(N475="snížená",J475,0)</f>
        <v>0</v>
      </c>
      <c r="BG475" s="233">
        <f>IF(N475="zákl. přenesená",J475,0)</f>
        <v>0</v>
      </c>
      <c r="BH475" s="233">
        <f>IF(N475="sníž. přenesená",J475,0)</f>
        <v>0</v>
      </c>
      <c r="BI475" s="233">
        <f>IF(N475="nulová",J475,0)</f>
        <v>0</v>
      </c>
      <c r="BJ475" s="15" t="s">
        <v>93</v>
      </c>
      <c r="BK475" s="233">
        <f>ROUND(I475*H475,2)</f>
        <v>0</v>
      </c>
      <c r="BL475" s="15" t="s">
        <v>174</v>
      </c>
      <c r="BM475" s="232" t="s">
        <v>739</v>
      </c>
    </row>
    <row r="476" spans="1:47" s="2" customFormat="1" ht="12">
      <c r="A476" s="37"/>
      <c r="B476" s="38"/>
      <c r="C476" s="39"/>
      <c r="D476" s="234" t="s">
        <v>164</v>
      </c>
      <c r="E476" s="39"/>
      <c r="F476" s="235" t="s">
        <v>738</v>
      </c>
      <c r="G476" s="39"/>
      <c r="H476" s="39"/>
      <c r="I476" s="236"/>
      <c r="J476" s="39"/>
      <c r="K476" s="39"/>
      <c r="L476" s="43"/>
      <c r="M476" s="237"/>
      <c r="N476" s="238"/>
      <c r="O476" s="90"/>
      <c r="P476" s="90"/>
      <c r="Q476" s="90"/>
      <c r="R476" s="90"/>
      <c r="S476" s="90"/>
      <c r="T476" s="91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15" t="s">
        <v>164</v>
      </c>
      <c r="AU476" s="15" t="s">
        <v>169</v>
      </c>
    </row>
    <row r="477" spans="1:51" s="13" customFormat="1" ht="12">
      <c r="A477" s="13"/>
      <c r="B477" s="239"/>
      <c r="C477" s="240"/>
      <c r="D477" s="234" t="s">
        <v>224</v>
      </c>
      <c r="E477" s="241" t="s">
        <v>1</v>
      </c>
      <c r="F477" s="242" t="s">
        <v>1540</v>
      </c>
      <c r="G477" s="240"/>
      <c r="H477" s="243">
        <v>501.4</v>
      </c>
      <c r="I477" s="244"/>
      <c r="J477" s="240"/>
      <c r="K477" s="240"/>
      <c r="L477" s="245"/>
      <c r="M477" s="246"/>
      <c r="N477" s="247"/>
      <c r="O477" s="247"/>
      <c r="P477" s="247"/>
      <c r="Q477" s="247"/>
      <c r="R477" s="247"/>
      <c r="S477" s="247"/>
      <c r="T477" s="248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9" t="s">
        <v>224</v>
      </c>
      <c r="AU477" s="249" t="s">
        <v>169</v>
      </c>
      <c r="AV477" s="13" t="s">
        <v>95</v>
      </c>
      <c r="AW477" s="13" t="s">
        <v>40</v>
      </c>
      <c r="AX477" s="13" t="s">
        <v>85</v>
      </c>
      <c r="AY477" s="249" t="s">
        <v>157</v>
      </c>
    </row>
    <row r="478" spans="1:65" s="2" customFormat="1" ht="24.15" customHeight="1">
      <c r="A478" s="37"/>
      <c r="B478" s="38"/>
      <c r="C478" s="220" t="s">
        <v>797</v>
      </c>
      <c r="D478" s="220" t="s">
        <v>158</v>
      </c>
      <c r="E478" s="221" t="s">
        <v>745</v>
      </c>
      <c r="F478" s="222" t="s">
        <v>746</v>
      </c>
      <c r="G478" s="223" t="s">
        <v>302</v>
      </c>
      <c r="H478" s="224">
        <v>125.35</v>
      </c>
      <c r="I478" s="225"/>
      <c r="J478" s="226">
        <f>ROUND(I478*H478,2)</f>
        <v>0</v>
      </c>
      <c r="K478" s="227"/>
      <c r="L478" s="43"/>
      <c r="M478" s="228" t="s">
        <v>1</v>
      </c>
      <c r="N478" s="229" t="s">
        <v>50</v>
      </c>
      <c r="O478" s="90"/>
      <c r="P478" s="230">
        <f>O478*H478</f>
        <v>0</v>
      </c>
      <c r="Q478" s="230">
        <v>0</v>
      </c>
      <c r="R478" s="230">
        <f>Q478*H478</f>
        <v>0</v>
      </c>
      <c r="S478" s="230">
        <v>0</v>
      </c>
      <c r="T478" s="231">
        <f>S478*H478</f>
        <v>0</v>
      </c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R478" s="232" t="s">
        <v>174</v>
      </c>
      <c r="AT478" s="232" t="s">
        <v>158</v>
      </c>
      <c r="AU478" s="232" t="s">
        <v>169</v>
      </c>
      <c r="AY478" s="15" t="s">
        <v>157</v>
      </c>
      <c r="BE478" s="233">
        <f>IF(N478="základní",J478,0)</f>
        <v>0</v>
      </c>
      <c r="BF478" s="233">
        <f>IF(N478="snížená",J478,0)</f>
        <v>0</v>
      </c>
      <c r="BG478" s="233">
        <f>IF(N478="zákl. přenesená",J478,0)</f>
        <v>0</v>
      </c>
      <c r="BH478" s="233">
        <f>IF(N478="sníž. přenesená",J478,0)</f>
        <v>0</v>
      </c>
      <c r="BI478" s="233">
        <f>IF(N478="nulová",J478,0)</f>
        <v>0</v>
      </c>
      <c r="BJ478" s="15" t="s">
        <v>93</v>
      </c>
      <c r="BK478" s="233">
        <f>ROUND(I478*H478,2)</f>
        <v>0</v>
      </c>
      <c r="BL478" s="15" t="s">
        <v>174</v>
      </c>
      <c r="BM478" s="232" t="s">
        <v>747</v>
      </c>
    </row>
    <row r="479" spans="1:47" s="2" customFormat="1" ht="12">
      <c r="A479" s="37"/>
      <c r="B479" s="38"/>
      <c r="C479" s="39"/>
      <c r="D479" s="234" t="s">
        <v>164</v>
      </c>
      <c r="E479" s="39"/>
      <c r="F479" s="235" t="s">
        <v>748</v>
      </c>
      <c r="G479" s="39"/>
      <c r="H479" s="39"/>
      <c r="I479" s="236"/>
      <c r="J479" s="39"/>
      <c r="K479" s="39"/>
      <c r="L479" s="43"/>
      <c r="M479" s="237"/>
      <c r="N479" s="238"/>
      <c r="O479" s="90"/>
      <c r="P479" s="90"/>
      <c r="Q479" s="90"/>
      <c r="R479" s="90"/>
      <c r="S479" s="90"/>
      <c r="T479" s="91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T479" s="15" t="s">
        <v>164</v>
      </c>
      <c r="AU479" s="15" t="s">
        <v>169</v>
      </c>
    </row>
    <row r="480" spans="1:51" s="13" customFormat="1" ht="12">
      <c r="A480" s="13"/>
      <c r="B480" s="239"/>
      <c r="C480" s="240"/>
      <c r="D480" s="234" t="s">
        <v>224</v>
      </c>
      <c r="E480" s="241" t="s">
        <v>1</v>
      </c>
      <c r="F480" s="242" t="s">
        <v>1535</v>
      </c>
      <c r="G480" s="240"/>
      <c r="H480" s="243">
        <v>10.8</v>
      </c>
      <c r="I480" s="244"/>
      <c r="J480" s="240"/>
      <c r="K480" s="240"/>
      <c r="L480" s="245"/>
      <c r="M480" s="246"/>
      <c r="N480" s="247"/>
      <c r="O480" s="247"/>
      <c r="P480" s="247"/>
      <c r="Q480" s="247"/>
      <c r="R480" s="247"/>
      <c r="S480" s="247"/>
      <c r="T480" s="248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9" t="s">
        <v>224</v>
      </c>
      <c r="AU480" s="249" t="s">
        <v>169</v>
      </c>
      <c r="AV480" s="13" t="s">
        <v>95</v>
      </c>
      <c r="AW480" s="13" t="s">
        <v>40</v>
      </c>
      <c r="AX480" s="13" t="s">
        <v>85</v>
      </c>
      <c r="AY480" s="249" t="s">
        <v>157</v>
      </c>
    </row>
    <row r="481" spans="1:51" s="13" customFormat="1" ht="12">
      <c r="A481" s="13"/>
      <c r="B481" s="239"/>
      <c r="C481" s="240"/>
      <c r="D481" s="234" t="s">
        <v>224</v>
      </c>
      <c r="E481" s="241" t="s">
        <v>1</v>
      </c>
      <c r="F481" s="242" t="s">
        <v>1536</v>
      </c>
      <c r="G481" s="240"/>
      <c r="H481" s="243">
        <v>1.21</v>
      </c>
      <c r="I481" s="244"/>
      <c r="J481" s="240"/>
      <c r="K481" s="240"/>
      <c r="L481" s="245"/>
      <c r="M481" s="246"/>
      <c r="N481" s="247"/>
      <c r="O481" s="247"/>
      <c r="P481" s="247"/>
      <c r="Q481" s="247"/>
      <c r="R481" s="247"/>
      <c r="S481" s="247"/>
      <c r="T481" s="248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9" t="s">
        <v>224</v>
      </c>
      <c r="AU481" s="249" t="s">
        <v>169</v>
      </c>
      <c r="AV481" s="13" t="s">
        <v>95</v>
      </c>
      <c r="AW481" s="13" t="s">
        <v>40</v>
      </c>
      <c r="AX481" s="13" t="s">
        <v>85</v>
      </c>
      <c r="AY481" s="249" t="s">
        <v>157</v>
      </c>
    </row>
    <row r="482" spans="1:51" s="13" customFormat="1" ht="12">
      <c r="A482" s="13"/>
      <c r="B482" s="239"/>
      <c r="C482" s="240"/>
      <c r="D482" s="234" t="s">
        <v>224</v>
      </c>
      <c r="E482" s="241" t="s">
        <v>1</v>
      </c>
      <c r="F482" s="242" t="s">
        <v>1537</v>
      </c>
      <c r="G482" s="240"/>
      <c r="H482" s="243">
        <v>37.2</v>
      </c>
      <c r="I482" s="244"/>
      <c r="J482" s="240"/>
      <c r="K482" s="240"/>
      <c r="L482" s="245"/>
      <c r="M482" s="246"/>
      <c r="N482" s="247"/>
      <c r="O482" s="247"/>
      <c r="P482" s="247"/>
      <c r="Q482" s="247"/>
      <c r="R482" s="247"/>
      <c r="S482" s="247"/>
      <c r="T482" s="248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T482" s="249" t="s">
        <v>224</v>
      </c>
      <c r="AU482" s="249" t="s">
        <v>169</v>
      </c>
      <c r="AV482" s="13" t="s">
        <v>95</v>
      </c>
      <c r="AW482" s="13" t="s">
        <v>40</v>
      </c>
      <c r="AX482" s="13" t="s">
        <v>85</v>
      </c>
      <c r="AY482" s="249" t="s">
        <v>157</v>
      </c>
    </row>
    <row r="483" spans="1:51" s="13" customFormat="1" ht="12">
      <c r="A483" s="13"/>
      <c r="B483" s="239"/>
      <c r="C483" s="240"/>
      <c r="D483" s="234" t="s">
        <v>224</v>
      </c>
      <c r="E483" s="241" t="s">
        <v>1</v>
      </c>
      <c r="F483" s="242" t="s">
        <v>1538</v>
      </c>
      <c r="G483" s="240"/>
      <c r="H483" s="243">
        <v>63.9</v>
      </c>
      <c r="I483" s="244"/>
      <c r="J483" s="240"/>
      <c r="K483" s="240"/>
      <c r="L483" s="245"/>
      <c r="M483" s="246"/>
      <c r="N483" s="247"/>
      <c r="O483" s="247"/>
      <c r="P483" s="247"/>
      <c r="Q483" s="247"/>
      <c r="R483" s="247"/>
      <c r="S483" s="247"/>
      <c r="T483" s="248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9" t="s">
        <v>224</v>
      </c>
      <c r="AU483" s="249" t="s">
        <v>169</v>
      </c>
      <c r="AV483" s="13" t="s">
        <v>95</v>
      </c>
      <c r="AW483" s="13" t="s">
        <v>40</v>
      </c>
      <c r="AX483" s="13" t="s">
        <v>85</v>
      </c>
      <c r="AY483" s="249" t="s">
        <v>157</v>
      </c>
    </row>
    <row r="484" spans="1:51" s="13" customFormat="1" ht="12">
      <c r="A484" s="13"/>
      <c r="B484" s="239"/>
      <c r="C484" s="240"/>
      <c r="D484" s="234" t="s">
        <v>224</v>
      </c>
      <c r="E484" s="241" t="s">
        <v>1</v>
      </c>
      <c r="F484" s="242" t="s">
        <v>1539</v>
      </c>
      <c r="G484" s="240"/>
      <c r="H484" s="243">
        <v>12.24</v>
      </c>
      <c r="I484" s="244"/>
      <c r="J484" s="240"/>
      <c r="K484" s="240"/>
      <c r="L484" s="245"/>
      <c r="M484" s="246"/>
      <c r="N484" s="247"/>
      <c r="O484" s="247"/>
      <c r="P484" s="247"/>
      <c r="Q484" s="247"/>
      <c r="R484" s="247"/>
      <c r="S484" s="247"/>
      <c r="T484" s="248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T484" s="249" t="s">
        <v>224</v>
      </c>
      <c r="AU484" s="249" t="s">
        <v>169</v>
      </c>
      <c r="AV484" s="13" t="s">
        <v>95</v>
      </c>
      <c r="AW484" s="13" t="s">
        <v>40</v>
      </c>
      <c r="AX484" s="13" t="s">
        <v>85</v>
      </c>
      <c r="AY484" s="249" t="s">
        <v>157</v>
      </c>
    </row>
    <row r="485" spans="1:65" s="2" customFormat="1" ht="33" customHeight="1">
      <c r="A485" s="37"/>
      <c r="B485" s="38"/>
      <c r="C485" s="220" t="s">
        <v>803</v>
      </c>
      <c r="D485" s="220" t="s">
        <v>158</v>
      </c>
      <c r="E485" s="221" t="s">
        <v>750</v>
      </c>
      <c r="F485" s="222" t="s">
        <v>751</v>
      </c>
      <c r="G485" s="223" t="s">
        <v>302</v>
      </c>
      <c r="H485" s="224">
        <v>40.92</v>
      </c>
      <c r="I485" s="225"/>
      <c r="J485" s="226">
        <f>ROUND(I485*H485,2)</f>
        <v>0</v>
      </c>
      <c r="K485" s="227"/>
      <c r="L485" s="43"/>
      <c r="M485" s="228" t="s">
        <v>1</v>
      </c>
      <c r="N485" s="229" t="s">
        <v>50</v>
      </c>
      <c r="O485" s="90"/>
      <c r="P485" s="230">
        <f>O485*H485</f>
        <v>0</v>
      </c>
      <c r="Q485" s="230">
        <v>0</v>
      </c>
      <c r="R485" s="230">
        <f>Q485*H485</f>
        <v>0</v>
      </c>
      <c r="S485" s="230">
        <v>0</v>
      </c>
      <c r="T485" s="231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232" t="s">
        <v>174</v>
      </c>
      <c r="AT485" s="232" t="s">
        <v>158</v>
      </c>
      <c r="AU485" s="232" t="s">
        <v>169</v>
      </c>
      <c r="AY485" s="15" t="s">
        <v>157</v>
      </c>
      <c r="BE485" s="233">
        <f>IF(N485="základní",J485,0)</f>
        <v>0</v>
      </c>
      <c r="BF485" s="233">
        <f>IF(N485="snížená",J485,0)</f>
        <v>0</v>
      </c>
      <c r="BG485" s="233">
        <f>IF(N485="zákl. přenesená",J485,0)</f>
        <v>0</v>
      </c>
      <c r="BH485" s="233">
        <f>IF(N485="sníž. přenesená",J485,0)</f>
        <v>0</v>
      </c>
      <c r="BI485" s="233">
        <f>IF(N485="nulová",J485,0)</f>
        <v>0</v>
      </c>
      <c r="BJ485" s="15" t="s">
        <v>93</v>
      </c>
      <c r="BK485" s="233">
        <f>ROUND(I485*H485,2)</f>
        <v>0</v>
      </c>
      <c r="BL485" s="15" t="s">
        <v>174</v>
      </c>
      <c r="BM485" s="232" t="s">
        <v>752</v>
      </c>
    </row>
    <row r="486" spans="1:47" s="2" customFormat="1" ht="12">
      <c r="A486" s="37"/>
      <c r="B486" s="38"/>
      <c r="C486" s="39"/>
      <c r="D486" s="234" t="s">
        <v>164</v>
      </c>
      <c r="E486" s="39"/>
      <c r="F486" s="235" t="s">
        <v>753</v>
      </c>
      <c r="G486" s="39"/>
      <c r="H486" s="39"/>
      <c r="I486" s="236"/>
      <c r="J486" s="39"/>
      <c r="K486" s="39"/>
      <c r="L486" s="43"/>
      <c r="M486" s="237"/>
      <c r="N486" s="238"/>
      <c r="O486" s="90"/>
      <c r="P486" s="90"/>
      <c r="Q486" s="90"/>
      <c r="R486" s="90"/>
      <c r="S486" s="90"/>
      <c r="T486" s="91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T486" s="15" t="s">
        <v>164</v>
      </c>
      <c r="AU486" s="15" t="s">
        <v>169</v>
      </c>
    </row>
    <row r="487" spans="1:51" s="13" customFormat="1" ht="12">
      <c r="A487" s="13"/>
      <c r="B487" s="239"/>
      <c r="C487" s="240"/>
      <c r="D487" s="234" t="s">
        <v>224</v>
      </c>
      <c r="E487" s="241" t="s">
        <v>1</v>
      </c>
      <c r="F487" s="242" t="s">
        <v>1541</v>
      </c>
      <c r="G487" s="240"/>
      <c r="H487" s="243">
        <v>28.68</v>
      </c>
      <c r="I487" s="244"/>
      <c r="J487" s="240"/>
      <c r="K487" s="240"/>
      <c r="L487" s="245"/>
      <c r="M487" s="246"/>
      <c r="N487" s="247"/>
      <c r="O487" s="247"/>
      <c r="P487" s="247"/>
      <c r="Q487" s="247"/>
      <c r="R487" s="247"/>
      <c r="S487" s="247"/>
      <c r="T487" s="248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9" t="s">
        <v>224</v>
      </c>
      <c r="AU487" s="249" t="s">
        <v>169</v>
      </c>
      <c r="AV487" s="13" t="s">
        <v>95</v>
      </c>
      <c r="AW487" s="13" t="s">
        <v>40</v>
      </c>
      <c r="AX487" s="13" t="s">
        <v>85</v>
      </c>
      <c r="AY487" s="249" t="s">
        <v>157</v>
      </c>
    </row>
    <row r="488" spans="1:51" s="13" customFormat="1" ht="12">
      <c r="A488" s="13"/>
      <c r="B488" s="239"/>
      <c r="C488" s="240"/>
      <c r="D488" s="234" t="s">
        <v>224</v>
      </c>
      <c r="E488" s="241" t="s">
        <v>1</v>
      </c>
      <c r="F488" s="242" t="s">
        <v>1539</v>
      </c>
      <c r="G488" s="240"/>
      <c r="H488" s="243">
        <v>12.24</v>
      </c>
      <c r="I488" s="244"/>
      <c r="J488" s="240"/>
      <c r="K488" s="240"/>
      <c r="L488" s="245"/>
      <c r="M488" s="246"/>
      <c r="N488" s="247"/>
      <c r="O488" s="247"/>
      <c r="P488" s="247"/>
      <c r="Q488" s="247"/>
      <c r="R488" s="247"/>
      <c r="S488" s="247"/>
      <c r="T488" s="248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9" t="s">
        <v>224</v>
      </c>
      <c r="AU488" s="249" t="s">
        <v>169</v>
      </c>
      <c r="AV488" s="13" t="s">
        <v>95</v>
      </c>
      <c r="AW488" s="13" t="s">
        <v>40</v>
      </c>
      <c r="AX488" s="13" t="s">
        <v>85</v>
      </c>
      <c r="AY488" s="249" t="s">
        <v>157</v>
      </c>
    </row>
    <row r="489" spans="1:65" s="2" customFormat="1" ht="24.15" customHeight="1">
      <c r="A489" s="37"/>
      <c r="B489" s="38"/>
      <c r="C489" s="220" t="s">
        <v>810</v>
      </c>
      <c r="D489" s="220" t="s">
        <v>158</v>
      </c>
      <c r="E489" s="221" t="s">
        <v>756</v>
      </c>
      <c r="F489" s="222" t="s">
        <v>757</v>
      </c>
      <c r="G489" s="223" t="s">
        <v>302</v>
      </c>
      <c r="H489" s="224">
        <v>69</v>
      </c>
      <c r="I489" s="225"/>
      <c r="J489" s="226">
        <f>ROUND(I489*H489,2)</f>
        <v>0</v>
      </c>
      <c r="K489" s="227"/>
      <c r="L489" s="43"/>
      <c r="M489" s="228" t="s">
        <v>1</v>
      </c>
      <c r="N489" s="229" t="s">
        <v>50</v>
      </c>
      <c r="O489" s="90"/>
      <c r="P489" s="230">
        <f>O489*H489</f>
        <v>0</v>
      </c>
      <c r="Q489" s="230">
        <v>0</v>
      </c>
      <c r="R489" s="230">
        <f>Q489*H489</f>
        <v>0</v>
      </c>
      <c r="S489" s="230">
        <v>0</v>
      </c>
      <c r="T489" s="231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232" t="s">
        <v>174</v>
      </c>
      <c r="AT489" s="232" t="s">
        <v>158</v>
      </c>
      <c r="AU489" s="232" t="s">
        <v>169</v>
      </c>
      <c r="AY489" s="15" t="s">
        <v>157</v>
      </c>
      <c r="BE489" s="233">
        <f>IF(N489="základní",J489,0)</f>
        <v>0</v>
      </c>
      <c r="BF489" s="233">
        <f>IF(N489="snížená",J489,0)</f>
        <v>0</v>
      </c>
      <c r="BG489" s="233">
        <f>IF(N489="zákl. přenesená",J489,0)</f>
        <v>0</v>
      </c>
      <c r="BH489" s="233">
        <f>IF(N489="sníž. přenesená",J489,0)</f>
        <v>0</v>
      </c>
      <c r="BI489" s="233">
        <f>IF(N489="nulová",J489,0)</f>
        <v>0</v>
      </c>
      <c r="BJ489" s="15" t="s">
        <v>93</v>
      </c>
      <c r="BK489" s="233">
        <f>ROUND(I489*H489,2)</f>
        <v>0</v>
      </c>
      <c r="BL489" s="15" t="s">
        <v>174</v>
      </c>
      <c r="BM489" s="232" t="s">
        <v>758</v>
      </c>
    </row>
    <row r="490" spans="1:47" s="2" customFormat="1" ht="12">
      <c r="A490" s="37"/>
      <c r="B490" s="38"/>
      <c r="C490" s="39"/>
      <c r="D490" s="234" t="s">
        <v>164</v>
      </c>
      <c r="E490" s="39"/>
      <c r="F490" s="235" t="s">
        <v>759</v>
      </c>
      <c r="G490" s="39"/>
      <c r="H490" s="39"/>
      <c r="I490" s="236"/>
      <c r="J490" s="39"/>
      <c r="K490" s="39"/>
      <c r="L490" s="43"/>
      <c r="M490" s="237"/>
      <c r="N490" s="238"/>
      <c r="O490" s="90"/>
      <c r="P490" s="90"/>
      <c r="Q490" s="90"/>
      <c r="R490" s="90"/>
      <c r="S490" s="90"/>
      <c r="T490" s="91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15" t="s">
        <v>164</v>
      </c>
      <c r="AU490" s="15" t="s">
        <v>169</v>
      </c>
    </row>
    <row r="491" spans="1:51" s="13" customFormat="1" ht="12">
      <c r="A491" s="13"/>
      <c r="B491" s="239"/>
      <c r="C491" s="240"/>
      <c r="D491" s="234" t="s">
        <v>224</v>
      </c>
      <c r="E491" s="241" t="s">
        <v>1</v>
      </c>
      <c r="F491" s="242" t="s">
        <v>1542</v>
      </c>
      <c r="G491" s="240"/>
      <c r="H491" s="243">
        <v>33</v>
      </c>
      <c r="I491" s="244"/>
      <c r="J491" s="240"/>
      <c r="K491" s="240"/>
      <c r="L491" s="245"/>
      <c r="M491" s="246"/>
      <c r="N491" s="247"/>
      <c r="O491" s="247"/>
      <c r="P491" s="247"/>
      <c r="Q491" s="247"/>
      <c r="R491" s="247"/>
      <c r="S491" s="247"/>
      <c r="T491" s="248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9" t="s">
        <v>224</v>
      </c>
      <c r="AU491" s="249" t="s">
        <v>169</v>
      </c>
      <c r="AV491" s="13" t="s">
        <v>95</v>
      </c>
      <c r="AW491" s="13" t="s">
        <v>40</v>
      </c>
      <c r="AX491" s="13" t="s">
        <v>85</v>
      </c>
      <c r="AY491" s="249" t="s">
        <v>157</v>
      </c>
    </row>
    <row r="492" spans="1:51" s="13" customFormat="1" ht="12">
      <c r="A492" s="13"/>
      <c r="B492" s="239"/>
      <c r="C492" s="240"/>
      <c r="D492" s="234" t="s">
        <v>224</v>
      </c>
      <c r="E492" s="241" t="s">
        <v>1</v>
      </c>
      <c r="F492" s="242" t="s">
        <v>1543</v>
      </c>
      <c r="G492" s="240"/>
      <c r="H492" s="243">
        <v>36</v>
      </c>
      <c r="I492" s="244"/>
      <c r="J492" s="240"/>
      <c r="K492" s="240"/>
      <c r="L492" s="245"/>
      <c r="M492" s="246"/>
      <c r="N492" s="247"/>
      <c r="O492" s="247"/>
      <c r="P492" s="247"/>
      <c r="Q492" s="247"/>
      <c r="R492" s="247"/>
      <c r="S492" s="247"/>
      <c r="T492" s="248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9" t="s">
        <v>224</v>
      </c>
      <c r="AU492" s="249" t="s">
        <v>169</v>
      </c>
      <c r="AV492" s="13" t="s">
        <v>95</v>
      </c>
      <c r="AW492" s="13" t="s">
        <v>40</v>
      </c>
      <c r="AX492" s="13" t="s">
        <v>85</v>
      </c>
      <c r="AY492" s="249" t="s">
        <v>157</v>
      </c>
    </row>
    <row r="493" spans="1:65" s="2" customFormat="1" ht="24.15" customHeight="1">
      <c r="A493" s="37"/>
      <c r="B493" s="38"/>
      <c r="C493" s="220" t="s">
        <v>817</v>
      </c>
      <c r="D493" s="220" t="s">
        <v>158</v>
      </c>
      <c r="E493" s="221" t="s">
        <v>762</v>
      </c>
      <c r="F493" s="222" t="s">
        <v>763</v>
      </c>
      <c r="G493" s="223" t="s">
        <v>302</v>
      </c>
      <c r="H493" s="224">
        <v>10</v>
      </c>
      <c r="I493" s="225"/>
      <c r="J493" s="226">
        <f>ROUND(I493*H493,2)</f>
        <v>0</v>
      </c>
      <c r="K493" s="227"/>
      <c r="L493" s="43"/>
      <c r="M493" s="228" t="s">
        <v>1</v>
      </c>
      <c r="N493" s="229" t="s">
        <v>50</v>
      </c>
      <c r="O493" s="90"/>
      <c r="P493" s="230">
        <f>O493*H493</f>
        <v>0</v>
      </c>
      <c r="Q493" s="230">
        <v>0</v>
      </c>
      <c r="R493" s="230">
        <f>Q493*H493</f>
        <v>0</v>
      </c>
      <c r="S493" s="230">
        <v>0</v>
      </c>
      <c r="T493" s="231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232" t="s">
        <v>174</v>
      </c>
      <c r="AT493" s="232" t="s">
        <v>158</v>
      </c>
      <c r="AU493" s="232" t="s">
        <v>169</v>
      </c>
      <c r="AY493" s="15" t="s">
        <v>157</v>
      </c>
      <c r="BE493" s="233">
        <f>IF(N493="základní",J493,0)</f>
        <v>0</v>
      </c>
      <c r="BF493" s="233">
        <f>IF(N493="snížená",J493,0)</f>
        <v>0</v>
      </c>
      <c r="BG493" s="233">
        <f>IF(N493="zákl. přenesená",J493,0)</f>
        <v>0</v>
      </c>
      <c r="BH493" s="233">
        <f>IF(N493="sníž. přenesená",J493,0)</f>
        <v>0</v>
      </c>
      <c r="BI493" s="233">
        <f>IF(N493="nulová",J493,0)</f>
        <v>0</v>
      </c>
      <c r="BJ493" s="15" t="s">
        <v>93</v>
      </c>
      <c r="BK493" s="233">
        <f>ROUND(I493*H493,2)</f>
        <v>0</v>
      </c>
      <c r="BL493" s="15" t="s">
        <v>174</v>
      </c>
      <c r="BM493" s="232" t="s">
        <v>764</v>
      </c>
    </row>
    <row r="494" spans="1:47" s="2" customFormat="1" ht="12">
      <c r="A494" s="37"/>
      <c r="B494" s="38"/>
      <c r="C494" s="39"/>
      <c r="D494" s="234" t="s">
        <v>164</v>
      </c>
      <c r="E494" s="39"/>
      <c r="F494" s="235" t="s">
        <v>765</v>
      </c>
      <c r="G494" s="39"/>
      <c r="H494" s="39"/>
      <c r="I494" s="236"/>
      <c r="J494" s="39"/>
      <c r="K494" s="39"/>
      <c r="L494" s="43"/>
      <c r="M494" s="237"/>
      <c r="N494" s="238"/>
      <c r="O494" s="90"/>
      <c r="P494" s="90"/>
      <c r="Q494" s="90"/>
      <c r="R494" s="90"/>
      <c r="S494" s="90"/>
      <c r="T494" s="91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T494" s="15" t="s">
        <v>164</v>
      </c>
      <c r="AU494" s="15" t="s">
        <v>169</v>
      </c>
    </row>
    <row r="495" spans="1:51" s="13" customFormat="1" ht="12">
      <c r="A495" s="13"/>
      <c r="B495" s="239"/>
      <c r="C495" s="240"/>
      <c r="D495" s="234" t="s">
        <v>224</v>
      </c>
      <c r="E495" s="241" t="s">
        <v>1</v>
      </c>
      <c r="F495" s="242" t="s">
        <v>1175</v>
      </c>
      <c r="G495" s="240"/>
      <c r="H495" s="243">
        <v>10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9" t="s">
        <v>224</v>
      </c>
      <c r="AU495" s="249" t="s">
        <v>169</v>
      </c>
      <c r="AV495" s="13" t="s">
        <v>95</v>
      </c>
      <c r="AW495" s="13" t="s">
        <v>40</v>
      </c>
      <c r="AX495" s="13" t="s">
        <v>93</v>
      </c>
      <c r="AY495" s="249" t="s">
        <v>157</v>
      </c>
    </row>
    <row r="496" spans="1:63" s="12" customFormat="1" ht="22.8" customHeight="1">
      <c r="A496" s="12"/>
      <c r="B496" s="204"/>
      <c r="C496" s="205"/>
      <c r="D496" s="206" t="s">
        <v>84</v>
      </c>
      <c r="E496" s="218" t="s">
        <v>766</v>
      </c>
      <c r="F496" s="218" t="s">
        <v>767</v>
      </c>
      <c r="G496" s="205"/>
      <c r="H496" s="205"/>
      <c r="I496" s="208"/>
      <c r="J496" s="219">
        <f>BK496</f>
        <v>0</v>
      </c>
      <c r="K496" s="205"/>
      <c r="L496" s="210"/>
      <c r="M496" s="211"/>
      <c r="N496" s="212"/>
      <c r="O496" s="212"/>
      <c r="P496" s="213">
        <f>SUM(P497:P511)</f>
        <v>0</v>
      </c>
      <c r="Q496" s="212"/>
      <c r="R496" s="213">
        <f>SUM(R497:R511)</f>
        <v>0</v>
      </c>
      <c r="S496" s="212"/>
      <c r="T496" s="214">
        <f>SUM(T497:T511)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15" t="s">
        <v>93</v>
      </c>
      <c r="AT496" s="216" t="s">
        <v>84</v>
      </c>
      <c r="AU496" s="216" t="s">
        <v>93</v>
      </c>
      <c r="AY496" s="215" t="s">
        <v>157</v>
      </c>
      <c r="BK496" s="217">
        <f>SUM(BK497:BK511)</f>
        <v>0</v>
      </c>
    </row>
    <row r="497" spans="1:65" s="2" customFormat="1" ht="33" customHeight="1">
      <c r="A497" s="37"/>
      <c r="B497" s="38"/>
      <c r="C497" s="220" t="s">
        <v>822</v>
      </c>
      <c r="D497" s="220" t="s">
        <v>158</v>
      </c>
      <c r="E497" s="221" t="s">
        <v>769</v>
      </c>
      <c r="F497" s="222" t="s">
        <v>770</v>
      </c>
      <c r="G497" s="223" t="s">
        <v>302</v>
      </c>
      <c r="H497" s="224">
        <v>37.2</v>
      </c>
      <c r="I497" s="225"/>
      <c r="J497" s="226">
        <f>ROUND(I497*H497,2)</f>
        <v>0</v>
      </c>
      <c r="K497" s="227"/>
      <c r="L497" s="43"/>
      <c r="M497" s="228" t="s">
        <v>1</v>
      </c>
      <c r="N497" s="229" t="s">
        <v>50</v>
      </c>
      <c r="O497" s="90"/>
      <c r="P497" s="230">
        <f>O497*H497</f>
        <v>0</v>
      </c>
      <c r="Q497" s="230">
        <v>0</v>
      </c>
      <c r="R497" s="230">
        <f>Q497*H497</f>
        <v>0</v>
      </c>
      <c r="S497" s="230">
        <v>0</v>
      </c>
      <c r="T497" s="231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232" t="s">
        <v>174</v>
      </c>
      <c r="AT497" s="232" t="s">
        <v>158</v>
      </c>
      <c r="AU497" s="232" t="s">
        <v>95</v>
      </c>
      <c r="AY497" s="15" t="s">
        <v>157</v>
      </c>
      <c r="BE497" s="233">
        <f>IF(N497="základní",J497,0)</f>
        <v>0</v>
      </c>
      <c r="BF497" s="233">
        <f>IF(N497="snížená",J497,0)</f>
        <v>0</v>
      </c>
      <c r="BG497" s="233">
        <f>IF(N497="zákl. přenesená",J497,0)</f>
        <v>0</v>
      </c>
      <c r="BH497" s="233">
        <f>IF(N497="sníž. přenesená",J497,0)</f>
        <v>0</v>
      </c>
      <c r="BI497" s="233">
        <f>IF(N497="nulová",J497,0)</f>
        <v>0</v>
      </c>
      <c r="BJ497" s="15" t="s">
        <v>93</v>
      </c>
      <c r="BK497" s="233">
        <f>ROUND(I497*H497,2)</f>
        <v>0</v>
      </c>
      <c r="BL497" s="15" t="s">
        <v>174</v>
      </c>
      <c r="BM497" s="232" t="s">
        <v>1544</v>
      </c>
    </row>
    <row r="498" spans="1:47" s="2" customFormat="1" ht="12">
      <c r="A498" s="37"/>
      <c r="B498" s="38"/>
      <c r="C498" s="39"/>
      <c r="D498" s="234" t="s">
        <v>164</v>
      </c>
      <c r="E498" s="39"/>
      <c r="F498" s="235" t="s">
        <v>772</v>
      </c>
      <c r="G498" s="39"/>
      <c r="H498" s="39"/>
      <c r="I498" s="236"/>
      <c r="J498" s="39"/>
      <c r="K498" s="39"/>
      <c r="L498" s="43"/>
      <c r="M498" s="237"/>
      <c r="N498" s="238"/>
      <c r="O498" s="90"/>
      <c r="P498" s="90"/>
      <c r="Q498" s="90"/>
      <c r="R498" s="90"/>
      <c r="S498" s="90"/>
      <c r="T498" s="91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15" t="s">
        <v>164</v>
      </c>
      <c r="AU498" s="15" t="s">
        <v>95</v>
      </c>
    </row>
    <row r="499" spans="1:51" s="13" customFormat="1" ht="12">
      <c r="A499" s="13"/>
      <c r="B499" s="239"/>
      <c r="C499" s="240"/>
      <c r="D499" s="234" t="s">
        <v>224</v>
      </c>
      <c r="E499" s="241" t="s">
        <v>1</v>
      </c>
      <c r="F499" s="242" t="s">
        <v>1537</v>
      </c>
      <c r="G499" s="240"/>
      <c r="H499" s="243">
        <v>37.2</v>
      </c>
      <c r="I499" s="244"/>
      <c r="J499" s="240"/>
      <c r="K499" s="240"/>
      <c r="L499" s="245"/>
      <c r="M499" s="246"/>
      <c r="N499" s="247"/>
      <c r="O499" s="247"/>
      <c r="P499" s="247"/>
      <c r="Q499" s="247"/>
      <c r="R499" s="247"/>
      <c r="S499" s="247"/>
      <c r="T499" s="248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9" t="s">
        <v>224</v>
      </c>
      <c r="AU499" s="249" t="s">
        <v>95</v>
      </c>
      <c r="AV499" s="13" t="s">
        <v>95</v>
      </c>
      <c r="AW499" s="13" t="s">
        <v>40</v>
      </c>
      <c r="AX499" s="13" t="s">
        <v>93</v>
      </c>
      <c r="AY499" s="249" t="s">
        <v>157</v>
      </c>
    </row>
    <row r="500" spans="1:65" s="2" customFormat="1" ht="33" customHeight="1">
      <c r="A500" s="37"/>
      <c r="B500" s="38"/>
      <c r="C500" s="220" t="s">
        <v>1081</v>
      </c>
      <c r="D500" s="220" t="s">
        <v>158</v>
      </c>
      <c r="E500" s="221" t="s">
        <v>1545</v>
      </c>
      <c r="F500" s="222" t="s">
        <v>1546</v>
      </c>
      <c r="G500" s="223" t="s">
        <v>302</v>
      </c>
      <c r="H500" s="224">
        <v>7.2</v>
      </c>
      <c r="I500" s="225"/>
      <c r="J500" s="226">
        <f>ROUND(I500*H500,2)</f>
        <v>0</v>
      </c>
      <c r="K500" s="227"/>
      <c r="L500" s="43"/>
      <c r="M500" s="228" t="s">
        <v>1</v>
      </c>
      <c r="N500" s="229" t="s">
        <v>50</v>
      </c>
      <c r="O500" s="90"/>
      <c r="P500" s="230">
        <f>O500*H500</f>
        <v>0</v>
      </c>
      <c r="Q500" s="230">
        <v>0</v>
      </c>
      <c r="R500" s="230">
        <f>Q500*H500</f>
        <v>0</v>
      </c>
      <c r="S500" s="230">
        <v>0</v>
      </c>
      <c r="T500" s="231">
        <f>S500*H500</f>
        <v>0</v>
      </c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R500" s="232" t="s">
        <v>174</v>
      </c>
      <c r="AT500" s="232" t="s">
        <v>158</v>
      </c>
      <c r="AU500" s="232" t="s">
        <v>95</v>
      </c>
      <c r="AY500" s="15" t="s">
        <v>157</v>
      </c>
      <c r="BE500" s="233">
        <f>IF(N500="základní",J500,0)</f>
        <v>0</v>
      </c>
      <c r="BF500" s="233">
        <f>IF(N500="snížená",J500,0)</f>
        <v>0</v>
      </c>
      <c r="BG500" s="233">
        <f>IF(N500="zákl. přenesená",J500,0)</f>
        <v>0</v>
      </c>
      <c r="BH500" s="233">
        <f>IF(N500="sníž. přenesená",J500,0)</f>
        <v>0</v>
      </c>
      <c r="BI500" s="233">
        <f>IF(N500="nulová",J500,0)</f>
        <v>0</v>
      </c>
      <c r="BJ500" s="15" t="s">
        <v>93</v>
      </c>
      <c r="BK500" s="233">
        <f>ROUND(I500*H500,2)</f>
        <v>0</v>
      </c>
      <c r="BL500" s="15" t="s">
        <v>174</v>
      </c>
      <c r="BM500" s="232" t="s">
        <v>1547</v>
      </c>
    </row>
    <row r="501" spans="1:47" s="2" customFormat="1" ht="12">
      <c r="A501" s="37"/>
      <c r="B501" s="38"/>
      <c r="C501" s="39"/>
      <c r="D501" s="234" t="s">
        <v>164</v>
      </c>
      <c r="E501" s="39"/>
      <c r="F501" s="235" t="s">
        <v>1548</v>
      </c>
      <c r="G501" s="39"/>
      <c r="H501" s="39"/>
      <c r="I501" s="236"/>
      <c r="J501" s="39"/>
      <c r="K501" s="39"/>
      <c r="L501" s="43"/>
      <c r="M501" s="237"/>
      <c r="N501" s="238"/>
      <c r="O501" s="90"/>
      <c r="P501" s="90"/>
      <c r="Q501" s="90"/>
      <c r="R501" s="90"/>
      <c r="S501" s="90"/>
      <c r="T501" s="91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T501" s="15" t="s">
        <v>164</v>
      </c>
      <c r="AU501" s="15" t="s">
        <v>95</v>
      </c>
    </row>
    <row r="502" spans="1:51" s="13" customFormat="1" ht="12">
      <c r="A502" s="13"/>
      <c r="B502" s="239"/>
      <c r="C502" s="240"/>
      <c r="D502" s="234" t="s">
        <v>224</v>
      </c>
      <c r="E502" s="241" t="s">
        <v>1</v>
      </c>
      <c r="F502" s="242" t="s">
        <v>1549</v>
      </c>
      <c r="G502" s="240"/>
      <c r="H502" s="243">
        <v>7.2</v>
      </c>
      <c r="I502" s="244"/>
      <c r="J502" s="240"/>
      <c r="K502" s="240"/>
      <c r="L502" s="245"/>
      <c r="M502" s="246"/>
      <c r="N502" s="247"/>
      <c r="O502" s="247"/>
      <c r="P502" s="247"/>
      <c r="Q502" s="247"/>
      <c r="R502" s="247"/>
      <c r="S502" s="247"/>
      <c r="T502" s="248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9" t="s">
        <v>224</v>
      </c>
      <c r="AU502" s="249" t="s">
        <v>95</v>
      </c>
      <c r="AV502" s="13" t="s">
        <v>95</v>
      </c>
      <c r="AW502" s="13" t="s">
        <v>40</v>
      </c>
      <c r="AX502" s="13" t="s">
        <v>93</v>
      </c>
      <c r="AY502" s="249" t="s">
        <v>157</v>
      </c>
    </row>
    <row r="503" spans="1:65" s="2" customFormat="1" ht="33" customHeight="1">
      <c r="A503" s="37"/>
      <c r="B503" s="38"/>
      <c r="C503" s="220" t="s">
        <v>1086</v>
      </c>
      <c r="D503" s="220" t="s">
        <v>158</v>
      </c>
      <c r="E503" s="221" t="s">
        <v>773</v>
      </c>
      <c r="F503" s="222" t="s">
        <v>774</v>
      </c>
      <c r="G503" s="223" t="s">
        <v>302</v>
      </c>
      <c r="H503" s="224">
        <v>12.24</v>
      </c>
      <c r="I503" s="225"/>
      <c r="J503" s="226">
        <f>ROUND(I503*H503,2)</f>
        <v>0</v>
      </c>
      <c r="K503" s="227"/>
      <c r="L503" s="43"/>
      <c r="M503" s="228" t="s">
        <v>1</v>
      </c>
      <c r="N503" s="229" t="s">
        <v>50</v>
      </c>
      <c r="O503" s="90"/>
      <c r="P503" s="230">
        <f>O503*H503</f>
        <v>0</v>
      </c>
      <c r="Q503" s="230">
        <v>0</v>
      </c>
      <c r="R503" s="230">
        <f>Q503*H503</f>
        <v>0</v>
      </c>
      <c r="S503" s="230">
        <v>0</v>
      </c>
      <c r="T503" s="231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232" t="s">
        <v>174</v>
      </c>
      <c r="AT503" s="232" t="s">
        <v>158</v>
      </c>
      <c r="AU503" s="232" t="s">
        <v>95</v>
      </c>
      <c r="AY503" s="15" t="s">
        <v>157</v>
      </c>
      <c r="BE503" s="233">
        <f>IF(N503="základní",J503,0)</f>
        <v>0</v>
      </c>
      <c r="BF503" s="233">
        <f>IF(N503="snížená",J503,0)</f>
        <v>0</v>
      </c>
      <c r="BG503" s="233">
        <f>IF(N503="zákl. přenesená",J503,0)</f>
        <v>0</v>
      </c>
      <c r="BH503" s="233">
        <f>IF(N503="sníž. přenesená",J503,0)</f>
        <v>0</v>
      </c>
      <c r="BI503" s="233">
        <f>IF(N503="nulová",J503,0)</f>
        <v>0</v>
      </c>
      <c r="BJ503" s="15" t="s">
        <v>93</v>
      </c>
      <c r="BK503" s="233">
        <f>ROUND(I503*H503,2)</f>
        <v>0</v>
      </c>
      <c r="BL503" s="15" t="s">
        <v>174</v>
      </c>
      <c r="BM503" s="232" t="s">
        <v>775</v>
      </c>
    </row>
    <row r="504" spans="1:47" s="2" customFormat="1" ht="12">
      <c r="A504" s="37"/>
      <c r="B504" s="38"/>
      <c r="C504" s="39"/>
      <c r="D504" s="234" t="s">
        <v>164</v>
      </c>
      <c r="E504" s="39"/>
      <c r="F504" s="235" t="s">
        <v>776</v>
      </c>
      <c r="G504" s="39"/>
      <c r="H504" s="39"/>
      <c r="I504" s="236"/>
      <c r="J504" s="39"/>
      <c r="K504" s="39"/>
      <c r="L504" s="43"/>
      <c r="M504" s="237"/>
      <c r="N504" s="238"/>
      <c r="O504" s="90"/>
      <c r="P504" s="90"/>
      <c r="Q504" s="90"/>
      <c r="R504" s="90"/>
      <c r="S504" s="90"/>
      <c r="T504" s="91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15" t="s">
        <v>164</v>
      </c>
      <c r="AU504" s="15" t="s">
        <v>95</v>
      </c>
    </row>
    <row r="505" spans="1:51" s="13" customFormat="1" ht="12">
      <c r="A505" s="13"/>
      <c r="B505" s="239"/>
      <c r="C505" s="240"/>
      <c r="D505" s="234" t="s">
        <v>224</v>
      </c>
      <c r="E505" s="241" t="s">
        <v>1</v>
      </c>
      <c r="F505" s="242" t="s">
        <v>1539</v>
      </c>
      <c r="G505" s="240"/>
      <c r="H505" s="243">
        <v>12.24</v>
      </c>
      <c r="I505" s="244"/>
      <c r="J505" s="240"/>
      <c r="K505" s="240"/>
      <c r="L505" s="245"/>
      <c r="M505" s="246"/>
      <c r="N505" s="247"/>
      <c r="O505" s="247"/>
      <c r="P505" s="247"/>
      <c r="Q505" s="247"/>
      <c r="R505" s="247"/>
      <c r="S505" s="247"/>
      <c r="T505" s="248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9" t="s">
        <v>224</v>
      </c>
      <c r="AU505" s="249" t="s">
        <v>95</v>
      </c>
      <c r="AV505" s="13" t="s">
        <v>95</v>
      </c>
      <c r="AW505" s="13" t="s">
        <v>40</v>
      </c>
      <c r="AX505" s="13" t="s">
        <v>93</v>
      </c>
      <c r="AY505" s="249" t="s">
        <v>157</v>
      </c>
    </row>
    <row r="506" spans="1:65" s="2" customFormat="1" ht="24.15" customHeight="1">
      <c r="A506" s="37"/>
      <c r="B506" s="38"/>
      <c r="C506" s="220" t="s">
        <v>1090</v>
      </c>
      <c r="D506" s="220" t="s">
        <v>158</v>
      </c>
      <c r="E506" s="221" t="s">
        <v>778</v>
      </c>
      <c r="F506" s="222" t="s">
        <v>377</v>
      </c>
      <c r="G506" s="223" t="s">
        <v>302</v>
      </c>
      <c r="H506" s="224">
        <v>63.9</v>
      </c>
      <c r="I506" s="225"/>
      <c r="J506" s="226">
        <f>ROUND(I506*H506,2)</f>
        <v>0</v>
      </c>
      <c r="K506" s="227"/>
      <c r="L506" s="43"/>
      <c r="M506" s="228" t="s">
        <v>1</v>
      </c>
      <c r="N506" s="229" t="s">
        <v>50</v>
      </c>
      <c r="O506" s="90"/>
      <c r="P506" s="230">
        <f>O506*H506</f>
        <v>0</v>
      </c>
      <c r="Q506" s="230">
        <v>0</v>
      </c>
      <c r="R506" s="230">
        <f>Q506*H506</f>
        <v>0</v>
      </c>
      <c r="S506" s="230">
        <v>0</v>
      </c>
      <c r="T506" s="231">
        <f>S506*H506</f>
        <v>0</v>
      </c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R506" s="232" t="s">
        <v>174</v>
      </c>
      <c r="AT506" s="232" t="s">
        <v>158</v>
      </c>
      <c r="AU506" s="232" t="s">
        <v>95</v>
      </c>
      <c r="AY506" s="15" t="s">
        <v>157</v>
      </c>
      <c r="BE506" s="233">
        <f>IF(N506="základní",J506,0)</f>
        <v>0</v>
      </c>
      <c r="BF506" s="233">
        <f>IF(N506="snížená",J506,0)</f>
        <v>0</v>
      </c>
      <c r="BG506" s="233">
        <f>IF(N506="zákl. přenesená",J506,0)</f>
        <v>0</v>
      </c>
      <c r="BH506" s="233">
        <f>IF(N506="sníž. přenesená",J506,0)</f>
        <v>0</v>
      </c>
      <c r="BI506" s="233">
        <f>IF(N506="nulová",J506,0)</f>
        <v>0</v>
      </c>
      <c r="BJ506" s="15" t="s">
        <v>93</v>
      </c>
      <c r="BK506" s="233">
        <f>ROUND(I506*H506,2)</f>
        <v>0</v>
      </c>
      <c r="BL506" s="15" t="s">
        <v>174</v>
      </c>
      <c r="BM506" s="232" t="s">
        <v>1550</v>
      </c>
    </row>
    <row r="507" spans="1:47" s="2" customFormat="1" ht="12">
      <c r="A507" s="37"/>
      <c r="B507" s="38"/>
      <c r="C507" s="39"/>
      <c r="D507" s="234" t="s">
        <v>164</v>
      </c>
      <c r="E507" s="39"/>
      <c r="F507" s="235" t="s">
        <v>379</v>
      </c>
      <c r="G507" s="39"/>
      <c r="H507" s="39"/>
      <c r="I507" s="236"/>
      <c r="J507" s="39"/>
      <c r="K507" s="39"/>
      <c r="L507" s="43"/>
      <c r="M507" s="237"/>
      <c r="N507" s="238"/>
      <c r="O507" s="90"/>
      <c r="P507" s="90"/>
      <c r="Q507" s="90"/>
      <c r="R507" s="90"/>
      <c r="S507" s="90"/>
      <c r="T507" s="91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T507" s="15" t="s">
        <v>164</v>
      </c>
      <c r="AU507" s="15" t="s">
        <v>95</v>
      </c>
    </row>
    <row r="508" spans="1:51" s="13" customFormat="1" ht="12">
      <c r="A508" s="13"/>
      <c r="B508" s="239"/>
      <c r="C508" s="240"/>
      <c r="D508" s="234" t="s">
        <v>224</v>
      </c>
      <c r="E508" s="241" t="s">
        <v>1</v>
      </c>
      <c r="F508" s="242" t="s">
        <v>1538</v>
      </c>
      <c r="G508" s="240"/>
      <c r="H508" s="243">
        <v>63.9</v>
      </c>
      <c r="I508" s="244"/>
      <c r="J508" s="240"/>
      <c r="K508" s="240"/>
      <c r="L508" s="245"/>
      <c r="M508" s="246"/>
      <c r="N508" s="247"/>
      <c r="O508" s="247"/>
      <c r="P508" s="247"/>
      <c r="Q508" s="247"/>
      <c r="R508" s="247"/>
      <c r="S508" s="247"/>
      <c r="T508" s="248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9" t="s">
        <v>224</v>
      </c>
      <c r="AU508" s="249" t="s">
        <v>95</v>
      </c>
      <c r="AV508" s="13" t="s">
        <v>95</v>
      </c>
      <c r="AW508" s="13" t="s">
        <v>40</v>
      </c>
      <c r="AX508" s="13" t="s">
        <v>93</v>
      </c>
      <c r="AY508" s="249" t="s">
        <v>157</v>
      </c>
    </row>
    <row r="509" spans="1:65" s="2" customFormat="1" ht="37.8" customHeight="1">
      <c r="A509" s="37"/>
      <c r="B509" s="38"/>
      <c r="C509" s="220" t="s">
        <v>1095</v>
      </c>
      <c r="D509" s="220" t="s">
        <v>158</v>
      </c>
      <c r="E509" s="221" t="s">
        <v>781</v>
      </c>
      <c r="F509" s="222" t="s">
        <v>782</v>
      </c>
      <c r="G509" s="223" t="s">
        <v>302</v>
      </c>
      <c r="H509" s="224">
        <v>1.21</v>
      </c>
      <c r="I509" s="225"/>
      <c r="J509" s="226">
        <f>ROUND(I509*H509,2)</f>
        <v>0</v>
      </c>
      <c r="K509" s="227"/>
      <c r="L509" s="43"/>
      <c r="M509" s="228" t="s">
        <v>1</v>
      </c>
      <c r="N509" s="229" t="s">
        <v>50</v>
      </c>
      <c r="O509" s="90"/>
      <c r="P509" s="230">
        <f>O509*H509</f>
        <v>0</v>
      </c>
      <c r="Q509" s="230">
        <v>0</v>
      </c>
      <c r="R509" s="230">
        <f>Q509*H509</f>
        <v>0</v>
      </c>
      <c r="S509" s="230">
        <v>0</v>
      </c>
      <c r="T509" s="231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232" t="s">
        <v>174</v>
      </c>
      <c r="AT509" s="232" t="s">
        <v>158</v>
      </c>
      <c r="AU509" s="232" t="s">
        <v>95</v>
      </c>
      <c r="AY509" s="15" t="s">
        <v>157</v>
      </c>
      <c r="BE509" s="233">
        <f>IF(N509="základní",J509,0)</f>
        <v>0</v>
      </c>
      <c r="BF509" s="233">
        <f>IF(N509="snížená",J509,0)</f>
        <v>0</v>
      </c>
      <c r="BG509" s="233">
        <f>IF(N509="zákl. přenesená",J509,0)</f>
        <v>0</v>
      </c>
      <c r="BH509" s="233">
        <f>IF(N509="sníž. přenesená",J509,0)</f>
        <v>0</v>
      </c>
      <c r="BI509" s="233">
        <f>IF(N509="nulová",J509,0)</f>
        <v>0</v>
      </c>
      <c r="BJ509" s="15" t="s">
        <v>93</v>
      </c>
      <c r="BK509" s="233">
        <f>ROUND(I509*H509,2)</f>
        <v>0</v>
      </c>
      <c r="BL509" s="15" t="s">
        <v>174</v>
      </c>
      <c r="BM509" s="232" t="s">
        <v>1551</v>
      </c>
    </row>
    <row r="510" spans="1:47" s="2" customFormat="1" ht="12">
      <c r="A510" s="37"/>
      <c r="B510" s="38"/>
      <c r="C510" s="39"/>
      <c r="D510" s="234" t="s">
        <v>164</v>
      </c>
      <c r="E510" s="39"/>
      <c r="F510" s="235" t="s">
        <v>784</v>
      </c>
      <c r="G510" s="39"/>
      <c r="H510" s="39"/>
      <c r="I510" s="236"/>
      <c r="J510" s="39"/>
      <c r="K510" s="39"/>
      <c r="L510" s="43"/>
      <c r="M510" s="237"/>
      <c r="N510" s="238"/>
      <c r="O510" s="90"/>
      <c r="P510" s="90"/>
      <c r="Q510" s="90"/>
      <c r="R510" s="90"/>
      <c r="S510" s="90"/>
      <c r="T510" s="91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15" t="s">
        <v>164</v>
      </c>
      <c r="AU510" s="15" t="s">
        <v>95</v>
      </c>
    </row>
    <row r="511" spans="1:51" s="13" customFormat="1" ht="12">
      <c r="A511" s="13"/>
      <c r="B511" s="239"/>
      <c r="C511" s="240"/>
      <c r="D511" s="234" t="s">
        <v>224</v>
      </c>
      <c r="E511" s="241" t="s">
        <v>1</v>
      </c>
      <c r="F511" s="242" t="s">
        <v>1536</v>
      </c>
      <c r="G511" s="240"/>
      <c r="H511" s="243">
        <v>1.21</v>
      </c>
      <c r="I511" s="244"/>
      <c r="J511" s="240"/>
      <c r="K511" s="240"/>
      <c r="L511" s="245"/>
      <c r="M511" s="246"/>
      <c r="N511" s="247"/>
      <c r="O511" s="247"/>
      <c r="P511" s="247"/>
      <c r="Q511" s="247"/>
      <c r="R511" s="247"/>
      <c r="S511" s="247"/>
      <c r="T511" s="248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9" t="s">
        <v>224</v>
      </c>
      <c r="AU511" s="249" t="s">
        <v>95</v>
      </c>
      <c r="AV511" s="13" t="s">
        <v>95</v>
      </c>
      <c r="AW511" s="13" t="s">
        <v>40</v>
      </c>
      <c r="AX511" s="13" t="s">
        <v>93</v>
      </c>
      <c r="AY511" s="249" t="s">
        <v>157</v>
      </c>
    </row>
    <row r="512" spans="1:63" s="12" customFormat="1" ht="25.9" customHeight="1">
      <c r="A512" s="12"/>
      <c r="B512" s="204"/>
      <c r="C512" s="205"/>
      <c r="D512" s="206" t="s">
        <v>84</v>
      </c>
      <c r="E512" s="207" t="s">
        <v>785</v>
      </c>
      <c r="F512" s="207" t="s">
        <v>786</v>
      </c>
      <c r="G512" s="205"/>
      <c r="H512" s="205"/>
      <c r="I512" s="208"/>
      <c r="J512" s="209">
        <f>BK512</f>
        <v>0</v>
      </c>
      <c r="K512" s="205"/>
      <c r="L512" s="210"/>
      <c r="M512" s="211"/>
      <c r="N512" s="212"/>
      <c r="O512" s="212"/>
      <c r="P512" s="213">
        <f>P513</f>
        <v>0</v>
      </c>
      <c r="Q512" s="212"/>
      <c r="R512" s="213">
        <f>R513</f>
        <v>0.08988</v>
      </c>
      <c r="S512" s="212"/>
      <c r="T512" s="214">
        <f>T513</f>
        <v>0</v>
      </c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R512" s="215" t="s">
        <v>95</v>
      </c>
      <c r="AT512" s="216" t="s">
        <v>84</v>
      </c>
      <c r="AU512" s="216" t="s">
        <v>85</v>
      </c>
      <c r="AY512" s="215" t="s">
        <v>157</v>
      </c>
      <c r="BK512" s="217">
        <f>BK513</f>
        <v>0</v>
      </c>
    </row>
    <row r="513" spans="1:63" s="12" customFormat="1" ht="22.8" customHeight="1">
      <c r="A513" s="12"/>
      <c r="B513" s="204"/>
      <c r="C513" s="205"/>
      <c r="D513" s="206" t="s">
        <v>84</v>
      </c>
      <c r="E513" s="218" t="s">
        <v>1552</v>
      </c>
      <c r="F513" s="218" t="s">
        <v>1553</v>
      </c>
      <c r="G513" s="205"/>
      <c r="H513" s="205"/>
      <c r="I513" s="208"/>
      <c r="J513" s="219">
        <f>BK513</f>
        <v>0</v>
      </c>
      <c r="K513" s="205"/>
      <c r="L513" s="210"/>
      <c r="M513" s="211"/>
      <c r="N513" s="212"/>
      <c r="O513" s="212"/>
      <c r="P513" s="213">
        <f>SUM(P514:P516)</f>
        <v>0</v>
      </c>
      <c r="Q513" s="212"/>
      <c r="R513" s="213">
        <f>SUM(R514:R516)</f>
        <v>0.08988</v>
      </c>
      <c r="S513" s="212"/>
      <c r="T513" s="214">
        <f>SUM(T514:T516)</f>
        <v>0</v>
      </c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R513" s="215" t="s">
        <v>95</v>
      </c>
      <c r="AT513" s="216" t="s">
        <v>84</v>
      </c>
      <c r="AU513" s="216" t="s">
        <v>93</v>
      </c>
      <c r="AY513" s="215" t="s">
        <v>157</v>
      </c>
      <c r="BK513" s="217">
        <f>SUM(BK514:BK516)</f>
        <v>0</v>
      </c>
    </row>
    <row r="514" spans="1:65" s="2" customFormat="1" ht="24.15" customHeight="1">
      <c r="A514" s="37"/>
      <c r="B514" s="38"/>
      <c r="C514" s="220" t="s">
        <v>1099</v>
      </c>
      <c r="D514" s="220" t="s">
        <v>158</v>
      </c>
      <c r="E514" s="221" t="s">
        <v>1554</v>
      </c>
      <c r="F514" s="222" t="s">
        <v>1555</v>
      </c>
      <c r="G514" s="223" t="s">
        <v>278</v>
      </c>
      <c r="H514" s="224">
        <v>6</v>
      </c>
      <c r="I514" s="225"/>
      <c r="J514" s="226">
        <f>ROUND(I514*H514,2)</f>
        <v>0</v>
      </c>
      <c r="K514" s="227"/>
      <c r="L514" s="43"/>
      <c r="M514" s="228" t="s">
        <v>1</v>
      </c>
      <c r="N514" s="229" t="s">
        <v>50</v>
      </c>
      <c r="O514" s="90"/>
      <c r="P514" s="230">
        <f>O514*H514</f>
        <v>0</v>
      </c>
      <c r="Q514" s="230">
        <v>0.01498</v>
      </c>
      <c r="R514" s="230">
        <f>Q514*H514</f>
        <v>0.08988</v>
      </c>
      <c r="S514" s="230">
        <v>0</v>
      </c>
      <c r="T514" s="231">
        <f>S514*H514</f>
        <v>0</v>
      </c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R514" s="232" t="s">
        <v>236</v>
      </c>
      <c r="AT514" s="232" t="s">
        <v>158</v>
      </c>
      <c r="AU514" s="232" t="s">
        <v>95</v>
      </c>
      <c r="AY514" s="15" t="s">
        <v>157</v>
      </c>
      <c r="BE514" s="233">
        <f>IF(N514="základní",J514,0)</f>
        <v>0</v>
      </c>
      <c r="BF514" s="233">
        <f>IF(N514="snížená",J514,0)</f>
        <v>0</v>
      </c>
      <c r="BG514" s="233">
        <f>IF(N514="zákl. přenesená",J514,0)</f>
        <v>0</v>
      </c>
      <c r="BH514" s="233">
        <f>IF(N514="sníž. přenesená",J514,0)</f>
        <v>0</v>
      </c>
      <c r="BI514" s="233">
        <f>IF(N514="nulová",J514,0)</f>
        <v>0</v>
      </c>
      <c r="BJ514" s="15" t="s">
        <v>93</v>
      </c>
      <c r="BK514" s="233">
        <f>ROUND(I514*H514,2)</f>
        <v>0</v>
      </c>
      <c r="BL514" s="15" t="s">
        <v>236</v>
      </c>
      <c r="BM514" s="232" t="s">
        <v>1556</v>
      </c>
    </row>
    <row r="515" spans="1:47" s="2" customFormat="1" ht="12">
      <c r="A515" s="37"/>
      <c r="B515" s="38"/>
      <c r="C515" s="39"/>
      <c r="D515" s="234" t="s">
        <v>164</v>
      </c>
      <c r="E515" s="39"/>
      <c r="F515" s="235" t="s">
        <v>1555</v>
      </c>
      <c r="G515" s="39"/>
      <c r="H515" s="39"/>
      <c r="I515" s="236"/>
      <c r="J515" s="39"/>
      <c r="K515" s="39"/>
      <c r="L515" s="43"/>
      <c r="M515" s="237"/>
      <c r="N515" s="238"/>
      <c r="O515" s="90"/>
      <c r="P515" s="90"/>
      <c r="Q515" s="90"/>
      <c r="R515" s="90"/>
      <c r="S515" s="90"/>
      <c r="T515" s="91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T515" s="15" t="s">
        <v>164</v>
      </c>
      <c r="AU515" s="15" t="s">
        <v>95</v>
      </c>
    </row>
    <row r="516" spans="1:51" s="13" customFormat="1" ht="12">
      <c r="A516" s="13"/>
      <c r="B516" s="239"/>
      <c r="C516" s="240"/>
      <c r="D516" s="234" t="s">
        <v>224</v>
      </c>
      <c r="E516" s="241" t="s">
        <v>1</v>
      </c>
      <c r="F516" s="242" t="s">
        <v>182</v>
      </c>
      <c r="G516" s="240"/>
      <c r="H516" s="243">
        <v>6</v>
      </c>
      <c r="I516" s="244"/>
      <c r="J516" s="240"/>
      <c r="K516" s="240"/>
      <c r="L516" s="245"/>
      <c r="M516" s="246"/>
      <c r="N516" s="247"/>
      <c r="O516" s="247"/>
      <c r="P516" s="247"/>
      <c r="Q516" s="247"/>
      <c r="R516" s="247"/>
      <c r="S516" s="247"/>
      <c r="T516" s="248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49" t="s">
        <v>224</v>
      </c>
      <c r="AU516" s="249" t="s">
        <v>95</v>
      </c>
      <c r="AV516" s="13" t="s">
        <v>95</v>
      </c>
      <c r="AW516" s="13" t="s">
        <v>40</v>
      </c>
      <c r="AX516" s="13" t="s">
        <v>93</v>
      </c>
      <c r="AY516" s="249" t="s">
        <v>157</v>
      </c>
    </row>
    <row r="517" spans="1:63" s="12" customFormat="1" ht="25.9" customHeight="1">
      <c r="A517" s="12"/>
      <c r="B517" s="204"/>
      <c r="C517" s="205"/>
      <c r="D517" s="206" t="s">
        <v>84</v>
      </c>
      <c r="E517" s="207" t="s">
        <v>299</v>
      </c>
      <c r="F517" s="207" t="s">
        <v>794</v>
      </c>
      <c r="G517" s="205"/>
      <c r="H517" s="205"/>
      <c r="I517" s="208"/>
      <c r="J517" s="209">
        <f>BK517</f>
        <v>0</v>
      </c>
      <c r="K517" s="205"/>
      <c r="L517" s="210"/>
      <c r="M517" s="211"/>
      <c r="N517" s="212"/>
      <c r="O517" s="212"/>
      <c r="P517" s="213">
        <f>P518+P525+P529</f>
        <v>0</v>
      </c>
      <c r="Q517" s="212"/>
      <c r="R517" s="213">
        <f>R518+R525+R529</f>
        <v>0.00021</v>
      </c>
      <c r="S517" s="212"/>
      <c r="T517" s="214">
        <f>T518+T525+T529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15" t="s">
        <v>169</v>
      </c>
      <c r="AT517" s="216" t="s">
        <v>84</v>
      </c>
      <c r="AU517" s="216" t="s">
        <v>85</v>
      </c>
      <c r="AY517" s="215" t="s">
        <v>157</v>
      </c>
      <c r="BK517" s="217">
        <f>BK518+BK525+BK529</f>
        <v>0</v>
      </c>
    </row>
    <row r="518" spans="1:63" s="12" customFormat="1" ht="22.8" customHeight="1">
      <c r="A518" s="12"/>
      <c r="B518" s="204"/>
      <c r="C518" s="205"/>
      <c r="D518" s="206" t="s">
        <v>84</v>
      </c>
      <c r="E518" s="218" t="s">
        <v>795</v>
      </c>
      <c r="F518" s="218" t="s">
        <v>796</v>
      </c>
      <c r="G518" s="205"/>
      <c r="H518" s="205"/>
      <c r="I518" s="208"/>
      <c r="J518" s="219">
        <f>BK518</f>
        <v>0</v>
      </c>
      <c r="K518" s="205"/>
      <c r="L518" s="210"/>
      <c r="M518" s="211"/>
      <c r="N518" s="212"/>
      <c r="O518" s="212"/>
      <c r="P518" s="213">
        <f>SUM(P519:P524)</f>
        <v>0</v>
      </c>
      <c r="Q518" s="212"/>
      <c r="R518" s="213">
        <f>SUM(R519:R524)</f>
        <v>0</v>
      </c>
      <c r="S518" s="212"/>
      <c r="T518" s="214">
        <f>SUM(T519:T524)</f>
        <v>0</v>
      </c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R518" s="215" t="s">
        <v>169</v>
      </c>
      <c r="AT518" s="216" t="s">
        <v>84</v>
      </c>
      <c r="AU518" s="216" t="s">
        <v>93</v>
      </c>
      <c r="AY518" s="215" t="s">
        <v>157</v>
      </c>
      <c r="BK518" s="217">
        <f>SUM(BK519:BK524)</f>
        <v>0</v>
      </c>
    </row>
    <row r="519" spans="1:65" s="2" customFormat="1" ht="24.15" customHeight="1">
      <c r="A519" s="37"/>
      <c r="B519" s="38"/>
      <c r="C519" s="220" t="s">
        <v>1103</v>
      </c>
      <c r="D519" s="220" t="s">
        <v>158</v>
      </c>
      <c r="E519" s="221" t="s">
        <v>798</v>
      </c>
      <c r="F519" s="222" t="s">
        <v>799</v>
      </c>
      <c r="G519" s="223" t="s">
        <v>800</v>
      </c>
      <c r="H519" s="224">
        <v>1</v>
      </c>
      <c r="I519" s="225"/>
      <c r="J519" s="226">
        <f>ROUND(I519*H519,2)</f>
        <v>0</v>
      </c>
      <c r="K519" s="227"/>
      <c r="L519" s="43"/>
      <c r="M519" s="228" t="s">
        <v>1</v>
      </c>
      <c r="N519" s="229" t="s">
        <v>50</v>
      </c>
      <c r="O519" s="90"/>
      <c r="P519" s="230">
        <f>O519*H519</f>
        <v>0</v>
      </c>
      <c r="Q519" s="230">
        <v>0</v>
      </c>
      <c r="R519" s="230">
        <f>Q519*H519</f>
        <v>0</v>
      </c>
      <c r="S519" s="230">
        <v>0</v>
      </c>
      <c r="T519" s="231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232" t="s">
        <v>594</v>
      </c>
      <c r="AT519" s="232" t="s">
        <v>158</v>
      </c>
      <c r="AU519" s="232" t="s">
        <v>95</v>
      </c>
      <c r="AY519" s="15" t="s">
        <v>157</v>
      </c>
      <c r="BE519" s="233">
        <f>IF(N519="základní",J519,0)</f>
        <v>0</v>
      </c>
      <c r="BF519" s="233">
        <f>IF(N519="snížená",J519,0)</f>
        <v>0</v>
      </c>
      <c r="BG519" s="233">
        <f>IF(N519="zákl. přenesená",J519,0)</f>
        <v>0</v>
      </c>
      <c r="BH519" s="233">
        <f>IF(N519="sníž. přenesená",J519,0)</f>
        <v>0</v>
      </c>
      <c r="BI519" s="233">
        <f>IF(N519="nulová",J519,0)</f>
        <v>0</v>
      </c>
      <c r="BJ519" s="15" t="s">
        <v>93</v>
      </c>
      <c r="BK519" s="233">
        <f>ROUND(I519*H519,2)</f>
        <v>0</v>
      </c>
      <c r="BL519" s="15" t="s">
        <v>594</v>
      </c>
      <c r="BM519" s="232" t="s">
        <v>1557</v>
      </c>
    </row>
    <row r="520" spans="1:47" s="2" customFormat="1" ht="12">
      <c r="A520" s="37"/>
      <c r="B520" s="38"/>
      <c r="C520" s="39"/>
      <c r="D520" s="234" t="s">
        <v>164</v>
      </c>
      <c r="E520" s="39"/>
      <c r="F520" s="235" t="s">
        <v>802</v>
      </c>
      <c r="G520" s="39"/>
      <c r="H520" s="39"/>
      <c r="I520" s="236"/>
      <c r="J520" s="39"/>
      <c r="K520" s="39"/>
      <c r="L520" s="43"/>
      <c r="M520" s="237"/>
      <c r="N520" s="238"/>
      <c r="O520" s="90"/>
      <c r="P520" s="90"/>
      <c r="Q520" s="90"/>
      <c r="R520" s="90"/>
      <c r="S520" s="90"/>
      <c r="T520" s="91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15" t="s">
        <v>164</v>
      </c>
      <c r="AU520" s="15" t="s">
        <v>95</v>
      </c>
    </row>
    <row r="521" spans="1:51" s="13" customFormat="1" ht="12">
      <c r="A521" s="13"/>
      <c r="B521" s="239"/>
      <c r="C521" s="240"/>
      <c r="D521" s="234" t="s">
        <v>224</v>
      </c>
      <c r="E521" s="241" t="s">
        <v>1</v>
      </c>
      <c r="F521" s="242" t="s">
        <v>93</v>
      </c>
      <c r="G521" s="240"/>
      <c r="H521" s="243">
        <v>1</v>
      </c>
      <c r="I521" s="244"/>
      <c r="J521" s="240"/>
      <c r="K521" s="240"/>
      <c r="L521" s="245"/>
      <c r="M521" s="246"/>
      <c r="N521" s="247"/>
      <c r="O521" s="247"/>
      <c r="P521" s="247"/>
      <c r="Q521" s="247"/>
      <c r="R521" s="247"/>
      <c r="S521" s="247"/>
      <c r="T521" s="248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9" t="s">
        <v>224</v>
      </c>
      <c r="AU521" s="249" t="s">
        <v>95</v>
      </c>
      <c r="AV521" s="13" t="s">
        <v>95</v>
      </c>
      <c r="AW521" s="13" t="s">
        <v>40</v>
      </c>
      <c r="AX521" s="13" t="s">
        <v>93</v>
      </c>
      <c r="AY521" s="249" t="s">
        <v>157</v>
      </c>
    </row>
    <row r="522" spans="1:65" s="2" customFormat="1" ht="24.15" customHeight="1">
      <c r="A522" s="37"/>
      <c r="B522" s="38"/>
      <c r="C522" s="220" t="s">
        <v>1107</v>
      </c>
      <c r="D522" s="220" t="s">
        <v>158</v>
      </c>
      <c r="E522" s="221" t="s">
        <v>804</v>
      </c>
      <c r="F522" s="222" t="s">
        <v>805</v>
      </c>
      <c r="G522" s="223" t="s">
        <v>278</v>
      </c>
      <c r="H522" s="224">
        <v>121</v>
      </c>
      <c r="I522" s="225"/>
      <c r="J522" s="226">
        <f>ROUND(I522*H522,2)</f>
        <v>0</v>
      </c>
      <c r="K522" s="227"/>
      <c r="L522" s="43"/>
      <c r="M522" s="228" t="s">
        <v>1</v>
      </c>
      <c r="N522" s="229" t="s">
        <v>50</v>
      </c>
      <c r="O522" s="90"/>
      <c r="P522" s="230">
        <f>O522*H522</f>
        <v>0</v>
      </c>
      <c r="Q522" s="230">
        <v>0</v>
      </c>
      <c r="R522" s="230">
        <f>Q522*H522</f>
        <v>0</v>
      </c>
      <c r="S522" s="230">
        <v>0</v>
      </c>
      <c r="T522" s="231">
        <f>S522*H522</f>
        <v>0</v>
      </c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R522" s="232" t="s">
        <v>594</v>
      </c>
      <c r="AT522" s="232" t="s">
        <v>158</v>
      </c>
      <c r="AU522" s="232" t="s">
        <v>95</v>
      </c>
      <c r="AY522" s="15" t="s">
        <v>157</v>
      </c>
      <c r="BE522" s="233">
        <f>IF(N522="základní",J522,0)</f>
        <v>0</v>
      </c>
      <c r="BF522" s="233">
        <f>IF(N522="snížená",J522,0)</f>
        <v>0</v>
      </c>
      <c r="BG522" s="233">
        <f>IF(N522="zákl. přenesená",J522,0)</f>
        <v>0</v>
      </c>
      <c r="BH522" s="233">
        <f>IF(N522="sníž. přenesená",J522,0)</f>
        <v>0</v>
      </c>
      <c r="BI522" s="233">
        <f>IF(N522="nulová",J522,0)</f>
        <v>0</v>
      </c>
      <c r="BJ522" s="15" t="s">
        <v>93</v>
      </c>
      <c r="BK522" s="233">
        <f>ROUND(I522*H522,2)</f>
        <v>0</v>
      </c>
      <c r="BL522" s="15" t="s">
        <v>594</v>
      </c>
      <c r="BM522" s="232" t="s">
        <v>1558</v>
      </c>
    </row>
    <row r="523" spans="1:47" s="2" customFormat="1" ht="12">
      <c r="A523" s="37"/>
      <c r="B523" s="38"/>
      <c r="C523" s="39"/>
      <c r="D523" s="234" t="s">
        <v>164</v>
      </c>
      <c r="E523" s="39"/>
      <c r="F523" s="235" t="s">
        <v>807</v>
      </c>
      <c r="G523" s="39"/>
      <c r="H523" s="39"/>
      <c r="I523" s="236"/>
      <c r="J523" s="39"/>
      <c r="K523" s="39"/>
      <c r="L523" s="43"/>
      <c r="M523" s="237"/>
      <c r="N523" s="238"/>
      <c r="O523" s="90"/>
      <c r="P523" s="90"/>
      <c r="Q523" s="90"/>
      <c r="R523" s="90"/>
      <c r="S523" s="90"/>
      <c r="T523" s="91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T523" s="15" t="s">
        <v>164</v>
      </c>
      <c r="AU523" s="15" t="s">
        <v>95</v>
      </c>
    </row>
    <row r="524" spans="1:51" s="13" customFormat="1" ht="12">
      <c r="A524" s="13"/>
      <c r="B524" s="239"/>
      <c r="C524" s="240"/>
      <c r="D524" s="234" t="s">
        <v>224</v>
      </c>
      <c r="E524" s="241" t="s">
        <v>1</v>
      </c>
      <c r="F524" s="242" t="s">
        <v>1141</v>
      </c>
      <c r="G524" s="240"/>
      <c r="H524" s="243">
        <v>121</v>
      </c>
      <c r="I524" s="244"/>
      <c r="J524" s="240"/>
      <c r="K524" s="240"/>
      <c r="L524" s="245"/>
      <c r="M524" s="246"/>
      <c r="N524" s="247"/>
      <c r="O524" s="247"/>
      <c r="P524" s="247"/>
      <c r="Q524" s="247"/>
      <c r="R524" s="247"/>
      <c r="S524" s="247"/>
      <c r="T524" s="248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9" t="s">
        <v>224</v>
      </c>
      <c r="AU524" s="249" t="s">
        <v>95</v>
      </c>
      <c r="AV524" s="13" t="s">
        <v>95</v>
      </c>
      <c r="AW524" s="13" t="s">
        <v>40</v>
      </c>
      <c r="AX524" s="13" t="s">
        <v>93</v>
      </c>
      <c r="AY524" s="249" t="s">
        <v>157</v>
      </c>
    </row>
    <row r="525" spans="1:63" s="12" customFormat="1" ht="22.8" customHeight="1">
      <c r="A525" s="12"/>
      <c r="B525" s="204"/>
      <c r="C525" s="205"/>
      <c r="D525" s="206" t="s">
        <v>84</v>
      </c>
      <c r="E525" s="218" t="s">
        <v>808</v>
      </c>
      <c r="F525" s="218" t="s">
        <v>809</v>
      </c>
      <c r="G525" s="205"/>
      <c r="H525" s="205"/>
      <c r="I525" s="208"/>
      <c r="J525" s="219">
        <f>BK525</f>
        <v>0</v>
      </c>
      <c r="K525" s="205"/>
      <c r="L525" s="210"/>
      <c r="M525" s="211"/>
      <c r="N525" s="212"/>
      <c r="O525" s="212"/>
      <c r="P525" s="213">
        <f>SUM(P526:P528)</f>
        <v>0</v>
      </c>
      <c r="Q525" s="212"/>
      <c r="R525" s="213">
        <f>SUM(R526:R528)</f>
        <v>0.00021</v>
      </c>
      <c r="S525" s="212"/>
      <c r="T525" s="214">
        <f>SUM(T526:T528)</f>
        <v>0</v>
      </c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R525" s="215" t="s">
        <v>169</v>
      </c>
      <c r="AT525" s="216" t="s">
        <v>84</v>
      </c>
      <c r="AU525" s="216" t="s">
        <v>93</v>
      </c>
      <c r="AY525" s="215" t="s">
        <v>157</v>
      </c>
      <c r="BK525" s="217">
        <f>SUM(BK526:BK528)</f>
        <v>0</v>
      </c>
    </row>
    <row r="526" spans="1:65" s="2" customFormat="1" ht="33" customHeight="1">
      <c r="A526" s="37"/>
      <c r="B526" s="38"/>
      <c r="C526" s="220" t="s">
        <v>1115</v>
      </c>
      <c r="D526" s="220" t="s">
        <v>158</v>
      </c>
      <c r="E526" s="221" t="s">
        <v>811</v>
      </c>
      <c r="F526" s="222" t="s">
        <v>812</v>
      </c>
      <c r="G526" s="223" t="s">
        <v>813</v>
      </c>
      <c r="H526" s="224">
        <v>1</v>
      </c>
      <c r="I526" s="225"/>
      <c r="J526" s="226">
        <f>ROUND(I526*H526,2)</f>
        <v>0</v>
      </c>
      <c r="K526" s="227"/>
      <c r="L526" s="43"/>
      <c r="M526" s="228" t="s">
        <v>1</v>
      </c>
      <c r="N526" s="229" t="s">
        <v>50</v>
      </c>
      <c r="O526" s="90"/>
      <c r="P526" s="230">
        <f>O526*H526</f>
        <v>0</v>
      </c>
      <c r="Q526" s="230">
        <v>0.00021</v>
      </c>
      <c r="R526" s="230">
        <f>Q526*H526</f>
        <v>0.00021</v>
      </c>
      <c r="S526" s="230">
        <v>0</v>
      </c>
      <c r="T526" s="231">
        <f>S526*H526</f>
        <v>0</v>
      </c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R526" s="232" t="s">
        <v>594</v>
      </c>
      <c r="AT526" s="232" t="s">
        <v>158</v>
      </c>
      <c r="AU526" s="232" t="s">
        <v>95</v>
      </c>
      <c r="AY526" s="15" t="s">
        <v>157</v>
      </c>
      <c r="BE526" s="233">
        <f>IF(N526="základní",J526,0)</f>
        <v>0</v>
      </c>
      <c r="BF526" s="233">
        <f>IF(N526="snížená",J526,0)</f>
        <v>0</v>
      </c>
      <c r="BG526" s="233">
        <f>IF(N526="zákl. přenesená",J526,0)</f>
        <v>0</v>
      </c>
      <c r="BH526" s="233">
        <f>IF(N526="sníž. přenesená",J526,0)</f>
        <v>0</v>
      </c>
      <c r="BI526" s="233">
        <f>IF(N526="nulová",J526,0)</f>
        <v>0</v>
      </c>
      <c r="BJ526" s="15" t="s">
        <v>93</v>
      </c>
      <c r="BK526" s="233">
        <f>ROUND(I526*H526,2)</f>
        <v>0</v>
      </c>
      <c r="BL526" s="15" t="s">
        <v>594</v>
      </c>
      <c r="BM526" s="232" t="s">
        <v>814</v>
      </c>
    </row>
    <row r="527" spans="1:47" s="2" customFormat="1" ht="12">
      <c r="A527" s="37"/>
      <c r="B527" s="38"/>
      <c r="C527" s="39"/>
      <c r="D527" s="234" t="s">
        <v>164</v>
      </c>
      <c r="E527" s="39"/>
      <c r="F527" s="235" t="s">
        <v>812</v>
      </c>
      <c r="G527" s="39"/>
      <c r="H527" s="39"/>
      <c r="I527" s="236"/>
      <c r="J527" s="39"/>
      <c r="K527" s="39"/>
      <c r="L527" s="43"/>
      <c r="M527" s="237"/>
      <c r="N527" s="238"/>
      <c r="O527" s="90"/>
      <c r="P527" s="90"/>
      <c r="Q527" s="90"/>
      <c r="R527" s="90"/>
      <c r="S527" s="90"/>
      <c r="T527" s="91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T527" s="15" t="s">
        <v>164</v>
      </c>
      <c r="AU527" s="15" t="s">
        <v>95</v>
      </c>
    </row>
    <row r="528" spans="1:51" s="13" customFormat="1" ht="12">
      <c r="A528" s="13"/>
      <c r="B528" s="239"/>
      <c r="C528" s="240"/>
      <c r="D528" s="234" t="s">
        <v>224</v>
      </c>
      <c r="E528" s="241" t="s">
        <v>1</v>
      </c>
      <c r="F528" s="242" t="s">
        <v>93</v>
      </c>
      <c r="G528" s="240"/>
      <c r="H528" s="243">
        <v>1</v>
      </c>
      <c r="I528" s="244"/>
      <c r="J528" s="240"/>
      <c r="K528" s="240"/>
      <c r="L528" s="245"/>
      <c r="M528" s="246"/>
      <c r="N528" s="247"/>
      <c r="O528" s="247"/>
      <c r="P528" s="247"/>
      <c r="Q528" s="247"/>
      <c r="R528" s="247"/>
      <c r="S528" s="247"/>
      <c r="T528" s="248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9" t="s">
        <v>224</v>
      </c>
      <c r="AU528" s="249" t="s">
        <v>95</v>
      </c>
      <c r="AV528" s="13" t="s">
        <v>95</v>
      </c>
      <c r="AW528" s="13" t="s">
        <v>40</v>
      </c>
      <c r="AX528" s="13" t="s">
        <v>93</v>
      </c>
      <c r="AY528" s="249" t="s">
        <v>157</v>
      </c>
    </row>
    <row r="529" spans="1:63" s="12" customFormat="1" ht="22.8" customHeight="1">
      <c r="A529" s="12"/>
      <c r="B529" s="204"/>
      <c r="C529" s="205"/>
      <c r="D529" s="206" t="s">
        <v>84</v>
      </c>
      <c r="E529" s="218" t="s">
        <v>815</v>
      </c>
      <c r="F529" s="218" t="s">
        <v>816</v>
      </c>
      <c r="G529" s="205"/>
      <c r="H529" s="205"/>
      <c r="I529" s="208"/>
      <c r="J529" s="219">
        <f>BK529</f>
        <v>0</v>
      </c>
      <c r="K529" s="205"/>
      <c r="L529" s="210"/>
      <c r="M529" s="211"/>
      <c r="N529" s="212"/>
      <c r="O529" s="212"/>
      <c r="P529" s="213">
        <f>SUM(P530:P543)</f>
        <v>0</v>
      </c>
      <c r="Q529" s="212"/>
      <c r="R529" s="213">
        <f>SUM(R530:R543)</f>
        <v>0</v>
      </c>
      <c r="S529" s="212"/>
      <c r="T529" s="214">
        <f>SUM(T530:T543)</f>
        <v>0</v>
      </c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R529" s="215" t="s">
        <v>169</v>
      </c>
      <c r="AT529" s="216" t="s">
        <v>84</v>
      </c>
      <c r="AU529" s="216" t="s">
        <v>93</v>
      </c>
      <c r="AY529" s="215" t="s">
        <v>157</v>
      </c>
      <c r="BK529" s="217">
        <f>SUM(BK530:BK543)</f>
        <v>0</v>
      </c>
    </row>
    <row r="530" spans="1:65" s="2" customFormat="1" ht="24.15" customHeight="1">
      <c r="A530" s="37"/>
      <c r="B530" s="38"/>
      <c r="C530" s="220" t="s">
        <v>1120</v>
      </c>
      <c r="D530" s="220" t="s">
        <v>158</v>
      </c>
      <c r="E530" s="221" t="s">
        <v>818</v>
      </c>
      <c r="F530" s="222" t="s">
        <v>819</v>
      </c>
      <c r="G530" s="223" t="s">
        <v>313</v>
      </c>
      <c r="H530" s="224">
        <v>482.677</v>
      </c>
      <c r="I530" s="225"/>
      <c r="J530" s="226">
        <f>ROUND(I530*H530,2)</f>
        <v>0</v>
      </c>
      <c r="K530" s="227"/>
      <c r="L530" s="43"/>
      <c r="M530" s="228" t="s">
        <v>1</v>
      </c>
      <c r="N530" s="229" t="s">
        <v>50</v>
      </c>
      <c r="O530" s="90"/>
      <c r="P530" s="230">
        <f>O530*H530</f>
        <v>0</v>
      </c>
      <c r="Q530" s="230">
        <v>0</v>
      </c>
      <c r="R530" s="230">
        <f>Q530*H530</f>
        <v>0</v>
      </c>
      <c r="S530" s="230">
        <v>0</v>
      </c>
      <c r="T530" s="231">
        <f>S530*H530</f>
        <v>0</v>
      </c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R530" s="232" t="s">
        <v>594</v>
      </c>
      <c r="AT530" s="232" t="s">
        <v>158</v>
      </c>
      <c r="AU530" s="232" t="s">
        <v>95</v>
      </c>
      <c r="AY530" s="15" t="s">
        <v>157</v>
      </c>
      <c r="BE530" s="233">
        <f>IF(N530="základní",J530,0)</f>
        <v>0</v>
      </c>
      <c r="BF530" s="233">
        <f>IF(N530="snížená",J530,0)</f>
        <v>0</v>
      </c>
      <c r="BG530" s="233">
        <f>IF(N530="zákl. přenesená",J530,0)</f>
        <v>0</v>
      </c>
      <c r="BH530" s="233">
        <f>IF(N530="sníž. přenesená",J530,0)</f>
        <v>0</v>
      </c>
      <c r="BI530" s="233">
        <f>IF(N530="nulová",J530,0)</f>
        <v>0</v>
      </c>
      <c r="BJ530" s="15" t="s">
        <v>93</v>
      </c>
      <c r="BK530" s="233">
        <f>ROUND(I530*H530,2)</f>
        <v>0</v>
      </c>
      <c r="BL530" s="15" t="s">
        <v>594</v>
      </c>
      <c r="BM530" s="232" t="s">
        <v>820</v>
      </c>
    </row>
    <row r="531" spans="1:47" s="2" customFormat="1" ht="12">
      <c r="A531" s="37"/>
      <c r="B531" s="38"/>
      <c r="C531" s="39"/>
      <c r="D531" s="234" t="s">
        <v>164</v>
      </c>
      <c r="E531" s="39"/>
      <c r="F531" s="235" t="s">
        <v>821</v>
      </c>
      <c r="G531" s="39"/>
      <c r="H531" s="39"/>
      <c r="I531" s="236"/>
      <c r="J531" s="39"/>
      <c r="K531" s="39"/>
      <c r="L531" s="43"/>
      <c r="M531" s="237"/>
      <c r="N531" s="238"/>
      <c r="O531" s="90"/>
      <c r="P531" s="90"/>
      <c r="Q531" s="90"/>
      <c r="R531" s="90"/>
      <c r="S531" s="90"/>
      <c r="T531" s="91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T531" s="15" t="s">
        <v>164</v>
      </c>
      <c r="AU531" s="15" t="s">
        <v>95</v>
      </c>
    </row>
    <row r="532" spans="1:51" s="13" customFormat="1" ht="12">
      <c r="A532" s="13"/>
      <c r="B532" s="239"/>
      <c r="C532" s="240"/>
      <c r="D532" s="234" t="s">
        <v>224</v>
      </c>
      <c r="E532" s="241" t="s">
        <v>1</v>
      </c>
      <c r="F532" s="242" t="s">
        <v>1421</v>
      </c>
      <c r="G532" s="240"/>
      <c r="H532" s="243">
        <v>229.68</v>
      </c>
      <c r="I532" s="244"/>
      <c r="J532" s="240"/>
      <c r="K532" s="240"/>
      <c r="L532" s="245"/>
      <c r="M532" s="246"/>
      <c r="N532" s="247"/>
      <c r="O532" s="247"/>
      <c r="P532" s="247"/>
      <c r="Q532" s="247"/>
      <c r="R532" s="247"/>
      <c r="S532" s="247"/>
      <c r="T532" s="248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9" t="s">
        <v>224</v>
      </c>
      <c r="AU532" s="249" t="s">
        <v>95</v>
      </c>
      <c r="AV532" s="13" t="s">
        <v>95</v>
      </c>
      <c r="AW532" s="13" t="s">
        <v>40</v>
      </c>
      <c r="AX532" s="13" t="s">
        <v>85</v>
      </c>
      <c r="AY532" s="249" t="s">
        <v>157</v>
      </c>
    </row>
    <row r="533" spans="1:51" s="13" customFormat="1" ht="12">
      <c r="A533" s="13"/>
      <c r="B533" s="239"/>
      <c r="C533" s="240"/>
      <c r="D533" s="234" t="s">
        <v>224</v>
      </c>
      <c r="E533" s="241" t="s">
        <v>1</v>
      </c>
      <c r="F533" s="242" t="s">
        <v>1422</v>
      </c>
      <c r="G533" s="240"/>
      <c r="H533" s="243">
        <v>-12.663</v>
      </c>
      <c r="I533" s="244"/>
      <c r="J533" s="240"/>
      <c r="K533" s="240"/>
      <c r="L533" s="245"/>
      <c r="M533" s="246"/>
      <c r="N533" s="247"/>
      <c r="O533" s="247"/>
      <c r="P533" s="247"/>
      <c r="Q533" s="247"/>
      <c r="R533" s="247"/>
      <c r="S533" s="247"/>
      <c r="T533" s="248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9" t="s">
        <v>224</v>
      </c>
      <c r="AU533" s="249" t="s">
        <v>95</v>
      </c>
      <c r="AV533" s="13" t="s">
        <v>95</v>
      </c>
      <c r="AW533" s="13" t="s">
        <v>40</v>
      </c>
      <c r="AX533" s="13" t="s">
        <v>85</v>
      </c>
      <c r="AY533" s="249" t="s">
        <v>157</v>
      </c>
    </row>
    <row r="534" spans="1:51" s="13" customFormat="1" ht="12">
      <c r="A534" s="13"/>
      <c r="B534" s="239"/>
      <c r="C534" s="240"/>
      <c r="D534" s="234" t="s">
        <v>224</v>
      </c>
      <c r="E534" s="241" t="s">
        <v>1</v>
      </c>
      <c r="F534" s="242" t="s">
        <v>1423</v>
      </c>
      <c r="G534" s="240"/>
      <c r="H534" s="243">
        <v>-28.44</v>
      </c>
      <c r="I534" s="244"/>
      <c r="J534" s="240"/>
      <c r="K534" s="240"/>
      <c r="L534" s="245"/>
      <c r="M534" s="246"/>
      <c r="N534" s="247"/>
      <c r="O534" s="247"/>
      <c r="P534" s="247"/>
      <c r="Q534" s="247"/>
      <c r="R534" s="247"/>
      <c r="S534" s="247"/>
      <c r="T534" s="248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9" t="s">
        <v>224</v>
      </c>
      <c r="AU534" s="249" t="s">
        <v>95</v>
      </c>
      <c r="AV534" s="13" t="s">
        <v>95</v>
      </c>
      <c r="AW534" s="13" t="s">
        <v>40</v>
      </c>
      <c r="AX534" s="13" t="s">
        <v>85</v>
      </c>
      <c r="AY534" s="249" t="s">
        <v>157</v>
      </c>
    </row>
    <row r="535" spans="1:51" s="13" customFormat="1" ht="12">
      <c r="A535" s="13"/>
      <c r="B535" s="239"/>
      <c r="C535" s="240"/>
      <c r="D535" s="234" t="s">
        <v>224</v>
      </c>
      <c r="E535" s="241" t="s">
        <v>1</v>
      </c>
      <c r="F535" s="242" t="s">
        <v>1424</v>
      </c>
      <c r="G535" s="240"/>
      <c r="H535" s="243">
        <v>-37</v>
      </c>
      <c r="I535" s="244"/>
      <c r="J535" s="240"/>
      <c r="K535" s="240"/>
      <c r="L535" s="245"/>
      <c r="M535" s="246"/>
      <c r="N535" s="247"/>
      <c r="O535" s="247"/>
      <c r="P535" s="247"/>
      <c r="Q535" s="247"/>
      <c r="R535" s="247"/>
      <c r="S535" s="247"/>
      <c r="T535" s="248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9" t="s">
        <v>224</v>
      </c>
      <c r="AU535" s="249" t="s">
        <v>95</v>
      </c>
      <c r="AV535" s="13" t="s">
        <v>95</v>
      </c>
      <c r="AW535" s="13" t="s">
        <v>40</v>
      </c>
      <c r="AX535" s="13" t="s">
        <v>85</v>
      </c>
      <c r="AY535" s="249" t="s">
        <v>157</v>
      </c>
    </row>
    <row r="536" spans="1:51" s="13" customFormat="1" ht="12">
      <c r="A536" s="13"/>
      <c r="B536" s="239"/>
      <c r="C536" s="240"/>
      <c r="D536" s="234" t="s">
        <v>224</v>
      </c>
      <c r="E536" s="241" t="s">
        <v>1</v>
      </c>
      <c r="F536" s="242" t="s">
        <v>1425</v>
      </c>
      <c r="G536" s="240"/>
      <c r="H536" s="243">
        <v>331.1</v>
      </c>
      <c r="I536" s="244"/>
      <c r="J536" s="240"/>
      <c r="K536" s="240"/>
      <c r="L536" s="245"/>
      <c r="M536" s="246"/>
      <c r="N536" s="247"/>
      <c r="O536" s="247"/>
      <c r="P536" s="247"/>
      <c r="Q536" s="247"/>
      <c r="R536" s="247"/>
      <c r="S536" s="247"/>
      <c r="T536" s="248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9" t="s">
        <v>224</v>
      </c>
      <c r="AU536" s="249" t="s">
        <v>95</v>
      </c>
      <c r="AV536" s="13" t="s">
        <v>95</v>
      </c>
      <c r="AW536" s="13" t="s">
        <v>40</v>
      </c>
      <c r="AX536" s="13" t="s">
        <v>85</v>
      </c>
      <c r="AY536" s="249" t="s">
        <v>157</v>
      </c>
    </row>
    <row r="537" spans="1:65" s="2" customFormat="1" ht="24.15" customHeight="1">
      <c r="A537" s="37"/>
      <c r="B537" s="38"/>
      <c r="C537" s="220" t="s">
        <v>1124</v>
      </c>
      <c r="D537" s="220" t="s">
        <v>158</v>
      </c>
      <c r="E537" s="221" t="s">
        <v>823</v>
      </c>
      <c r="F537" s="222" t="s">
        <v>824</v>
      </c>
      <c r="G537" s="223" t="s">
        <v>313</v>
      </c>
      <c r="H537" s="224">
        <v>482.677</v>
      </c>
      <c r="I537" s="225"/>
      <c r="J537" s="226">
        <f>ROUND(I537*H537,2)</f>
        <v>0</v>
      </c>
      <c r="K537" s="227"/>
      <c r="L537" s="43"/>
      <c r="M537" s="228" t="s">
        <v>1</v>
      </c>
      <c r="N537" s="229" t="s">
        <v>50</v>
      </c>
      <c r="O537" s="90"/>
      <c r="P537" s="230">
        <f>O537*H537</f>
        <v>0</v>
      </c>
      <c r="Q537" s="230">
        <v>0</v>
      </c>
      <c r="R537" s="230">
        <f>Q537*H537</f>
        <v>0</v>
      </c>
      <c r="S537" s="230">
        <v>0</v>
      </c>
      <c r="T537" s="231">
        <f>S537*H537</f>
        <v>0</v>
      </c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R537" s="232" t="s">
        <v>594</v>
      </c>
      <c r="AT537" s="232" t="s">
        <v>158</v>
      </c>
      <c r="AU537" s="232" t="s">
        <v>95</v>
      </c>
      <c r="AY537" s="15" t="s">
        <v>157</v>
      </c>
      <c r="BE537" s="233">
        <f>IF(N537="základní",J537,0)</f>
        <v>0</v>
      </c>
      <c r="BF537" s="233">
        <f>IF(N537="snížená",J537,0)</f>
        <v>0</v>
      </c>
      <c r="BG537" s="233">
        <f>IF(N537="zákl. přenesená",J537,0)</f>
        <v>0</v>
      </c>
      <c r="BH537" s="233">
        <f>IF(N537="sníž. přenesená",J537,0)</f>
        <v>0</v>
      </c>
      <c r="BI537" s="233">
        <f>IF(N537="nulová",J537,0)</f>
        <v>0</v>
      </c>
      <c r="BJ537" s="15" t="s">
        <v>93</v>
      </c>
      <c r="BK537" s="233">
        <f>ROUND(I537*H537,2)</f>
        <v>0</v>
      </c>
      <c r="BL537" s="15" t="s">
        <v>594</v>
      </c>
      <c r="BM537" s="232" t="s">
        <v>825</v>
      </c>
    </row>
    <row r="538" spans="1:47" s="2" customFormat="1" ht="12">
      <c r="A538" s="37"/>
      <c r="B538" s="38"/>
      <c r="C538" s="39"/>
      <c r="D538" s="234" t="s">
        <v>164</v>
      </c>
      <c r="E538" s="39"/>
      <c r="F538" s="235" t="s">
        <v>826</v>
      </c>
      <c r="G538" s="39"/>
      <c r="H538" s="39"/>
      <c r="I538" s="236"/>
      <c r="J538" s="39"/>
      <c r="K538" s="39"/>
      <c r="L538" s="43"/>
      <c r="M538" s="237"/>
      <c r="N538" s="238"/>
      <c r="O538" s="90"/>
      <c r="P538" s="90"/>
      <c r="Q538" s="90"/>
      <c r="R538" s="90"/>
      <c r="S538" s="90"/>
      <c r="T538" s="91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T538" s="15" t="s">
        <v>164</v>
      </c>
      <c r="AU538" s="15" t="s">
        <v>95</v>
      </c>
    </row>
    <row r="539" spans="1:51" s="13" customFormat="1" ht="12">
      <c r="A539" s="13"/>
      <c r="B539" s="239"/>
      <c r="C539" s="240"/>
      <c r="D539" s="234" t="s">
        <v>224</v>
      </c>
      <c r="E539" s="241" t="s">
        <v>1</v>
      </c>
      <c r="F539" s="242" t="s">
        <v>1421</v>
      </c>
      <c r="G539" s="240"/>
      <c r="H539" s="243">
        <v>229.68</v>
      </c>
      <c r="I539" s="244"/>
      <c r="J539" s="240"/>
      <c r="K539" s="240"/>
      <c r="L539" s="245"/>
      <c r="M539" s="246"/>
      <c r="N539" s="247"/>
      <c r="O539" s="247"/>
      <c r="P539" s="247"/>
      <c r="Q539" s="247"/>
      <c r="R539" s="247"/>
      <c r="S539" s="247"/>
      <c r="T539" s="248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9" t="s">
        <v>224</v>
      </c>
      <c r="AU539" s="249" t="s">
        <v>95</v>
      </c>
      <c r="AV539" s="13" t="s">
        <v>95</v>
      </c>
      <c r="AW539" s="13" t="s">
        <v>40</v>
      </c>
      <c r="AX539" s="13" t="s">
        <v>85</v>
      </c>
      <c r="AY539" s="249" t="s">
        <v>157</v>
      </c>
    </row>
    <row r="540" spans="1:51" s="13" customFormat="1" ht="12">
      <c r="A540" s="13"/>
      <c r="B540" s="239"/>
      <c r="C540" s="240"/>
      <c r="D540" s="234" t="s">
        <v>224</v>
      </c>
      <c r="E540" s="241" t="s">
        <v>1</v>
      </c>
      <c r="F540" s="242" t="s">
        <v>1422</v>
      </c>
      <c r="G540" s="240"/>
      <c r="H540" s="243">
        <v>-12.663</v>
      </c>
      <c r="I540" s="244"/>
      <c r="J540" s="240"/>
      <c r="K540" s="240"/>
      <c r="L540" s="245"/>
      <c r="M540" s="246"/>
      <c r="N540" s="247"/>
      <c r="O540" s="247"/>
      <c r="P540" s="247"/>
      <c r="Q540" s="247"/>
      <c r="R540" s="247"/>
      <c r="S540" s="247"/>
      <c r="T540" s="248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9" t="s">
        <v>224</v>
      </c>
      <c r="AU540" s="249" t="s">
        <v>95</v>
      </c>
      <c r="AV540" s="13" t="s">
        <v>95</v>
      </c>
      <c r="AW540" s="13" t="s">
        <v>40</v>
      </c>
      <c r="AX540" s="13" t="s">
        <v>85</v>
      </c>
      <c r="AY540" s="249" t="s">
        <v>157</v>
      </c>
    </row>
    <row r="541" spans="1:51" s="13" customFormat="1" ht="12">
      <c r="A541" s="13"/>
      <c r="B541" s="239"/>
      <c r="C541" s="240"/>
      <c r="D541" s="234" t="s">
        <v>224</v>
      </c>
      <c r="E541" s="241" t="s">
        <v>1</v>
      </c>
      <c r="F541" s="242" t="s">
        <v>1423</v>
      </c>
      <c r="G541" s="240"/>
      <c r="H541" s="243">
        <v>-28.44</v>
      </c>
      <c r="I541" s="244"/>
      <c r="J541" s="240"/>
      <c r="K541" s="240"/>
      <c r="L541" s="245"/>
      <c r="M541" s="246"/>
      <c r="N541" s="247"/>
      <c r="O541" s="247"/>
      <c r="P541" s="247"/>
      <c r="Q541" s="247"/>
      <c r="R541" s="247"/>
      <c r="S541" s="247"/>
      <c r="T541" s="248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9" t="s">
        <v>224</v>
      </c>
      <c r="AU541" s="249" t="s">
        <v>95</v>
      </c>
      <c r="AV541" s="13" t="s">
        <v>95</v>
      </c>
      <c r="AW541" s="13" t="s">
        <v>40</v>
      </c>
      <c r="AX541" s="13" t="s">
        <v>85</v>
      </c>
      <c r="AY541" s="249" t="s">
        <v>157</v>
      </c>
    </row>
    <row r="542" spans="1:51" s="13" customFormat="1" ht="12">
      <c r="A542" s="13"/>
      <c r="B542" s="239"/>
      <c r="C542" s="240"/>
      <c r="D542" s="234" t="s">
        <v>224</v>
      </c>
      <c r="E542" s="241" t="s">
        <v>1</v>
      </c>
      <c r="F542" s="242" t="s">
        <v>1424</v>
      </c>
      <c r="G542" s="240"/>
      <c r="H542" s="243">
        <v>-37</v>
      </c>
      <c r="I542" s="244"/>
      <c r="J542" s="240"/>
      <c r="K542" s="240"/>
      <c r="L542" s="245"/>
      <c r="M542" s="246"/>
      <c r="N542" s="247"/>
      <c r="O542" s="247"/>
      <c r="P542" s="247"/>
      <c r="Q542" s="247"/>
      <c r="R542" s="247"/>
      <c r="S542" s="247"/>
      <c r="T542" s="248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49" t="s">
        <v>224</v>
      </c>
      <c r="AU542" s="249" t="s">
        <v>95</v>
      </c>
      <c r="AV542" s="13" t="s">
        <v>95</v>
      </c>
      <c r="AW542" s="13" t="s">
        <v>40</v>
      </c>
      <c r="AX542" s="13" t="s">
        <v>85</v>
      </c>
      <c r="AY542" s="249" t="s">
        <v>157</v>
      </c>
    </row>
    <row r="543" spans="1:51" s="13" customFormat="1" ht="12">
      <c r="A543" s="13"/>
      <c r="B543" s="239"/>
      <c r="C543" s="240"/>
      <c r="D543" s="234" t="s">
        <v>224</v>
      </c>
      <c r="E543" s="241" t="s">
        <v>1</v>
      </c>
      <c r="F543" s="242" t="s">
        <v>1425</v>
      </c>
      <c r="G543" s="240"/>
      <c r="H543" s="243">
        <v>331.1</v>
      </c>
      <c r="I543" s="244"/>
      <c r="J543" s="240"/>
      <c r="K543" s="240"/>
      <c r="L543" s="245"/>
      <c r="M543" s="265"/>
      <c r="N543" s="266"/>
      <c r="O543" s="266"/>
      <c r="P543" s="266"/>
      <c r="Q543" s="266"/>
      <c r="R543" s="266"/>
      <c r="S543" s="266"/>
      <c r="T543" s="267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49" t="s">
        <v>224</v>
      </c>
      <c r="AU543" s="249" t="s">
        <v>95</v>
      </c>
      <c r="AV543" s="13" t="s">
        <v>95</v>
      </c>
      <c r="AW543" s="13" t="s">
        <v>40</v>
      </c>
      <c r="AX543" s="13" t="s">
        <v>85</v>
      </c>
      <c r="AY543" s="249" t="s">
        <v>157</v>
      </c>
    </row>
    <row r="544" spans="1:31" s="2" customFormat="1" ht="6.95" customHeight="1">
      <c r="A544" s="37"/>
      <c r="B544" s="65"/>
      <c r="C544" s="66"/>
      <c r="D544" s="66"/>
      <c r="E544" s="66"/>
      <c r="F544" s="66"/>
      <c r="G544" s="66"/>
      <c r="H544" s="66"/>
      <c r="I544" s="66"/>
      <c r="J544" s="66"/>
      <c r="K544" s="66"/>
      <c r="L544" s="43"/>
      <c r="M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</row>
  </sheetData>
  <sheetProtection password="CC35" sheet="1" objects="1" scenarios="1" formatColumns="0" formatRows="0" autoFilter="0"/>
  <autoFilter ref="C131:K543"/>
  <mergeCells count="9">
    <mergeCell ref="E7:H7"/>
    <mergeCell ref="E9:H9"/>
    <mergeCell ref="E18:H18"/>
    <mergeCell ref="E27:H27"/>
    <mergeCell ref="E84:H84"/>
    <mergeCell ref="E86:H86"/>
    <mergeCell ref="E122:H122"/>
    <mergeCell ref="E124:H12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1559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23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39</v>
      </c>
      <c r="F21" s="37"/>
      <c r="G21" s="37"/>
      <c r="H21" s="37"/>
      <c r="I21" s="139" t="s">
        <v>34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ROUND(J125,2)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ROUND((SUM(BE125:BE351)),2)</f>
        <v>0</v>
      </c>
      <c r="G33" s="37"/>
      <c r="H33" s="37"/>
      <c r="I33" s="156">
        <v>0.21</v>
      </c>
      <c r="J33" s="155">
        <f>ROUND(((SUM(BE125:BE351))*I33),2)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ROUND((SUM(BF125:BF351)),2)</f>
        <v>0</v>
      </c>
      <c r="G34" s="37"/>
      <c r="H34" s="37"/>
      <c r="I34" s="156">
        <v>0.15</v>
      </c>
      <c r="J34" s="155">
        <f>ROUND(((SUM(BF125:BF351))*I34),2)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ROUND((SUM(BG125:BG351)),2)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ROUND((SUM(BH125:BH351)),2)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ROUND((SUM(BI125:BI351)),2)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>2023-7.5. - IO 05 Přepojení bočních stok a přípojek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 xml:space="preserve">Pohořelice 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 xml:space="preserve">Vodohospodářský rozvoj a výstavba a.s.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J125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241</v>
      </c>
      <c r="E96" s="183"/>
      <c r="F96" s="183"/>
      <c r="G96" s="183"/>
      <c r="H96" s="183"/>
      <c r="I96" s="183"/>
      <c r="J96" s="184">
        <f>J126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242</v>
      </c>
      <c r="E97" s="189"/>
      <c r="F97" s="189"/>
      <c r="G97" s="189"/>
      <c r="H97" s="189"/>
      <c r="I97" s="189"/>
      <c r="J97" s="190">
        <f>J127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245</v>
      </c>
      <c r="E98" s="189"/>
      <c r="F98" s="189"/>
      <c r="G98" s="189"/>
      <c r="H98" s="189"/>
      <c r="I98" s="189"/>
      <c r="J98" s="190">
        <f>J210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246</v>
      </c>
      <c r="E99" s="189"/>
      <c r="F99" s="189"/>
      <c r="G99" s="189"/>
      <c r="H99" s="189"/>
      <c r="I99" s="189"/>
      <c r="J99" s="190">
        <f>J214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248</v>
      </c>
      <c r="E100" s="189"/>
      <c r="F100" s="189"/>
      <c r="G100" s="189"/>
      <c r="H100" s="189"/>
      <c r="I100" s="189"/>
      <c r="J100" s="190">
        <f>J242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249</v>
      </c>
      <c r="E101" s="189"/>
      <c r="F101" s="189"/>
      <c r="G101" s="189"/>
      <c r="H101" s="189"/>
      <c r="I101" s="189"/>
      <c r="J101" s="190">
        <f>J295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6"/>
      <c r="C102" s="187"/>
      <c r="D102" s="188" t="s">
        <v>250</v>
      </c>
      <c r="E102" s="189"/>
      <c r="F102" s="189"/>
      <c r="G102" s="189"/>
      <c r="H102" s="189"/>
      <c r="I102" s="189"/>
      <c r="J102" s="190">
        <f>J308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251</v>
      </c>
      <c r="E103" s="189"/>
      <c r="F103" s="189"/>
      <c r="G103" s="189"/>
      <c r="H103" s="189"/>
      <c r="I103" s="189"/>
      <c r="J103" s="190">
        <f>J334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80"/>
      <c r="C104" s="181"/>
      <c r="D104" s="182" t="s">
        <v>254</v>
      </c>
      <c r="E104" s="183"/>
      <c r="F104" s="183"/>
      <c r="G104" s="183"/>
      <c r="H104" s="183"/>
      <c r="I104" s="183"/>
      <c r="J104" s="184">
        <f>J344</f>
        <v>0</v>
      </c>
      <c r="K104" s="181"/>
      <c r="L104" s="185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6"/>
      <c r="C105" s="187"/>
      <c r="D105" s="188" t="s">
        <v>257</v>
      </c>
      <c r="E105" s="189"/>
      <c r="F105" s="189"/>
      <c r="G105" s="189"/>
      <c r="H105" s="189"/>
      <c r="I105" s="189"/>
      <c r="J105" s="190">
        <f>J345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7"/>
      <c r="B106" s="38"/>
      <c r="C106" s="39"/>
      <c r="D106" s="39"/>
      <c r="E106" s="39"/>
      <c r="F106" s="39"/>
      <c r="G106" s="39"/>
      <c r="H106" s="39"/>
      <c r="I106" s="39"/>
      <c r="J106" s="39"/>
      <c r="K106" s="39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6.95" customHeight="1">
      <c r="A107" s="37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11" spans="1:31" s="2" customFormat="1" ht="6.95" customHeight="1">
      <c r="A111" s="37"/>
      <c r="B111" s="67"/>
      <c r="C111" s="68"/>
      <c r="D111" s="68"/>
      <c r="E111" s="68"/>
      <c r="F111" s="68"/>
      <c r="G111" s="68"/>
      <c r="H111" s="68"/>
      <c r="I111" s="68"/>
      <c r="J111" s="68"/>
      <c r="K111" s="68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4.95" customHeight="1">
      <c r="A112" s="37"/>
      <c r="B112" s="38"/>
      <c r="C112" s="21" t="s">
        <v>141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0" t="s">
        <v>16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175" t="str">
        <f>E7</f>
        <v>Pohořelice – Brněnská, zkapacitnění kanalizace</v>
      </c>
      <c r="F115" s="30"/>
      <c r="G115" s="30"/>
      <c r="H115" s="30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0" t="s">
        <v>124</v>
      </c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6.5" customHeight="1">
      <c r="A117" s="37"/>
      <c r="B117" s="38"/>
      <c r="C117" s="39"/>
      <c r="D117" s="39"/>
      <c r="E117" s="75" t="str">
        <f>E9</f>
        <v>2023-7.5. - IO 05 Přepojení bočních stok a přípojek</v>
      </c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0" t="s">
        <v>22</v>
      </c>
      <c r="D119" s="39"/>
      <c r="E119" s="39"/>
      <c r="F119" s="25" t="str">
        <f>F12</f>
        <v xml:space="preserve">Pohořelice </v>
      </c>
      <c r="G119" s="39"/>
      <c r="H119" s="39"/>
      <c r="I119" s="30" t="s">
        <v>24</v>
      </c>
      <c r="J119" s="78" t="str">
        <f>IF(J12="","",J12)</f>
        <v>18. 7. 2023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6.95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5.65" customHeight="1">
      <c r="A121" s="37"/>
      <c r="B121" s="38"/>
      <c r="C121" s="30" t="s">
        <v>30</v>
      </c>
      <c r="D121" s="39"/>
      <c r="E121" s="39"/>
      <c r="F121" s="25" t="str">
        <f>E15</f>
        <v>VODOVODY A KANALIZACE BŘECLAV, a.s.</v>
      </c>
      <c r="G121" s="39"/>
      <c r="H121" s="39"/>
      <c r="I121" s="30" t="s">
        <v>37</v>
      </c>
      <c r="J121" s="35" t="str">
        <f>E21</f>
        <v xml:space="preserve">Vodohospodářský rozvoj a výstavba a.s. 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5.15" customHeight="1">
      <c r="A122" s="37"/>
      <c r="B122" s="38"/>
      <c r="C122" s="30" t="s">
        <v>35</v>
      </c>
      <c r="D122" s="39"/>
      <c r="E122" s="39"/>
      <c r="F122" s="25" t="str">
        <f>IF(E18="","",E18)</f>
        <v>Vyplň údaj</v>
      </c>
      <c r="G122" s="39"/>
      <c r="H122" s="39"/>
      <c r="I122" s="30" t="s">
        <v>41</v>
      </c>
      <c r="J122" s="35" t="str">
        <f>E24</f>
        <v>Dvořák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0.3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11" customFormat="1" ht="29.25" customHeight="1">
      <c r="A124" s="192"/>
      <c r="B124" s="193"/>
      <c r="C124" s="194" t="s">
        <v>142</v>
      </c>
      <c r="D124" s="195" t="s">
        <v>70</v>
      </c>
      <c r="E124" s="195" t="s">
        <v>66</v>
      </c>
      <c r="F124" s="195" t="s">
        <v>67</v>
      </c>
      <c r="G124" s="195" t="s">
        <v>143</v>
      </c>
      <c r="H124" s="195" t="s">
        <v>144</v>
      </c>
      <c r="I124" s="195" t="s">
        <v>145</v>
      </c>
      <c r="J124" s="196" t="s">
        <v>132</v>
      </c>
      <c r="K124" s="197" t="s">
        <v>146</v>
      </c>
      <c r="L124" s="198"/>
      <c r="M124" s="99" t="s">
        <v>1</v>
      </c>
      <c r="N124" s="100" t="s">
        <v>49</v>
      </c>
      <c r="O124" s="100" t="s">
        <v>147</v>
      </c>
      <c r="P124" s="100" t="s">
        <v>148</v>
      </c>
      <c r="Q124" s="100" t="s">
        <v>149</v>
      </c>
      <c r="R124" s="100" t="s">
        <v>150</v>
      </c>
      <c r="S124" s="100" t="s">
        <v>151</v>
      </c>
      <c r="T124" s="101" t="s">
        <v>152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7"/>
      <c r="B125" s="38"/>
      <c r="C125" s="106" t="s">
        <v>153</v>
      </c>
      <c r="D125" s="39"/>
      <c r="E125" s="39"/>
      <c r="F125" s="39"/>
      <c r="G125" s="39"/>
      <c r="H125" s="39"/>
      <c r="I125" s="39"/>
      <c r="J125" s="199">
        <f>BK125</f>
        <v>0</v>
      </c>
      <c r="K125" s="39"/>
      <c r="L125" s="43"/>
      <c r="M125" s="102"/>
      <c r="N125" s="200"/>
      <c r="O125" s="103"/>
      <c r="P125" s="201">
        <f>P126+P344</f>
        <v>0</v>
      </c>
      <c r="Q125" s="103"/>
      <c r="R125" s="201">
        <f>R126+R344</f>
        <v>171.7024818</v>
      </c>
      <c r="S125" s="103"/>
      <c r="T125" s="202">
        <f>T126+T344</f>
        <v>51.27759999999999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5" t="s">
        <v>84</v>
      </c>
      <c r="AU125" s="15" t="s">
        <v>134</v>
      </c>
      <c r="BK125" s="203">
        <f>BK126+BK344</f>
        <v>0</v>
      </c>
    </row>
    <row r="126" spans="1:63" s="12" customFormat="1" ht="25.9" customHeight="1">
      <c r="A126" s="12"/>
      <c r="B126" s="204"/>
      <c r="C126" s="205"/>
      <c r="D126" s="206" t="s">
        <v>84</v>
      </c>
      <c r="E126" s="207" t="s">
        <v>258</v>
      </c>
      <c r="F126" s="207" t="s">
        <v>259</v>
      </c>
      <c r="G126" s="205"/>
      <c r="H126" s="205"/>
      <c r="I126" s="208"/>
      <c r="J126" s="209">
        <f>BK126</f>
        <v>0</v>
      </c>
      <c r="K126" s="205"/>
      <c r="L126" s="210"/>
      <c r="M126" s="211"/>
      <c r="N126" s="212"/>
      <c r="O126" s="212"/>
      <c r="P126" s="213">
        <f>P127+P210+P214+P242+P295+P334</f>
        <v>0</v>
      </c>
      <c r="Q126" s="212"/>
      <c r="R126" s="213">
        <f>R127+R210+R214+R242+R295+R334</f>
        <v>171.7024818</v>
      </c>
      <c r="S126" s="212"/>
      <c r="T126" s="214">
        <f>T127+T210+T214+T242+T295+T334</f>
        <v>51.27759999999999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5" t="s">
        <v>93</v>
      </c>
      <c r="AT126" s="216" t="s">
        <v>84</v>
      </c>
      <c r="AU126" s="216" t="s">
        <v>85</v>
      </c>
      <c r="AY126" s="215" t="s">
        <v>157</v>
      </c>
      <c r="BK126" s="217">
        <f>BK127+BK210+BK214+BK242+BK295+BK334</f>
        <v>0</v>
      </c>
    </row>
    <row r="127" spans="1:63" s="12" customFormat="1" ht="22.8" customHeight="1">
      <c r="A127" s="12"/>
      <c r="B127" s="204"/>
      <c r="C127" s="205"/>
      <c r="D127" s="206" t="s">
        <v>84</v>
      </c>
      <c r="E127" s="218" t="s">
        <v>93</v>
      </c>
      <c r="F127" s="218" t="s">
        <v>260</v>
      </c>
      <c r="G127" s="205"/>
      <c r="H127" s="205"/>
      <c r="I127" s="208"/>
      <c r="J127" s="219">
        <f>BK127</f>
        <v>0</v>
      </c>
      <c r="K127" s="205"/>
      <c r="L127" s="210"/>
      <c r="M127" s="211"/>
      <c r="N127" s="212"/>
      <c r="O127" s="212"/>
      <c r="P127" s="213">
        <f>SUM(P128:P209)</f>
        <v>0</v>
      </c>
      <c r="Q127" s="212"/>
      <c r="R127" s="213">
        <f>SUM(R128:R209)</f>
        <v>163.86494</v>
      </c>
      <c r="S127" s="212"/>
      <c r="T127" s="214">
        <f>SUM(T128:T209)</f>
        <v>35.437599999999996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5" t="s">
        <v>93</v>
      </c>
      <c r="AT127" s="216" t="s">
        <v>84</v>
      </c>
      <c r="AU127" s="216" t="s">
        <v>93</v>
      </c>
      <c r="AY127" s="215" t="s">
        <v>157</v>
      </c>
      <c r="BK127" s="217">
        <f>SUM(BK128:BK209)</f>
        <v>0</v>
      </c>
    </row>
    <row r="128" spans="1:65" s="2" customFormat="1" ht="24.15" customHeight="1">
      <c r="A128" s="37"/>
      <c r="B128" s="38"/>
      <c r="C128" s="220" t="s">
        <v>93</v>
      </c>
      <c r="D128" s="220" t="s">
        <v>158</v>
      </c>
      <c r="E128" s="221" t="s">
        <v>261</v>
      </c>
      <c r="F128" s="222" t="s">
        <v>262</v>
      </c>
      <c r="G128" s="223" t="s">
        <v>263</v>
      </c>
      <c r="H128" s="224">
        <v>37.4</v>
      </c>
      <c r="I128" s="225"/>
      <c r="J128" s="226">
        <f>ROUND(I128*H128,2)</f>
        <v>0</v>
      </c>
      <c r="K128" s="227"/>
      <c r="L128" s="43"/>
      <c r="M128" s="228" t="s">
        <v>1</v>
      </c>
      <c r="N128" s="229" t="s">
        <v>50</v>
      </c>
      <c r="O128" s="90"/>
      <c r="P128" s="230">
        <f>O128*H128</f>
        <v>0</v>
      </c>
      <c r="Q128" s="230">
        <v>0</v>
      </c>
      <c r="R128" s="230">
        <f>Q128*H128</f>
        <v>0</v>
      </c>
      <c r="S128" s="230">
        <v>0.29</v>
      </c>
      <c r="T128" s="231">
        <f>S128*H128</f>
        <v>10.845999999999998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2" t="s">
        <v>174</v>
      </c>
      <c r="AT128" s="232" t="s">
        <v>158</v>
      </c>
      <c r="AU128" s="232" t="s">
        <v>95</v>
      </c>
      <c r="AY128" s="15" t="s">
        <v>157</v>
      </c>
      <c r="BE128" s="233">
        <f>IF(N128="základní",J128,0)</f>
        <v>0</v>
      </c>
      <c r="BF128" s="233">
        <f>IF(N128="snížená",J128,0)</f>
        <v>0</v>
      </c>
      <c r="BG128" s="233">
        <f>IF(N128="zákl. přenesená",J128,0)</f>
        <v>0</v>
      </c>
      <c r="BH128" s="233">
        <f>IF(N128="sníž. přenesená",J128,0)</f>
        <v>0</v>
      </c>
      <c r="BI128" s="233">
        <f>IF(N128="nulová",J128,0)</f>
        <v>0</v>
      </c>
      <c r="BJ128" s="15" t="s">
        <v>93</v>
      </c>
      <c r="BK128" s="233">
        <f>ROUND(I128*H128,2)</f>
        <v>0</v>
      </c>
      <c r="BL128" s="15" t="s">
        <v>174</v>
      </c>
      <c r="BM128" s="232" t="s">
        <v>264</v>
      </c>
    </row>
    <row r="129" spans="1:47" s="2" customFormat="1" ht="12">
      <c r="A129" s="37"/>
      <c r="B129" s="38"/>
      <c r="C129" s="39"/>
      <c r="D129" s="234" t="s">
        <v>164</v>
      </c>
      <c r="E129" s="39"/>
      <c r="F129" s="235" t="s">
        <v>265</v>
      </c>
      <c r="G129" s="39"/>
      <c r="H129" s="39"/>
      <c r="I129" s="236"/>
      <c r="J129" s="39"/>
      <c r="K129" s="39"/>
      <c r="L129" s="43"/>
      <c r="M129" s="237"/>
      <c r="N129" s="238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5" t="s">
        <v>164</v>
      </c>
      <c r="AU129" s="15" t="s">
        <v>95</v>
      </c>
    </row>
    <row r="130" spans="1:51" s="13" customFormat="1" ht="12">
      <c r="A130" s="13"/>
      <c r="B130" s="239"/>
      <c r="C130" s="240"/>
      <c r="D130" s="234" t="s">
        <v>224</v>
      </c>
      <c r="E130" s="241" t="s">
        <v>1</v>
      </c>
      <c r="F130" s="242" t="s">
        <v>1560</v>
      </c>
      <c r="G130" s="240"/>
      <c r="H130" s="243">
        <v>37.4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9" t="s">
        <v>224</v>
      </c>
      <c r="AU130" s="249" t="s">
        <v>95</v>
      </c>
      <c r="AV130" s="13" t="s">
        <v>95</v>
      </c>
      <c r="AW130" s="13" t="s">
        <v>40</v>
      </c>
      <c r="AX130" s="13" t="s">
        <v>93</v>
      </c>
      <c r="AY130" s="249" t="s">
        <v>157</v>
      </c>
    </row>
    <row r="131" spans="1:65" s="2" customFormat="1" ht="24.15" customHeight="1">
      <c r="A131" s="37"/>
      <c r="B131" s="38"/>
      <c r="C131" s="220" t="s">
        <v>95</v>
      </c>
      <c r="D131" s="220" t="s">
        <v>158</v>
      </c>
      <c r="E131" s="221" t="s">
        <v>267</v>
      </c>
      <c r="F131" s="222" t="s">
        <v>268</v>
      </c>
      <c r="G131" s="223" t="s">
        <v>263</v>
      </c>
      <c r="H131" s="224">
        <v>59.4</v>
      </c>
      <c r="I131" s="225"/>
      <c r="J131" s="226">
        <f>ROUND(I131*H131,2)</f>
        <v>0</v>
      </c>
      <c r="K131" s="227"/>
      <c r="L131" s="43"/>
      <c r="M131" s="228" t="s">
        <v>1</v>
      </c>
      <c r="N131" s="229" t="s">
        <v>50</v>
      </c>
      <c r="O131" s="90"/>
      <c r="P131" s="230">
        <f>O131*H131</f>
        <v>0</v>
      </c>
      <c r="Q131" s="230">
        <v>0</v>
      </c>
      <c r="R131" s="230">
        <f>Q131*H131</f>
        <v>0</v>
      </c>
      <c r="S131" s="230">
        <v>0.316</v>
      </c>
      <c r="T131" s="231">
        <f>S131*H131</f>
        <v>18.7704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2" t="s">
        <v>174</v>
      </c>
      <c r="AT131" s="232" t="s">
        <v>158</v>
      </c>
      <c r="AU131" s="232" t="s">
        <v>95</v>
      </c>
      <c r="AY131" s="15" t="s">
        <v>157</v>
      </c>
      <c r="BE131" s="233">
        <f>IF(N131="základní",J131,0)</f>
        <v>0</v>
      </c>
      <c r="BF131" s="233">
        <f>IF(N131="snížená",J131,0)</f>
        <v>0</v>
      </c>
      <c r="BG131" s="233">
        <f>IF(N131="zákl. přenesená",J131,0)</f>
        <v>0</v>
      </c>
      <c r="BH131" s="233">
        <f>IF(N131="sníž. přenesená",J131,0)</f>
        <v>0</v>
      </c>
      <c r="BI131" s="233">
        <f>IF(N131="nulová",J131,0)</f>
        <v>0</v>
      </c>
      <c r="BJ131" s="15" t="s">
        <v>93</v>
      </c>
      <c r="BK131" s="233">
        <f>ROUND(I131*H131,2)</f>
        <v>0</v>
      </c>
      <c r="BL131" s="15" t="s">
        <v>174</v>
      </c>
      <c r="BM131" s="232" t="s">
        <v>269</v>
      </c>
    </row>
    <row r="132" spans="1:47" s="2" customFormat="1" ht="12">
      <c r="A132" s="37"/>
      <c r="B132" s="38"/>
      <c r="C132" s="39"/>
      <c r="D132" s="234" t="s">
        <v>164</v>
      </c>
      <c r="E132" s="39"/>
      <c r="F132" s="235" t="s">
        <v>270</v>
      </c>
      <c r="G132" s="39"/>
      <c r="H132" s="39"/>
      <c r="I132" s="236"/>
      <c r="J132" s="39"/>
      <c r="K132" s="39"/>
      <c r="L132" s="43"/>
      <c r="M132" s="237"/>
      <c r="N132" s="238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5" t="s">
        <v>164</v>
      </c>
      <c r="AU132" s="15" t="s">
        <v>95</v>
      </c>
    </row>
    <row r="133" spans="1:51" s="13" customFormat="1" ht="12">
      <c r="A133" s="13"/>
      <c r="B133" s="239"/>
      <c r="C133" s="240"/>
      <c r="D133" s="234" t="s">
        <v>224</v>
      </c>
      <c r="E133" s="241" t="s">
        <v>1</v>
      </c>
      <c r="F133" s="242" t="s">
        <v>1561</v>
      </c>
      <c r="G133" s="240"/>
      <c r="H133" s="243">
        <v>59.4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9" t="s">
        <v>224</v>
      </c>
      <c r="AU133" s="249" t="s">
        <v>95</v>
      </c>
      <c r="AV133" s="13" t="s">
        <v>95</v>
      </c>
      <c r="AW133" s="13" t="s">
        <v>40</v>
      </c>
      <c r="AX133" s="13" t="s">
        <v>85</v>
      </c>
      <c r="AY133" s="249" t="s">
        <v>157</v>
      </c>
    </row>
    <row r="134" spans="1:65" s="2" customFormat="1" ht="24.15" customHeight="1">
      <c r="A134" s="37"/>
      <c r="B134" s="38"/>
      <c r="C134" s="220" t="s">
        <v>169</v>
      </c>
      <c r="D134" s="220" t="s">
        <v>158</v>
      </c>
      <c r="E134" s="221" t="s">
        <v>272</v>
      </c>
      <c r="F134" s="222" t="s">
        <v>273</v>
      </c>
      <c r="G134" s="223" t="s">
        <v>263</v>
      </c>
      <c r="H134" s="224">
        <v>59.4</v>
      </c>
      <c r="I134" s="225"/>
      <c r="J134" s="226">
        <f>ROUND(I134*H134,2)</f>
        <v>0</v>
      </c>
      <c r="K134" s="227"/>
      <c r="L134" s="43"/>
      <c r="M134" s="228" t="s">
        <v>1</v>
      </c>
      <c r="N134" s="229" t="s">
        <v>50</v>
      </c>
      <c r="O134" s="90"/>
      <c r="P134" s="230">
        <f>O134*H134</f>
        <v>0</v>
      </c>
      <c r="Q134" s="230">
        <v>0</v>
      </c>
      <c r="R134" s="230">
        <f>Q134*H134</f>
        <v>0</v>
      </c>
      <c r="S134" s="230">
        <v>0.098</v>
      </c>
      <c r="T134" s="231">
        <f>S134*H134</f>
        <v>5.8212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2" t="s">
        <v>174</v>
      </c>
      <c r="AT134" s="232" t="s">
        <v>158</v>
      </c>
      <c r="AU134" s="232" t="s">
        <v>95</v>
      </c>
      <c r="AY134" s="15" t="s">
        <v>157</v>
      </c>
      <c r="BE134" s="233">
        <f>IF(N134="základní",J134,0)</f>
        <v>0</v>
      </c>
      <c r="BF134" s="233">
        <f>IF(N134="snížená",J134,0)</f>
        <v>0</v>
      </c>
      <c r="BG134" s="233">
        <f>IF(N134="zákl. přenesená",J134,0)</f>
        <v>0</v>
      </c>
      <c r="BH134" s="233">
        <f>IF(N134="sníž. přenesená",J134,0)</f>
        <v>0</v>
      </c>
      <c r="BI134" s="233">
        <f>IF(N134="nulová",J134,0)</f>
        <v>0</v>
      </c>
      <c r="BJ134" s="15" t="s">
        <v>93</v>
      </c>
      <c r="BK134" s="233">
        <f>ROUND(I134*H134,2)</f>
        <v>0</v>
      </c>
      <c r="BL134" s="15" t="s">
        <v>174</v>
      </c>
      <c r="BM134" s="232" t="s">
        <v>274</v>
      </c>
    </row>
    <row r="135" spans="1:47" s="2" customFormat="1" ht="12">
      <c r="A135" s="37"/>
      <c r="B135" s="38"/>
      <c r="C135" s="39"/>
      <c r="D135" s="234" t="s">
        <v>164</v>
      </c>
      <c r="E135" s="39"/>
      <c r="F135" s="235" t="s">
        <v>275</v>
      </c>
      <c r="G135" s="39"/>
      <c r="H135" s="39"/>
      <c r="I135" s="236"/>
      <c r="J135" s="39"/>
      <c r="K135" s="39"/>
      <c r="L135" s="43"/>
      <c r="M135" s="237"/>
      <c r="N135" s="238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5" t="s">
        <v>164</v>
      </c>
      <c r="AU135" s="15" t="s">
        <v>95</v>
      </c>
    </row>
    <row r="136" spans="1:51" s="13" customFormat="1" ht="12">
      <c r="A136" s="13"/>
      <c r="B136" s="239"/>
      <c r="C136" s="240"/>
      <c r="D136" s="234" t="s">
        <v>224</v>
      </c>
      <c r="E136" s="241" t="s">
        <v>1</v>
      </c>
      <c r="F136" s="242" t="s">
        <v>1561</v>
      </c>
      <c r="G136" s="240"/>
      <c r="H136" s="243">
        <v>59.4</v>
      </c>
      <c r="I136" s="244"/>
      <c r="J136" s="240"/>
      <c r="K136" s="240"/>
      <c r="L136" s="245"/>
      <c r="M136" s="246"/>
      <c r="N136" s="247"/>
      <c r="O136" s="247"/>
      <c r="P136" s="247"/>
      <c r="Q136" s="247"/>
      <c r="R136" s="247"/>
      <c r="S136" s="247"/>
      <c r="T136" s="248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9" t="s">
        <v>224</v>
      </c>
      <c r="AU136" s="249" t="s">
        <v>95</v>
      </c>
      <c r="AV136" s="13" t="s">
        <v>95</v>
      </c>
      <c r="AW136" s="13" t="s">
        <v>40</v>
      </c>
      <c r="AX136" s="13" t="s">
        <v>93</v>
      </c>
      <c r="AY136" s="249" t="s">
        <v>157</v>
      </c>
    </row>
    <row r="137" spans="1:65" s="2" customFormat="1" ht="16.5" customHeight="1">
      <c r="A137" s="37"/>
      <c r="B137" s="38"/>
      <c r="C137" s="220" t="s">
        <v>174</v>
      </c>
      <c r="D137" s="220" t="s">
        <v>158</v>
      </c>
      <c r="E137" s="221" t="s">
        <v>276</v>
      </c>
      <c r="F137" s="222" t="s">
        <v>277</v>
      </c>
      <c r="G137" s="223" t="s">
        <v>278</v>
      </c>
      <c r="H137" s="224">
        <v>70</v>
      </c>
      <c r="I137" s="225"/>
      <c r="J137" s="226">
        <f>ROUND(I137*H137,2)</f>
        <v>0</v>
      </c>
      <c r="K137" s="227"/>
      <c r="L137" s="43"/>
      <c r="M137" s="228" t="s">
        <v>1</v>
      </c>
      <c r="N137" s="229" t="s">
        <v>50</v>
      </c>
      <c r="O137" s="90"/>
      <c r="P137" s="230">
        <f>O137*H137</f>
        <v>0</v>
      </c>
      <c r="Q137" s="230">
        <v>0.00719</v>
      </c>
      <c r="R137" s="230">
        <f>Q137*H137</f>
        <v>0.5033</v>
      </c>
      <c r="S137" s="230">
        <v>0</v>
      </c>
      <c r="T137" s="23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2" t="s">
        <v>174</v>
      </c>
      <c r="AT137" s="232" t="s">
        <v>158</v>
      </c>
      <c r="AU137" s="232" t="s">
        <v>95</v>
      </c>
      <c r="AY137" s="15" t="s">
        <v>157</v>
      </c>
      <c r="BE137" s="233">
        <f>IF(N137="základní",J137,0)</f>
        <v>0</v>
      </c>
      <c r="BF137" s="233">
        <f>IF(N137="snížená",J137,0)</f>
        <v>0</v>
      </c>
      <c r="BG137" s="233">
        <f>IF(N137="zákl. přenesená",J137,0)</f>
        <v>0</v>
      </c>
      <c r="BH137" s="233">
        <f>IF(N137="sníž. přenesená",J137,0)</f>
        <v>0</v>
      </c>
      <c r="BI137" s="233">
        <f>IF(N137="nulová",J137,0)</f>
        <v>0</v>
      </c>
      <c r="BJ137" s="15" t="s">
        <v>93</v>
      </c>
      <c r="BK137" s="233">
        <f>ROUND(I137*H137,2)</f>
        <v>0</v>
      </c>
      <c r="BL137" s="15" t="s">
        <v>174</v>
      </c>
      <c r="BM137" s="232" t="s">
        <v>279</v>
      </c>
    </row>
    <row r="138" spans="1:47" s="2" customFormat="1" ht="12">
      <c r="A138" s="37"/>
      <c r="B138" s="38"/>
      <c r="C138" s="39"/>
      <c r="D138" s="234" t="s">
        <v>164</v>
      </c>
      <c r="E138" s="39"/>
      <c r="F138" s="235" t="s">
        <v>280</v>
      </c>
      <c r="G138" s="39"/>
      <c r="H138" s="39"/>
      <c r="I138" s="236"/>
      <c r="J138" s="39"/>
      <c r="K138" s="39"/>
      <c r="L138" s="43"/>
      <c r="M138" s="237"/>
      <c r="N138" s="238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5" t="s">
        <v>164</v>
      </c>
      <c r="AU138" s="15" t="s">
        <v>95</v>
      </c>
    </row>
    <row r="139" spans="1:51" s="13" customFormat="1" ht="12">
      <c r="A139" s="13"/>
      <c r="B139" s="239"/>
      <c r="C139" s="240"/>
      <c r="D139" s="234" t="s">
        <v>224</v>
      </c>
      <c r="E139" s="241" t="s">
        <v>1</v>
      </c>
      <c r="F139" s="242" t="s">
        <v>624</v>
      </c>
      <c r="G139" s="240"/>
      <c r="H139" s="243">
        <v>70</v>
      </c>
      <c r="I139" s="244"/>
      <c r="J139" s="240"/>
      <c r="K139" s="240"/>
      <c r="L139" s="245"/>
      <c r="M139" s="246"/>
      <c r="N139" s="247"/>
      <c r="O139" s="247"/>
      <c r="P139" s="247"/>
      <c r="Q139" s="247"/>
      <c r="R139" s="247"/>
      <c r="S139" s="247"/>
      <c r="T139" s="248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9" t="s">
        <v>224</v>
      </c>
      <c r="AU139" s="249" t="s">
        <v>95</v>
      </c>
      <c r="AV139" s="13" t="s">
        <v>95</v>
      </c>
      <c r="AW139" s="13" t="s">
        <v>40</v>
      </c>
      <c r="AX139" s="13" t="s">
        <v>93</v>
      </c>
      <c r="AY139" s="249" t="s">
        <v>157</v>
      </c>
    </row>
    <row r="140" spans="1:65" s="2" customFormat="1" ht="24.15" customHeight="1">
      <c r="A140" s="37"/>
      <c r="B140" s="38"/>
      <c r="C140" s="220" t="s">
        <v>156</v>
      </c>
      <c r="D140" s="220" t="s">
        <v>158</v>
      </c>
      <c r="E140" s="221" t="s">
        <v>282</v>
      </c>
      <c r="F140" s="222" t="s">
        <v>283</v>
      </c>
      <c r="G140" s="223" t="s">
        <v>284</v>
      </c>
      <c r="H140" s="224">
        <v>336</v>
      </c>
      <c r="I140" s="225"/>
      <c r="J140" s="226">
        <f>ROUND(I140*H140,2)</f>
        <v>0</v>
      </c>
      <c r="K140" s="227"/>
      <c r="L140" s="43"/>
      <c r="M140" s="228" t="s">
        <v>1</v>
      </c>
      <c r="N140" s="229" t="s">
        <v>50</v>
      </c>
      <c r="O140" s="90"/>
      <c r="P140" s="230">
        <f>O140*H140</f>
        <v>0</v>
      </c>
      <c r="Q140" s="230">
        <v>4E-05</v>
      </c>
      <c r="R140" s="230">
        <f>Q140*H140</f>
        <v>0.01344</v>
      </c>
      <c r="S140" s="230">
        <v>0</v>
      </c>
      <c r="T140" s="23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2" t="s">
        <v>174</v>
      </c>
      <c r="AT140" s="232" t="s">
        <v>158</v>
      </c>
      <c r="AU140" s="232" t="s">
        <v>95</v>
      </c>
      <c r="AY140" s="15" t="s">
        <v>157</v>
      </c>
      <c r="BE140" s="233">
        <f>IF(N140="základní",J140,0)</f>
        <v>0</v>
      </c>
      <c r="BF140" s="233">
        <f>IF(N140="snížená",J140,0)</f>
        <v>0</v>
      </c>
      <c r="BG140" s="233">
        <f>IF(N140="zákl. přenesená",J140,0)</f>
        <v>0</v>
      </c>
      <c r="BH140" s="233">
        <f>IF(N140="sníž. přenesená",J140,0)</f>
        <v>0</v>
      </c>
      <c r="BI140" s="233">
        <f>IF(N140="nulová",J140,0)</f>
        <v>0</v>
      </c>
      <c r="BJ140" s="15" t="s">
        <v>93</v>
      </c>
      <c r="BK140" s="233">
        <f>ROUND(I140*H140,2)</f>
        <v>0</v>
      </c>
      <c r="BL140" s="15" t="s">
        <v>174</v>
      </c>
      <c r="BM140" s="232" t="s">
        <v>285</v>
      </c>
    </row>
    <row r="141" spans="1:47" s="2" customFormat="1" ht="12">
      <c r="A141" s="37"/>
      <c r="B141" s="38"/>
      <c r="C141" s="39"/>
      <c r="D141" s="234" t="s">
        <v>164</v>
      </c>
      <c r="E141" s="39"/>
      <c r="F141" s="235" t="s">
        <v>286</v>
      </c>
      <c r="G141" s="39"/>
      <c r="H141" s="39"/>
      <c r="I141" s="236"/>
      <c r="J141" s="39"/>
      <c r="K141" s="39"/>
      <c r="L141" s="43"/>
      <c r="M141" s="237"/>
      <c r="N141" s="238"/>
      <c r="O141" s="90"/>
      <c r="P141" s="90"/>
      <c r="Q141" s="90"/>
      <c r="R141" s="90"/>
      <c r="S141" s="90"/>
      <c r="T141" s="91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15" t="s">
        <v>164</v>
      </c>
      <c r="AU141" s="15" t="s">
        <v>95</v>
      </c>
    </row>
    <row r="142" spans="1:51" s="13" customFormat="1" ht="12">
      <c r="A142" s="13"/>
      <c r="B142" s="239"/>
      <c r="C142" s="240"/>
      <c r="D142" s="234" t="s">
        <v>224</v>
      </c>
      <c r="E142" s="241" t="s">
        <v>1</v>
      </c>
      <c r="F142" s="242" t="s">
        <v>1562</v>
      </c>
      <c r="G142" s="240"/>
      <c r="H142" s="243">
        <v>336</v>
      </c>
      <c r="I142" s="244"/>
      <c r="J142" s="240"/>
      <c r="K142" s="240"/>
      <c r="L142" s="245"/>
      <c r="M142" s="246"/>
      <c r="N142" s="247"/>
      <c r="O142" s="247"/>
      <c r="P142" s="247"/>
      <c r="Q142" s="247"/>
      <c r="R142" s="247"/>
      <c r="S142" s="247"/>
      <c r="T142" s="248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9" t="s">
        <v>224</v>
      </c>
      <c r="AU142" s="249" t="s">
        <v>95</v>
      </c>
      <c r="AV142" s="13" t="s">
        <v>95</v>
      </c>
      <c r="AW142" s="13" t="s">
        <v>40</v>
      </c>
      <c r="AX142" s="13" t="s">
        <v>93</v>
      </c>
      <c r="AY142" s="249" t="s">
        <v>157</v>
      </c>
    </row>
    <row r="143" spans="1:65" s="2" customFormat="1" ht="24.15" customHeight="1">
      <c r="A143" s="37"/>
      <c r="B143" s="38"/>
      <c r="C143" s="220" t="s">
        <v>182</v>
      </c>
      <c r="D143" s="220" t="s">
        <v>158</v>
      </c>
      <c r="E143" s="221" t="s">
        <v>288</v>
      </c>
      <c r="F143" s="222" t="s">
        <v>289</v>
      </c>
      <c r="G143" s="223" t="s">
        <v>290</v>
      </c>
      <c r="H143" s="224">
        <v>45</v>
      </c>
      <c r="I143" s="225"/>
      <c r="J143" s="226">
        <f>ROUND(I143*H143,2)</f>
        <v>0</v>
      </c>
      <c r="K143" s="227"/>
      <c r="L143" s="43"/>
      <c r="M143" s="228" t="s">
        <v>1</v>
      </c>
      <c r="N143" s="229" t="s">
        <v>50</v>
      </c>
      <c r="O143" s="90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2" t="s">
        <v>174</v>
      </c>
      <c r="AT143" s="232" t="s">
        <v>158</v>
      </c>
      <c r="AU143" s="232" t="s">
        <v>95</v>
      </c>
      <c r="AY143" s="15" t="s">
        <v>157</v>
      </c>
      <c r="BE143" s="233">
        <f>IF(N143="základní",J143,0)</f>
        <v>0</v>
      </c>
      <c r="BF143" s="233">
        <f>IF(N143="snížená",J143,0)</f>
        <v>0</v>
      </c>
      <c r="BG143" s="233">
        <f>IF(N143="zákl. přenesená",J143,0)</f>
        <v>0</v>
      </c>
      <c r="BH143" s="233">
        <f>IF(N143="sníž. přenesená",J143,0)</f>
        <v>0</v>
      </c>
      <c r="BI143" s="233">
        <f>IF(N143="nulová",J143,0)</f>
        <v>0</v>
      </c>
      <c r="BJ143" s="15" t="s">
        <v>93</v>
      </c>
      <c r="BK143" s="233">
        <f>ROUND(I143*H143,2)</f>
        <v>0</v>
      </c>
      <c r="BL143" s="15" t="s">
        <v>174</v>
      </c>
      <c r="BM143" s="232" t="s">
        <v>291</v>
      </c>
    </row>
    <row r="144" spans="1:47" s="2" customFormat="1" ht="12">
      <c r="A144" s="37"/>
      <c r="B144" s="38"/>
      <c r="C144" s="39"/>
      <c r="D144" s="234" t="s">
        <v>164</v>
      </c>
      <c r="E144" s="39"/>
      <c r="F144" s="235" t="s">
        <v>292</v>
      </c>
      <c r="G144" s="39"/>
      <c r="H144" s="39"/>
      <c r="I144" s="236"/>
      <c r="J144" s="39"/>
      <c r="K144" s="39"/>
      <c r="L144" s="43"/>
      <c r="M144" s="237"/>
      <c r="N144" s="238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5" t="s">
        <v>164</v>
      </c>
      <c r="AU144" s="15" t="s">
        <v>95</v>
      </c>
    </row>
    <row r="145" spans="1:51" s="13" customFormat="1" ht="12">
      <c r="A145" s="13"/>
      <c r="B145" s="239"/>
      <c r="C145" s="240"/>
      <c r="D145" s="234" t="s">
        <v>224</v>
      </c>
      <c r="E145" s="241" t="s">
        <v>1</v>
      </c>
      <c r="F145" s="242" t="s">
        <v>511</v>
      </c>
      <c r="G145" s="240"/>
      <c r="H145" s="243">
        <v>45</v>
      </c>
      <c r="I145" s="244"/>
      <c r="J145" s="240"/>
      <c r="K145" s="240"/>
      <c r="L145" s="245"/>
      <c r="M145" s="246"/>
      <c r="N145" s="247"/>
      <c r="O145" s="247"/>
      <c r="P145" s="247"/>
      <c r="Q145" s="247"/>
      <c r="R145" s="247"/>
      <c r="S145" s="247"/>
      <c r="T145" s="248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9" t="s">
        <v>224</v>
      </c>
      <c r="AU145" s="249" t="s">
        <v>95</v>
      </c>
      <c r="AV145" s="13" t="s">
        <v>95</v>
      </c>
      <c r="AW145" s="13" t="s">
        <v>40</v>
      </c>
      <c r="AX145" s="13" t="s">
        <v>93</v>
      </c>
      <c r="AY145" s="249" t="s">
        <v>157</v>
      </c>
    </row>
    <row r="146" spans="1:65" s="2" customFormat="1" ht="24.15" customHeight="1">
      <c r="A146" s="37"/>
      <c r="B146" s="38"/>
      <c r="C146" s="220" t="s">
        <v>186</v>
      </c>
      <c r="D146" s="220" t="s">
        <v>158</v>
      </c>
      <c r="E146" s="221" t="s">
        <v>294</v>
      </c>
      <c r="F146" s="222" t="s">
        <v>295</v>
      </c>
      <c r="G146" s="223" t="s">
        <v>278</v>
      </c>
      <c r="H146" s="224">
        <v>40</v>
      </c>
      <c r="I146" s="225"/>
      <c r="J146" s="226">
        <f>ROUND(I146*H146,2)</f>
        <v>0</v>
      </c>
      <c r="K146" s="227"/>
      <c r="L146" s="43"/>
      <c r="M146" s="228" t="s">
        <v>1</v>
      </c>
      <c r="N146" s="229" t="s">
        <v>50</v>
      </c>
      <c r="O146" s="90"/>
      <c r="P146" s="230">
        <f>O146*H146</f>
        <v>0</v>
      </c>
      <c r="Q146" s="230">
        <v>0.00868</v>
      </c>
      <c r="R146" s="230">
        <f>Q146*H146</f>
        <v>0.3472</v>
      </c>
      <c r="S146" s="230">
        <v>0</v>
      </c>
      <c r="T146" s="23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2" t="s">
        <v>174</v>
      </c>
      <c r="AT146" s="232" t="s">
        <v>158</v>
      </c>
      <c r="AU146" s="232" t="s">
        <v>95</v>
      </c>
      <c r="AY146" s="15" t="s">
        <v>157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5" t="s">
        <v>93</v>
      </c>
      <c r="BK146" s="233">
        <f>ROUND(I146*H146,2)</f>
        <v>0</v>
      </c>
      <c r="BL146" s="15" t="s">
        <v>174</v>
      </c>
      <c r="BM146" s="232" t="s">
        <v>296</v>
      </c>
    </row>
    <row r="147" spans="1:47" s="2" customFormat="1" ht="12">
      <c r="A147" s="37"/>
      <c r="B147" s="38"/>
      <c r="C147" s="39"/>
      <c r="D147" s="234" t="s">
        <v>164</v>
      </c>
      <c r="E147" s="39"/>
      <c r="F147" s="235" t="s">
        <v>297</v>
      </c>
      <c r="G147" s="39"/>
      <c r="H147" s="39"/>
      <c r="I147" s="236"/>
      <c r="J147" s="39"/>
      <c r="K147" s="39"/>
      <c r="L147" s="43"/>
      <c r="M147" s="237"/>
      <c r="N147" s="238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164</v>
      </c>
      <c r="AU147" s="15" t="s">
        <v>95</v>
      </c>
    </row>
    <row r="148" spans="1:51" s="13" customFormat="1" ht="12">
      <c r="A148" s="13"/>
      <c r="B148" s="239"/>
      <c r="C148" s="240"/>
      <c r="D148" s="234" t="s">
        <v>224</v>
      </c>
      <c r="E148" s="241" t="s">
        <v>1</v>
      </c>
      <c r="F148" s="242" t="s">
        <v>486</v>
      </c>
      <c r="G148" s="240"/>
      <c r="H148" s="243">
        <v>40</v>
      </c>
      <c r="I148" s="244"/>
      <c r="J148" s="240"/>
      <c r="K148" s="240"/>
      <c r="L148" s="245"/>
      <c r="M148" s="246"/>
      <c r="N148" s="247"/>
      <c r="O148" s="247"/>
      <c r="P148" s="247"/>
      <c r="Q148" s="247"/>
      <c r="R148" s="247"/>
      <c r="S148" s="247"/>
      <c r="T148" s="248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9" t="s">
        <v>224</v>
      </c>
      <c r="AU148" s="249" t="s">
        <v>95</v>
      </c>
      <c r="AV148" s="13" t="s">
        <v>95</v>
      </c>
      <c r="AW148" s="13" t="s">
        <v>40</v>
      </c>
      <c r="AX148" s="13" t="s">
        <v>93</v>
      </c>
      <c r="AY148" s="249" t="s">
        <v>157</v>
      </c>
    </row>
    <row r="149" spans="1:65" s="2" customFormat="1" ht="16.5" customHeight="1">
      <c r="A149" s="37"/>
      <c r="B149" s="38"/>
      <c r="C149" s="254" t="s">
        <v>191</v>
      </c>
      <c r="D149" s="254" t="s">
        <v>299</v>
      </c>
      <c r="E149" s="255" t="s">
        <v>300</v>
      </c>
      <c r="F149" s="256" t="s">
        <v>301</v>
      </c>
      <c r="G149" s="257" t="s">
        <v>302</v>
      </c>
      <c r="H149" s="258">
        <v>160.997</v>
      </c>
      <c r="I149" s="259"/>
      <c r="J149" s="260">
        <f>ROUND(I149*H149,2)</f>
        <v>0</v>
      </c>
      <c r="K149" s="261"/>
      <c r="L149" s="262"/>
      <c r="M149" s="263" t="s">
        <v>1</v>
      </c>
      <c r="N149" s="264" t="s">
        <v>50</v>
      </c>
      <c r="O149" s="90"/>
      <c r="P149" s="230">
        <f>O149*H149</f>
        <v>0</v>
      </c>
      <c r="Q149" s="230">
        <v>1</v>
      </c>
      <c r="R149" s="230">
        <f>Q149*H149</f>
        <v>160.997</v>
      </c>
      <c r="S149" s="230">
        <v>0</v>
      </c>
      <c r="T149" s="231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2" t="s">
        <v>191</v>
      </c>
      <c r="AT149" s="232" t="s">
        <v>299</v>
      </c>
      <c r="AU149" s="232" t="s">
        <v>95</v>
      </c>
      <c r="AY149" s="15" t="s">
        <v>157</v>
      </c>
      <c r="BE149" s="233">
        <f>IF(N149="základní",J149,0)</f>
        <v>0</v>
      </c>
      <c r="BF149" s="233">
        <f>IF(N149="snížená",J149,0)</f>
        <v>0</v>
      </c>
      <c r="BG149" s="233">
        <f>IF(N149="zákl. přenesená",J149,0)</f>
        <v>0</v>
      </c>
      <c r="BH149" s="233">
        <f>IF(N149="sníž. přenesená",J149,0)</f>
        <v>0</v>
      </c>
      <c r="BI149" s="233">
        <f>IF(N149="nulová",J149,0)</f>
        <v>0</v>
      </c>
      <c r="BJ149" s="15" t="s">
        <v>93</v>
      </c>
      <c r="BK149" s="233">
        <f>ROUND(I149*H149,2)</f>
        <v>0</v>
      </c>
      <c r="BL149" s="15" t="s">
        <v>174</v>
      </c>
      <c r="BM149" s="232" t="s">
        <v>303</v>
      </c>
    </row>
    <row r="150" spans="1:47" s="2" customFormat="1" ht="12">
      <c r="A150" s="37"/>
      <c r="B150" s="38"/>
      <c r="C150" s="39"/>
      <c r="D150" s="234" t="s">
        <v>164</v>
      </c>
      <c r="E150" s="39"/>
      <c r="F150" s="235" t="s">
        <v>301</v>
      </c>
      <c r="G150" s="39"/>
      <c r="H150" s="39"/>
      <c r="I150" s="236"/>
      <c r="J150" s="39"/>
      <c r="K150" s="39"/>
      <c r="L150" s="43"/>
      <c r="M150" s="237"/>
      <c r="N150" s="238"/>
      <c r="O150" s="90"/>
      <c r="P150" s="90"/>
      <c r="Q150" s="90"/>
      <c r="R150" s="90"/>
      <c r="S150" s="90"/>
      <c r="T150" s="91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T150" s="15" t="s">
        <v>164</v>
      </c>
      <c r="AU150" s="15" t="s">
        <v>95</v>
      </c>
    </row>
    <row r="151" spans="1:51" s="13" customFormat="1" ht="12">
      <c r="A151" s="13"/>
      <c r="B151" s="239"/>
      <c r="C151" s="240"/>
      <c r="D151" s="234" t="s">
        <v>224</v>
      </c>
      <c r="E151" s="241" t="s">
        <v>1</v>
      </c>
      <c r="F151" s="242" t="s">
        <v>1563</v>
      </c>
      <c r="G151" s="240"/>
      <c r="H151" s="243">
        <v>-36.079</v>
      </c>
      <c r="I151" s="244"/>
      <c r="J151" s="240"/>
      <c r="K151" s="240"/>
      <c r="L151" s="245"/>
      <c r="M151" s="246"/>
      <c r="N151" s="247"/>
      <c r="O151" s="247"/>
      <c r="P151" s="247"/>
      <c r="Q151" s="247"/>
      <c r="R151" s="247"/>
      <c r="S151" s="247"/>
      <c r="T151" s="248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9" t="s">
        <v>224</v>
      </c>
      <c r="AU151" s="249" t="s">
        <v>95</v>
      </c>
      <c r="AV151" s="13" t="s">
        <v>95</v>
      </c>
      <c r="AW151" s="13" t="s">
        <v>40</v>
      </c>
      <c r="AX151" s="13" t="s">
        <v>85</v>
      </c>
      <c r="AY151" s="249" t="s">
        <v>157</v>
      </c>
    </row>
    <row r="152" spans="1:51" s="13" customFormat="1" ht="12">
      <c r="A152" s="13"/>
      <c r="B152" s="239"/>
      <c r="C152" s="240"/>
      <c r="D152" s="234" t="s">
        <v>224</v>
      </c>
      <c r="E152" s="241" t="s">
        <v>1</v>
      </c>
      <c r="F152" s="242" t="s">
        <v>1564</v>
      </c>
      <c r="G152" s="240"/>
      <c r="H152" s="243">
        <v>197.076</v>
      </c>
      <c r="I152" s="244"/>
      <c r="J152" s="240"/>
      <c r="K152" s="240"/>
      <c r="L152" s="245"/>
      <c r="M152" s="246"/>
      <c r="N152" s="247"/>
      <c r="O152" s="247"/>
      <c r="P152" s="247"/>
      <c r="Q152" s="247"/>
      <c r="R152" s="247"/>
      <c r="S152" s="247"/>
      <c r="T152" s="24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9" t="s">
        <v>224</v>
      </c>
      <c r="AU152" s="249" t="s">
        <v>95</v>
      </c>
      <c r="AV152" s="13" t="s">
        <v>95</v>
      </c>
      <c r="AW152" s="13" t="s">
        <v>40</v>
      </c>
      <c r="AX152" s="13" t="s">
        <v>85</v>
      </c>
      <c r="AY152" s="249" t="s">
        <v>157</v>
      </c>
    </row>
    <row r="153" spans="1:65" s="2" customFormat="1" ht="24.15" customHeight="1">
      <c r="A153" s="37"/>
      <c r="B153" s="38"/>
      <c r="C153" s="220" t="s">
        <v>196</v>
      </c>
      <c r="D153" s="220" t="s">
        <v>158</v>
      </c>
      <c r="E153" s="221" t="s">
        <v>306</v>
      </c>
      <c r="F153" s="222" t="s">
        <v>307</v>
      </c>
      <c r="G153" s="223" t="s">
        <v>278</v>
      </c>
      <c r="H153" s="224">
        <v>40</v>
      </c>
      <c r="I153" s="225"/>
      <c r="J153" s="226">
        <f>ROUND(I153*H153,2)</f>
        <v>0</v>
      </c>
      <c r="K153" s="227"/>
      <c r="L153" s="43"/>
      <c r="M153" s="228" t="s">
        <v>1</v>
      </c>
      <c r="N153" s="229" t="s">
        <v>50</v>
      </c>
      <c r="O153" s="90"/>
      <c r="P153" s="230">
        <f>O153*H153</f>
        <v>0</v>
      </c>
      <c r="Q153" s="230">
        <v>0.0369</v>
      </c>
      <c r="R153" s="230">
        <f>Q153*H153</f>
        <v>1.476</v>
      </c>
      <c r="S153" s="230">
        <v>0</v>
      </c>
      <c r="T153" s="23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2" t="s">
        <v>174</v>
      </c>
      <c r="AT153" s="232" t="s">
        <v>158</v>
      </c>
      <c r="AU153" s="232" t="s">
        <v>95</v>
      </c>
      <c r="AY153" s="15" t="s">
        <v>157</v>
      </c>
      <c r="BE153" s="233">
        <f>IF(N153="základní",J153,0)</f>
        <v>0</v>
      </c>
      <c r="BF153" s="233">
        <f>IF(N153="snížená",J153,0)</f>
        <v>0</v>
      </c>
      <c r="BG153" s="233">
        <f>IF(N153="zákl. přenesená",J153,0)</f>
        <v>0</v>
      </c>
      <c r="BH153" s="233">
        <f>IF(N153="sníž. přenesená",J153,0)</f>
        <v>0</v>
      </c>
      <c r="BI153" s="233">
        <f>IF(N153="nulová",J153,0)</f>
        <v>0</v>
      </c>
      <c r="BJ153" s="15" t="s">
        <v>93</v>
      </c>
      <c r="BK153" s="233">
        <f>ROUND(I153*H153,2)</f>
        <v>0</v>
      </c>
      <c r="BL153" s="15" t="s">
        <v>174</v>
      </c>
      <c r="BM153" s="232" t="s">
        <v>308</v>
      </c>
    </row>
    <row r="154" spans="1:47" s="2" customFormat="1" ht="12">
      <c r="A154" s="37"/>
      <c r="B154" s="38"/>
      <c r="C154" s="39"/>
      <c r="D154" s="234" t="s">
        <v>164</v>
      </c>
      <c r="E154" s="39"/>
      <c r="F154" s="235" t="s">
        <v>309</v>
      </c>
      <c r="G154" s="39"/>
      <c r="H154" s="39"/>
      <c r="I154" s="236"/>
      <c r="J154" s="39"/>
      <c r="K154" s="39"/>
      <c r="L154" s="43"/>
      <c r="M154" s="237"/>
      <c r="N154" s="238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5" t="s">
        <v>164</v>
      </c>
      <c r="AU154" s="15" t="s">
        <v>95</v>
      </c>
    </row>
    <row r="155" spans="1:51" s="13" customFormat="1" ht="12">
      <c r="A155" s="13"/>
      <c r="B155" s="239"/>
      <c r="C155" s="240"/>
      <c r="D155" s="234" t="s">
        <v>224</v>
      </c>
      <c r="E155" s="241" t="s">
        <v>1</v>
      </c>
      <c r="F155" s="242" t="s">
        <v>486</v>
      </c>
      <c r="G155" s="240"/>
      <c r="H155" s="243">
        <v>40</v>
      </c>
      <c r="I155" s="244"/>
      <c r="J155" s="240"/>
      <c r="K155" s="240"/>
      <c r="L155" s="245"/>
      <c r="M155" s="246"/>
      <c r="N155" s="247"/>
      <c r="O155" s="247"/>
      <c r="P155" s="247"/>
      <c r="Q155" s="247"/>
      <c r="R155" s="247"/>
      <c r="S155" s="247"/>
      <c r="T155" s="248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9" t="s">
        <v>224</v>
      </c>
      <c r="AU155" s="249" t="s">
        <v>95</v>
      </c>
      <c r="AV155" s="13" t="s">
        <v>95</v>
      </c>
      <c r="AW155" s="13" t="s">
        <v>40</v>
      </c>
      <c r="AX155" s="13" t="s">
        <v>93</v>
      </c>
      <c r="AY155" s="249" t="s">
        <v>157</v>
      </c>
    </row>
    <row r="156" spans="1:65" s="2" customFormat="1" ht="24.15" customHeight="1">
      <c r="A156" s="37"/>
      <c r="B156" s="38"/>
      <c r="C156" s="220" t="s">
        <v>201</v>
      </c>
      <c r="D156" s="220" t="s">
        <v>158</v>
      </c>
      <c r="E156" s="221" t="s">
        <v>311</v>
      </c>
      <c r="F156" s="222" t="s">
        <v>312</v>
      </c>
      <c r="G156" s="223" t="s">
        <v>313</v>
      </c>
      <c r="H156" s="224">
        <v>35.2</v>
      </c>
      <c r="I156" s="225"/>
      <c r="J156" s="226">
        <f>ROUND(I156*H156,2)</f>
        <v>0</v>
      </c>
      <c r="K156" s="227"/>
      <c r="L156" s="43"/>
      <c r="M156" s="228" t="s">
        <v>1</v>
      </c>
      <c r="N156" s="229" t="s">
        <v>50</v>
      </c>
      <c r="O156" s="90"/>
      <c r="P156" s="230">
        <f>O156*H156</f>
        <v>0</v>
      </c>
      <c r="Q156" s="230">
        <v>0</v>
      </c>
      <c r="R156" s="230">
        <f>Q156*H156</f>
        <v>0</v>
      </c>
      <c r="S156" s="230">
        <v>0</v>
      </c>
      <c r="T156" s="23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2" t="s">
        <v>174</v>
      </c>
      <c r="AT156" s="232" t="s">
        <v>158</v>
      </c>
      <c r="AU156" s="232" t="s">
        <v>95</v>
      </c>
      <c r="AY156" s="15" t="s">
        <v>157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5" t="s">
        <v>93</v>
      </c>
      <c r="BK156" s="233">
        <f>ROUND(I156*H156,2)</f>
        <v>0</v>
      </c>
      <c r="BL156" s="15" t="s">
        <v>174</v>
      </c>
      <c r="BM156" s="232" t="s">
        <v>314</v>
      </c>
    </row>
    <row r="157" spans="1:47" s="2" customFormat="1" ht="12">
      <c r="A157" s="37"/>
      <c r="B157" s="38"/>
      <c r="C157" s="39"/>
      <c r="D157" s="234" t="s">
        <v>164</v>
      </c>
      <c r="E157" s="39"/>
      <c r="F157" s="235" t="s">
        <v>315</v>
      </c>
      <c r="G157" s="39"/>
      <c r="H157" s="39"/>
      <c r="I157" s="236"/>
      <c r="J157" s="39"/>
      <c r="K157" s="39"/>
      <c r="L157" s="43"/>
      <c r="M157" s="237"/>
      <c r="N157" s="23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164</v>
      </c>
      <c r="AU157" s="15" t="s">
        <v>95</v>
      </c>
    </row>
    <row r="158" spans="1:51" s="13" customFormat="1" ht="12">
      <c r="A158" s="13"/>
      <c r="B158" s="239"/>
      <c r="C158" s="240"/>
      <c r="D158" s="234" t="s">
        <v>224</v>
      </c>
      <c r="E158" s="241" t="s">
        <v>1</v>
      </c>
      <c r="F158" s="242" t="s">
        <v>1565</v>
      </c>
      <c r="G158" s="240"/>
      <c r="H158" s="243">
        <v>35.2</v>
      </c>
      <c r="I158" s="244"/>
      <c r="J158" s="240"/>
      <c r="K158" s="240"/>
      <c r="L158" s="245"/>
      <c r="M158" s="246"/>
      <c r="N158" s="247"/>
      <c r="O158" s="247"/>
      <c r="P158" s="247"/>
      <c r="Q158" s="247"/>
      <c r="R158" s="247"/>
      <c r="S158" s="247"/>
      <c r="T158" s="248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9" t="s">
        <v>224</v>
      </c>
      <c r="AU158" s="249" t="s">
        <v>95</v>
      </c>
      <c r="AV158" s="13" t="s">
        <v>95</v>
      </c>
      <c r="AW158" s="13" t="s">
        <v>40</v>
      </c>
      <c r="AX158" s="13" t="s">
        <v>93</v>
      </c>
      <c r="AY158" s="249" t="s">
        <v>157</v>
      </c>
    </row>
    <row r="159" spans="1:65" s="2" customFormat="1" ht="37.8" customHeight="1">
      <c r="A159" s="37"/>
      <c r="B159" s="38"/>
      <c r="C159" s="220" t="s">
        <v>206</v>
      </c>
      <c r="D159" s="220" t="s">
        <v>158</v>
      </c>
      <c r="E159" s="221" t="s">
        <v>317</v>
      </c>
      <c r="F159" s="222" t="s">
        <v>318</v>
      </c>
      <c r="G159" s="223" t="s">
        <v>313</v>
      </c>
      <c r="H159" s="224">
        <v>15</v>
      </c>
      <c r="I159" s="225"/>
      <c r="J159" s="226">
        <f>ROUND(I159*H159,2)</f>
        <v>0</v>
      </c>
      <c r="K159" s="227"/>
      <c r="L159" s="43"/>
      <c r="M159" s="228" t="s">
        <v>1</v>
      </c>
      <c r="N159" s="229" t="s">
        <v>50</v>
      </c>
      <c r="O159" s="90"/>
      <c r="P159" s="230">
        <f>O159*H159</f>
        <v>0</v>
      </c>
      <c r="Q159" s="230">
        <v>0</v>
      </c>
      <c r="R159" s="230">
        <f>Q159*H159</f>
        <v>0</v>
      </c>
      <c r="S159" s="230">
        <v>0</v>
      </c>
      <c r="T159" s="231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2" t="s">
        <v>174</v>
      </c>
      <c r="AT159" s="232" t="s">
        <v>158</v>
      </c>
      <c r="AU159" s="232" t="s">
        <v>95</v>
      </c>
      <c r="AY159" s="15" t="s">
        <v>157</v>
      </c>
      <c r="BE159" s="233">
        <f>IF(N159="základní",J159,0)</f>
        <v>0</v>
      </c>
      <c r="BF159" s="233">
        <f>IF(N159="snížená",J159,0)</f>
        <v>0</v>
      </c>
      <c r="BG159" s="233">
        <f>IF(N159="zákl. přenesená",J159,0)</f>
        <v>0</v>
      </c>
      <c r="BH159" s="233">
        <f>IF(N159="sníž. přenesená",J159,0)</f>
        <v>0</v>
      </c>
      <c r="BI159" s="233">
        <f>IF(N159="nulová",J159,0)</f>
        <v>0</v>
      </c>
      <c r="BJ159" s="15" t="s">
        <v>93</v>
      </c>
      <c r="BK159" s="233">
        <f>ROUND(I159*H159,2)</f>
        <v>0</v>
      </c>
      <c r="BL159" s="15" t="s">
        <v>174</v>
      </c>
      <c r="BM159" s="232" t="s">
        <v>319</v>
      </c>
    </row>
    <row r="160" spans="1:47" s="2" customFormat="1" ht="12">
      <c r="A160" s="37"/>
      <c r="B160" s="38"/>
      <c r="C160" s="39"/>
      <c r="D160" s="234" t="s">
        <v>164</v>
      </c>
      <c r="E160" s="39"/>
      <c r="F160" s="235" t="s">
        <v>320</v>
      </c>
      <c r="G160" s="39"/>
      <c r="H160" s="39"/>
      <c r="I160" s="236"/>
      <c r="J160" s="39"/>
      <c r="K160" s="39"/>
      <c r="L160" s="43"/>
      <c r="M160" s="237"/>
      <c r="N160" s="238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5" t="s">
        <v>164</v>
      </c>
      <c r="AU160" s="15" t="s">
        <v>95</v>
      </c>
    </row>
    <row r="161" spans="1:51" s="13" customFormat="1" ht="12">
      <c r="A161" s="13"/>
      <c r="B161" s="239"/>
      <c r="C161" s="240"/>
      <c r="D161" s="234" t="s">
        <v>224</v>
      </c>
      <c r="E161" s="241" t="s">
        <v>1</v>
      </c>
      <c r="F161" s="242" t="s">
        <v>8</v>
      </c>
      <c r="G161" s="240"/>
      <c r="H161" s="243">
        <v>15</v>
      </c>
      <c r="I161" s="244"/>
      <c r="J161" s="240"/>
      <c r="K161" s="240"/>
      <c r="L161" s="245"/>
      <c r="M161" s="246"/>
      <c r="N161" s="247"/>
      <c r="O161" s="247"/>
      <c r="P161" s="247"/>
      <c r="Q161" s="247"/>
      <c r="R161" s="247"/>
      <c r="S161" s="247"/>
      <c r="T161" s="24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9" t="s">
        <v>224</v>
      </c>
      <c r="AU161" s="249" t="s">
        <v>95</v>
      </c>
      <c r="AV161" s="13" t="s">
        <v>95</v>
      </c>
      <c r="AW161" s="13" t="s">
        <v>40</v>
      </c>
      <c r="AX161" s="13" t="s">
        <v>93</v>
      </c>
      <c r="AY161" s="249" t="s">
        <v>157</v>
      </c>
    </row>
    <row r="162" spans="1:65" s="2" customFormat="1" ht="33" customHeight="1">
      <c r="A162" s="37"/>
      <c r="B162" s="38"/>
      <c r="C162" s="220" t="s">
        <v>212</v>
      </c>
      <c r="D162" s="220" t="s">
        <v>158</v>
      </c>
      <c r="E162" s="221" t="s">
        <v>853</v>
      </c>
      <c r="F162" s="222" t="s">
        <v>854</v>
      </c>
      <c r="G162" s="223" t="s">
        <v>313</v>
      </c>
      <c r="H162" s="224">
        <v>14.229</v>
      </c>
      <c r="I162" s="225"/>
      <c r="J162" s="226">
        <f>ROUND(I162*H162,2)</f>
        <v>0</v>
      </c>
      <c r="K162" s="227"/>
      <c r="L162" s="43"/>
      <c r="M162" s="228" t="s">
        <v>1</v>
      </c>
      <c r="N162" s="229" t="s">
        <v>50</v>
      </c>
      <c r="O162" s="90"/>
      <c r="P162" s="230">
        <f>O162*H162</f>
        <v>0</v>
      </c>
      <c r="Q162" s="230">
        <v>0</v>
      </c>
      <c r="R162" s="230">
        <f>Q162*H162</f>
        <v>0</v>
      </c>
      <c r="S162" s="230">
        <v>0</v>
      </c>
      <c r="T162" s="23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2" t="s">
        <v>174</v>
      </c>
      <c r="AT162" s="232" t="s">
        <v>158</v>
      </c>
      <c r="AU162" s="232" t="s">
        <v>95</v>
      </c>
      <c r="AY162" s="15" t="s">
        <v>157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5" t="s">
        <v>93</v>
      </c>
      <c r="BK162" s="233">
        <f>ROUND(I162*H162,2)</f>
        <v>0</v>
      </c>
      <c r="BL162" s="15" t="s">
        <v>174</v>
      </c>
      <c r="BM162" s="232" t="s">
        <v>855</v>
      </c>
    </row>
    <row r="163" spans="1:47" s="2" customFormat="1" ht="12">
      <c r="A163" s="37"/>
      <c r="B163" s="38"/>
      <c r="C163" s="39"/>
      <c r="D163" s="234" t="s">
        <v>164</v>
      </c>
      <c r="E163" s="39"/>
      <c r="F163" s="235" t="s">
        <v>856</v>
      </c>
      <c r="G163" s="39"/>
      <c r="H163" s="39"/>
      <c r="I163" s="236"/>
      <c r="J163" s="39"/>
      <c r="K163" s="39"/>
      <c r="L163" s="43"/>
      <c r="M163" s="237"/>
      <c r="N163" s="238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164</v>
      </c>
      <c r="AU163" s="15" t="s">
        <v>95</v>
      </c>
    </row>
    <row r="164" spans="1:51" s="13" customFormat="1" ht="12">
      <c r="A164" s="13"/>
      <c r="B164" s="239"/>
      <c r="C164" s="240"/>
      <c r="D164" s="234" t="s">
        <v>224</v>
      </c>
      <c r="E164" s="241" t="s">
        <v>1</v>
      </c>
      <c r="F164" s="242" t="s">
        <v>1566</v>
      </c>
      <c r="G164" s="240"/>
      <c r="H164" s="243">
        <v>14.229</v>
      </c>
      <c r="I164" s="244"/>
      <c r="J164" s="240"/>
      <c r="K164" s="240"/>
      <c r="L164" s="245"/>
      <c r="M164" s="246"/>
      <c r="N164" s="247"/>
      <c r="O164" s="247"/>
      <c r="P164" s="247"/>
      <c r="Q164" s="247"/>
      <c r="R164" s="247"/>
      <c r="S164" s="247"/>
      <c r="T164" s="248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9" t="s">
        <v>224</v>
      </c>
      <c r="AU164" s="249" t="s">
        <v>95</v>
      </c>
      <c r="AV164" s="13" t="s">
        <v>95</v>
      </c>
      <c r="AW164" s="13" t="s">
        <v>40</v>
      </c>
      <c r="AX164" s="13" t="s">
        <v>85</v>
      </c>
      <c r="AY164" s="249" t="s">
        <v>157</v>
      </c>
    </row>
    <row r="165" spans="1:65" s="2" customFormat="1" ht="37.8" customHeight="1">
      <c r="A165" s="37"/>
      <c r="B165" s="38"/>
      <c r="C165" s="220" t="s">
        <v>220</v>
      </c>
      <c r="D165" s="220" t="s">
        <v>158</v>
      </c>
      <c r="E165" s="221" t="s">
        <v>328</v>
      </c>
      <c r="F165" s="222" t="s">
        <v>329</v>
      </c>
      <c r="G165" s="223" t="s">
        <v>313</v>
      </c>
      <c r="H165" s="224">
        <v>15</v>
      </c>
      <c r="I165" s="225"/>
      <c r="J165" s="226">
        <f>ROUND(I165*H165,2)</f>
        <v>0</v>
      </c>
      <c r="K165" s="227"/>
      <c r="L165" s="43"/>
      <c r="M165" s="228" t="s">
        <v>1</v>
      </c>
      <c r="N165" s="229" t="s">
        <v>50</v>
      </c>
      <c r="O165" s="90"/>
      <c r="P165" s="230">
        <f>O165*H165</f>
        <v>0</v>
      </c>
      <c r="Q165" s="230">
        <v>0</v>
      </c>
      <c r="R165" s="230">
        <f>Q165*H165</f>
        <v>0</v>
      </c>
      <c r="S165" s="230">
        <v>0</v>
      </c>
      <c r="T165" s="23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2" t="s">
        <v>174</v>
      </c>
      <c r="AT165" s="232" t="s">
        <v>158</v>
      </c>
      <c r="AU165" s="232" t="s">
        <v>95</v>
      </c>
      <c r="AY165" s="15" t="s">
        <v>157</v>
      </c>
      <c r="BE165" s="233">
        <f>IF(N165="základní",J165,0)</f>
        <v>0</v>
      </c>
      <c r="BF165" s="233">
        <f>IF(N165="snížená",J165,0)</f>
        <v>0</v>
      </c>
      <c r="BG165" s="233">
        <f>IF(N165="zákl. přenesená",J165,0)</f>
        <v>0</v>
      </c>
      <c r="BH165" s="233">
        <f>IF(N165="sníž. přenesená",J165,0)</f>
        <v>0</v>
      </c>
      <c r="BI165" s="233">
        <f>IF(N165="nulová",J165,0)</f>
        <v>0</v>
      </c>
      <c r="BJ165" s="15" t="s">
        <v>93</v>
      </c>
      <c r="BK165" s="233">
        <f>ROUND(I165*H165,2)</f>
        <v>0</v>
      </c>
      <c r="BL165" s="15" t="s">
        <v>174</v>
      </c>
      <c r="BM165" s="232" t="s">
        <v>330</v>
      </c>
    </row>
    <row r="166" spans="1:47" s="2" customFormat="1" ht="12">
      <c r="A166" s="37"/>
      <c r="B166" s="38"/>
      <c r="C166" s="39"/>
      <c r="D166" s="234" t="s">
        <v>164</v>
      </c>
      <c r="E166" s="39"/>
      <c r="F166" s="235" t="s">
        <v>331</v>
      </c>
      <c r="G166" s="39"/>
      <c r="H166" s="39"/>
      <c r="I166" s="236"/>
      <c r="J166" s="39"/>
      <c r="K166" s="39"/>
      <c r="L166" s="43"/>
      <c r="M166" s="237"/>
      <c r="N166" s="238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5" t="s">
        <v>164</v>
      </c>
      <c r="AU166" s="15" t="s">
        <v>95</v>
      </c>
    </row>
    <row r="167" spans="1:51" s="13" customFormat="1" ht="12">
      <c r="A167" s="13"/>
      <c r="B167" s="239"/>
      <c r="C167" s="240"/>
      <c r="D167" s="234" t="s">
        <v>224</v>
      </c>
      <c r="E167" s="241" t="s">
        <v>1</v>
      </c>
      <c r="F167" s="242" t="s">
        <v>8</v>
      </c>
      <c r="G167" s="240"/>
      <c r="H167" s="243">
        <v>15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9" t="s">
        <v>224</v>
      </c>
      <c r="AU167" s="249" t="s">
        <v>95</v>
      </c>
      <c r="AV167" s="13" t="s">
        <v>95</v>
      </c>
      <c r="AW167" s="13" t="s">
        <v>40</v>
      </c>
      <c r="AX167" s="13" t="s">
        <v>93</v>
      </c>
      <c r="AY167" s="249" t="s">
        <v>157</v>
      </c>
    </row>
    <row r="168" spans="1:65" s="2" customFormat="1" ht="33" customHeight="1">
      <c r="A168" s="37"/>
      <c r="B168" s="38"/>
      <c r="C168" s="220" t="s">
        <v>227</v>
      </c>
      <c r="D168" s="220" t="s">
        <v>158</v>
      </c>
      <c r="E168" s="221" t="s">
        <v>859</v>
      </c>
      <c r="F168" s="222" t="s">
        <v>860</v>
      </c>
      <c r="G168" s="223" t="s">
        <v>313</v>
      </c>
      <c r="H168" s="224">
        <v>14.229</v>
      </c>
      <c r="I168" s="225"/>
      <c r="J168" s="226">
        <f>ROUND(I168*H168,2)</f>
        <v>0</v>
      </c>
      <c r="K168" s="227"/>
      <c r="L168" s="43"/>
      <c r="M168" s="228" t="s">
        <v>1</v>
      </c>
      <c r="N168" s="229" t="s">
        <v>50</v>
      </c>
      <c r="O168" s="90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2" t="s">
        <v>174</v>
      </c>
      <c r="AT168" s="232" t="s">
        <v>158</v>
      </c>
      <c r="AU168" s="232" t="s">
        <v>95</v>
      </c>
      <c r="AY168" s="15" t="s">
        <v>157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5" t="s">
        <v>93</v>
      </c>
      <c r="BK168" s="233">
        <f>ROUND(I168*H168,2)</f>
        <v>0</v>
      </c>
      <c r="BL168" s="15" t="s">
        <v>174</v>
      </c>
      <c r="BM168" s="232" t="s">
        <v>861</v>
      </c>
    </row>
    <row r="169" spans="1:47" s="2" customFormat="1" ht="12">
      <c r="A169" s="37"/>
      <c r="B169" s="38"/>
      <c r="C169" s="39"/>
      <c r="D169" s="234" t="s">
        <v>164</v>
      </c>
      <c r="E169" s="39"/>
      <c r="F169" s="235" t="s">
        <v>862</v>
      </c>
      <c r="G169" s="39"/>
      <c r="H169" s="39"/>
      <c r="I169" s="236"/>
      <c r="J169" s="39"/>
      <c r="K169" s="39"/>
      <c r="L169" s="43"/>
      <c r="M169" s="237"/>
      <c r="N169" s="238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5" t="s">
        <v>164</v>
      </c>
      <c r="AU169" s="15" t="s">
        <v>95</v>
      </c>
    </row>
    <row r="170" spans="1:51" s="13" customFormat="1" ht="12">
      <c r="A170" s="13"/>
      <c r="B170" s="239"/>
      <c r="C170" s="240"/>
      <c r="D170" s="234" t="s">
        <v>224</v>
      </c>
      <c r="E170" s="241" t="s">
        <v>1</v>
      </c>
      <c r="F170" s="242" t="s">
        <v>1566</v>
      </c>
      <c r="G170" s="240"/>
      <c r="H170" s="243">
        <v>14.229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224</v>
      </c>
      <c r="AU170" s="249" t="s">
        <v>95</v>
      </c>
      <c r="AV170" s="13" t="s">
        <v>95</v>
      </c>
      <c r="AW170" s="13" t="s">
        <v>40</v>
      </c>
      <c r="AX170" s="13" t="s">
        <v>85</v>
      </c>
      <c r="AY170" s="249" t="s">
        <v>157</v>
      </c>
    </row>
    <row r="171" spans="1:65" s="2" customFormat="1" ht="33" customHeight="1">
      <c r="A171" s="37"/>
      <c r="B171" s="38"/>
      <c r="C171" s="220" t="s">
        <v>8</v>
      </c>
      <c r="D171" s="220" t="s">
        <v>158</v>
      </c>
      <c r="E171" s="221" t="s">
        <v>1567</v>
      </c>
      <c r="F171" s="222" t="s">
        <v>1568</v>
      </c>
      <c r="G171" s="223" t="s">
        <v>263</v>
      </c>
      <c r="H171" s="224">
        <v>176</v>
      </c>
      <c r="I171" s="225"/>
      <c r="J171" s="226">
        <f>ROUND(I171*H171,2)</f>
        <v>0</v>
      </c>
      <c r="K171" s="227"/>
      <c r="L171" s="43"/>
      <c r="M171" s="228" t="s">
        <v>1</v>
      </c>
      <c r="N171" s="229" t="s">
        <v>50</v>
      </c>
      <c r="O171" s="90"/>
      <c r="P171" s="230">
        <f>O171*H171</f>
        <v>0</v>
      </c>
      <c r="Q171" s="230">
        <v>0.003</v>
      </c>
      <c r="R171" s="230">
        <f>Q171*H171</f>
        <v>0.528</v>
      </c>
      <c r="S171" s="230">
        <v>0</v>
      </c>
      <c r="T171" s="23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2" t="s">
        <v>174</v>
      </c>
      <c r="AT171" s="232" t="s">
        <v>158</v>
      </c>
      <c r="AU171" s="232" t="s">
        <v>95</v>
      </c>
      <c r="AY171" s="15" t="s">
        <v>157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5" t="s">
        <v>93</v>
      </c>
      <c r="BK171" s="233">
        <f>ROUND(I171*H171,2)</f>
        <v>0</v>
      </c>
      <c r="BL171" s="15" t="s">
        <v>174</v>
      </c>
      <c r="BM171" s="232" t="s">
        <v>1569</v>
      </c>
    </row>
    <row r="172" spans="1:47" s="2" customFormat="1" ht="12">
      <c r="A172" s="37"/>
      <c r="B172" s="38"/>
      <c r="C172" s="39"/>
      <c r="D172" s="234" t="s">
        <v>164</v>
      </c>
      <c r="E172" s="39"/>
      <c r="F172" s="235" t="s">
        <v>1570</v>
      </c>
      <c r="G172" s="39"/>
      <c r="H172" s="39"/>
      <c r="I172" s="236"/>
      <c r="J172" s="39"/>
      <c r="K172" s="39"/>
      <c r="L172" s="43"/>
      <c r="M172" s="237"/>
      <c r="N172" s="23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5" t="s">
        <v>164</v>
      </c>
      <c r="AU172" s="15" t="s">
        <v>95</v>
      </c>
    </row>
    <row r="173" spans="1:51" s="13" customFormat="1" ht="12">
      <c r="A173" s="13"/>
      <c r="B173" s="239"/>
      <c r="C173" s="240"/>
      <c r="D173" s="234" t="s">
        <v>224</v>
      </c>
      <c r="E173" s="241" t="s">
        <v>1</v>
      </c>
      <c r="F173" s="242" t="s">
        <v>1571</v>
      </c>
      <c r="G173" s="240"/>
      <c r="H173" s="243">
        <v>176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224</v>
      </c>
      <c r="AU173" s="249" t="s">
        <v>95</v>
      </c>
      <c r="AV173" s="13" t="s">
        <v>95</v>
      </c>
      <c r="AW173" s="13" t="s">
        <v>40</v>
      </c>
      <c r="AX173" s="13" t="s">
        <v>93</v>
      </c>
      <c r="AY173" s="249" t="s">
        <v>157</v>
      </c>
    </row>
    <row r="174" spans="1:65" s="2" customFormat="1" ht="33" customHeight="1">
      <c r="A174" s="37"/>
      <c r="B174" s="38"/>
      <c r="C174" s="220" t="s">
        <v>236</v>
      </c>
      <c r="D174" s="220" t="s">
        <v>158</v>
      </c>
      <c r="E174" s="221" t="s">
        <v>1572</v>
      </c>
      <c r="F174" s="222" t="s">
        <v>1573</v>
      </c>
      <c r="G174" s="223" t="s">
        <v>263</v>
      </c>
      <c r="H174" s="224">
        <v>176</v>
      </c>
      <c r="I174" s="225"/>
      <c r="J174" s="226">
        <f>ROUND(I174*H174,2)</f>
        <v>0</v>
      </c>
      <c r="K174" s="227"/>
      <c r="L174" s="43"/>
      <c r="M174" s="228" t="s">
        <v>1</v>
      </c>
      <c r="N174" s="229" t="s">
        <v>50</v>
      </c>
      <c r="O174" s="90"/>
      <c r="P174" s="230">
        <f>O174*H174</f>
        <v>0</v>
      </c>
      <c r="Q174" s="230">
        <v>0</v>
      </c>
      <c r="R174" s="230">
        <f>Q174*H174</f>
        <v>0</v>
      </c>
      <c r="S174" s="230">
        <v>0</v>
      </c>
      <c r="T174" s="23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2" t="s">
        <v>174</v>
      </c>
      <c r="AT174" s="232" t="s">
        <v>158</v>
      </c>
      <c r="AU174" s="232" t="s">
        <v>95</v>
      </c>
      <c r="AY174" s="15" t="s">
        <v>157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5" t="s">
        <v>93</v>
      </c>
      <c r="BK174" s="233">
        <f>ROUND(I174*H174,2)</f>
        <v>0</v>
      </c>
      <c r="BL174" s="15" t="s">
        <v>174</v>
      </c>
      <c r="BM174" s="232" t="s">
        <v>1574</v>
      </c>
    </row>
    <row r="175" spans="1:47" s="2" customFormat="1" ht="12">
      <c r="A175" s="37"/>
      <c r="B175" s="38"/>
      <c r="C175" s="39"/>
      <c r="D175" s="234" t="s">
        <v>164</v>
      </c>
      <c r="E175" s="39"/>
      <c r="F175" s="235" t="s">
        <v>1575</v>
      </c>
      <c r="G175" s="39"/>
      <c r="H175" s="39"/>
      <c r="I175" s="236"/>
      <c r="J175" s="39"/>
      <c r="K175" s="39"/>
      <c r="L175" s="43"/>
      <c r="M175" s="237"/>
      <c r="N175" s="238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164</v>
      </c>
      <c r="AU175" s="15" t="s">
        <v>95</v>
      </c>
    </row>
    <row r="176" spans="1:51" s="13" customFormat="1" ht="12">
      <c r="A176" s="13"/>
      <c r="B176" s="239"/>
      <c r="C176" s="240"/>
      <c r="D176" s="234" t="s">
        <v>224</v>
      </c>
      <c r="E176" s="241" t="s">
        <v>1</v>
      </c>
      <c r="F176" s="242" t="s">
        <v>1571</v>
      </c>
      <c r="G176" s="240"/>
      <c r="H176" s="243">
        <v>176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224</v>
      </c>
      <c r="AU176" s="249" t="s">
        <v>95</v>
      </c>
      <c r="AV176" s="13" t="s">
        <v>95</v>
      </c>
      <c r="AW176" s="13" t="s">
        <v>40</v>
      </c>
      <c r="AX176" s="13" t="s">
        <v>93</v>
      </c>
      <c r="AY176" s="249" t="s">
        <v>157</v>
      </c>
    </row>
    <row r="177" spans="1:65" s="2" customFormat="1" ht="24.15" customHeight="1">
      <c r="A177" s="37"/>
      <c r="B177" s="38"/>
      <c r="C177" s="220" t="s">
        <v>346</v>
      </c>
      <c r="D177" s="220" t="s">
        <v>158</v>
      </c>
      <c r="E177" s="221" t="s">
        <v>347</v>
      </c>
      <c r="F177" s="222" t="s">
        <v>348</v>
      </c>
      <c r="G177" s="223" t="s">
        <v>313</v>
      </c>
      <c r="H177" s="224">
        <v>58.458</v>
      </c>
      <c r="I177" s="225"/>
      <c r="J177" s="226">
        <f>ROUND(I177*H177,2)</f>
        <v>0</v>
      </c>
      <c r="K177" s="227"/>
      <c r="L177" s="43"/>
      <c r="M177" s="228" t="s">
        <v>1</v>
      </c>
      <c r="N177" s="229" t="s">
        <v>50</v>
      </c>
      <c r="O177" s="90"/>
      <c r="P177" s="230">
        <f>O177*H177</f>
        <v>0</v>
      </c>
      <c r="Q177" s="230">
        <v>0</v>
      </c>
      <c r="R177" s="230">
        <f>Q177*H177</f>
        <v>0</v>
      </c>
      <c r="S177" s="230">
        <v>0</v>
      </c>
      <c r="T177" s="23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2" t="s">
        <v>174</v>
      </c>
      <c r="AT177" s="232" t="s">
        <v>158</v>
      </c>
      <c r="AU177" s="232" t="s">
        <v>95</v>
      </c>
      <c r="AY177" s="15" t="s">
        <v>157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5" t="s">
        <v>93</v>
      </c>
      <c r="BK177" s="233">
        <f>ROUND(I177*H177,2)</f>
        <v>0</v>
      </c>
      <c r="BL177" s="15" t="s">
        <v>174</v>
      </c>
      <c r="BM177" s="232" t="s">
        <v>349</v>
      </c>
    </row>
    <row r="178" spans="1:47" s="2" customFormat="1" ht="12">
      <c r="A178" s="37"/>
      <c r="B178" s="38"/>
      <c r="C178" s="39"/>
      <c r="D178" s="234" t="s">
        <v>164</v>
      </c>
      <c r="E178" s="39"/>
      <c r="F178" s="235" t="s">
        <v>350</v>
      </c>
      <c r="G178" s="39"/>
      <c r="H178" s="39"/>
      <c r="I178" s="236"/>
      <c r="J178" s="39"/>
      <c r="K178" s="39"/>
      <c r="L178" s="43"/>
      <c r="M178" s="237"/>
      <c r="N178" s="23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164</v>
      </c>
      <c r="AU178" s="15" t="s">
        <v>95</v>
      </c>
    </row>
    <row r="179" spans="1:51" s="13" customFormat="1" ht="12">
      <c r="A179" s="13"/>
      <c r="B179" s="239"/>
      <c r="C179" s="240"/>
      <c r="D179" s="234" t="s">
        <v>224</v>
      </c>
      <c r="E179" s="241" t="s">
        <v>1</v>
      </c>
      <c r="F179" s="242" t="s">
        <v>1576</v>
      </c>
      <c r="G179" s="240"/>
      <c r="H179" s="243">
        <v>58.458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224</v>
      </c>
      <c r="AU179" s="249" t="s">
        <v>95</v>
      </c>
      <c r="AV179" s="13" t="s">
        <v>95</v>
      </c>
      <c r="AW179" s="13" t="s">
        <v>40</v>
      </c>
      <c r="AX179" s="13" t="s">
        <v>85</v>
      </c>
      <c r="AY179" s="249" t="s">
        <v>157</v>
      </c>
    </row>
    <row r="180" spans="1:65" s="2" customFormat="1" ht="24.15" customHeight="1">
      <c r="A180" s="37"/>
      <c r="B180" s="38"/>
      <c r="C180" s="220" t="s">
        <v>353</v>
      </c>
      <c r="D180" s="220" t="s">
        <v>158</v>
      </c>
      <c r="E180" s="221" t="s">
        <v>354</v>
      </c>
      <c r="F180" s="222" t="s">
        <v>355</v>
      </c>
      <c r="G180" s="223" t="s">
        <v>313</v>
      </c>
      <c r="H180" s="224">
        <v>58.458</v>
      </c>
      <c r="I180" s="225"/>
      <c r="J180" s="226">
        <f>ROUND(I180*H180,2)</f>
        <v>0</v>
      </c>
      <c r="K180" s="227"/>
      <c r="L180" s="43"/>
      <c r="M180" s="228" t="s">
        <v>1</v>
      </c>
      <c r="N180" s="229" t="s">
        <v>50</v>
      </c>
      <c r="O180" s="90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2" t="s">
        <v>174</v>
      </c>
      <c r="AT180" s="232" t="s">
        <v>158</v>
      </c>
      <c r="AU180" s="232" t="s">
        <v>95</v>
      </c>
      <c r="AY180" s="15" t="s">
        <v>157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5" t="s">
        <v>93</v>
      </c>
      <c r="BK180" s="233">
        <f>ROUND(I180*H180,2)</f>
        <v>0</v>
      </c>
      <c r="BL180" s="15" t="s">
        <v>174</v>
      </c>
      <c r="BM180" s="232" t="s">
        <v>356</v>
      </c>
    </row>
    <row r="181" spans="1:47" s="2" customFormat="1" ht="12">
      <c r="A181" s="37"/>
      <c r="B181" s="38"/>
      <c r="C181" s="39"/>
      <c r="D181" s="234" t="s">
        <v>164</v>
      </c>
      <c r="E181" s="39"/>
      <c r="F181" s="235" t="s">
        <v>357</v>
      </c>
      <c r="G181" s="39"/>
      <c r="H181" s="39"/>
      <c r="I181" s="236"/>
      <c r="J181" s="39"/>
      <c r="K181" s="39"/>
      <c r="L181" s="43"/>
      <c r="M181" s="237"/>
      <c r="N181" s="23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164</v>
      </c>
      <c r="AU181" s="15" t="s">
        <v>95</v>
      </c>
    </row>
    <row r="182" spans="1:51" s="13" customFormat="1" ht="12">
      <c r="A182" s="13"/>
      <c r="B182" s="239"/>
      <c r="C182" s="240"/>
      <c r="D182" s="234" t="s">
        <v>224</v>
      </c>
      <c r="E182" s="241" t="s">
        <v>1</v>
      </c>
      <c r="F182" s="242" t="s">
        <v>1576</v>
      </c>
      <c r="G182" s="240"/>
      <c r="H182" s="243">
        <v>58.458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224</v>
      </c>
      <c r="AU182" s="249" t="s">
        <v>95</v>
      </c>
      <c r="AV182" s="13" t="s">
        <v>95</v>
      </c>
      <c r="AW182" s="13" t="s">
        <v>40</v>
      </c>
      <c r="AX182" s="13" t="s">
        <v>85</v>
      </c>
      <c r="AY182" s="249" t="s">
        <v>157</v>
      </c>
    </row>
    <row r="183" spans="1:65" s="2" customFormat="1" ht="33" customHeight="1">
      <c r="A183" s="37"/>
      <c r="B183" s="38"/>
      <c r="C183" s="220" t="s">
        <v>359</v>
      </c>
      <c r="D183" s="220" t="s">
        <v>158</v>
      </c>
      <c r="E183" s="221" t="s">
        <v>360</v>
      </c>
      <c r="F183" s="222" t="s">
        <v>361</v>
      </c>
      <c r="G183" s="223" t="s">
        <v>313</v>
      </c>
      <c r="H183" s="224">
        <v>58.458</v>
      </c>
      <c r="I183" s="225"/>
      <c r="J183" s="226">
        <f>ROUND(I183*H183,2)</f>
        <v>0</v>
      </c>
      <c r="K183" s="227"/>
      <c r="L183" s="43"/>
      <c r="M183" s="228" t="s">
        <v>1</v>
      </c>
      <c r="N183" s="229" t="s">
        <v>50</v>
      </c>
      <c r="O183" s="90"/>
      <c r="P183" s="230">
        <f>O183*H183</f>
        <v>0</v>
      </c>
      <c r="Q183" s="230">
        <v>0</v>
      </c>
      <c r="R183" s="230">
        <f>Q183*H183</f>
        <v>0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174</v>
      </c>
      <c r="AT183" s="232" t="s">
        <v>158</v>
      </c>
      <c r="AU183" s="232" t="s">
        <v>95</v>
      </c>
      <c r="AY183" s="15" t="s">
        <v>157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5" t="s">
        <v>93</v>
      </c>
      <c r="BK183" s="233">
        <f>ROUND(I183*H183,2)</f>
        <v>0</v>
      </c>
      <c r="BL183" s="15" t="s">
        <v>174</v>
      </c>
      <c r="BM183" s="232" t="s">
        <v>362</v>
      </c>
    </row>
    <row r="184" spans="1:47" s="2" customFormat="1" ht="12">
      <c r="A184" s="37"/>
      <c r="B184" s="38"/>
      <c r="C184" s="39"/>
      <c r="D184" s="234" t="s">
        <v>164</v>
      </c>
      <c r="E184" s="39"/>
      <c r="F184" s="235" t="s">
        <v>363</v>
      </c>
      <c r="G184" s="39"/>
      <c r="H184" s="39"/>
      <c r="I184" s="236"/>
      <c r="J184" s="39"/>
      <c r="K184" s="39"/>
      <c r="L184" s="43"/>
      <c r="M184" s="237"/>
      <c r="N184" s="23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164</v>
      </c>
      <c r="AU184" s="15" t="s">
        <v>95</v>
      </c>
    </row>
    <row r="185" spans="1:51" s="13" customFormat="1" ht="12">
      <c r="A185" s="13"/>
      <c r="B185" s="239"/>
      <c r="C185" s="240"/>
      <c r="D185" s="234" t="s">
        <v>224</v>
      </c>
      <c r="E185" s="241" t="s">
        <v>1</v>
      </c>
      <c r="F185" s="242" t="s">
        <v>1576</v>
      </c>
      <c r="G185" s="240"/>
      <c r="H185" s="243">
        <v>58.458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224</v>
      </c>
      <c r="AU185" s="249" t="s">
        <v>95</v>
      </c>
      <c r="AV185" s="13" t="s">
        <v>95</v>
      </c>
      <c r="AW185" s="13" t="s">
        <v>40</v>
      </c>
      <c r="AX185" s="13" t="s">
        <v>85</v>
      </c>
      <c r="AY185" s="249" t="s">
        <v>157</v>
      </c>
    </row>
    <row r="186" spans="1:65" s="2" customFormat="1" ht="33" customHeight="1">
      <c r="A186" s="37"/>
      <c r="B186" s="38"/>
      <c r="C186" s="220" t="s">
        <v>364</v>
      </c>
      <c r="D186" s="220" t="s">
        <v>158</v>
      </c>
      <c r="E186" s="221" t="s">
        <v>365</v>
      </c>
      <c r="F186" s="222" t="s">
        <v>366</v>
      </c>
      <c r="G186" s="223" t="s">
        <v>313</v>
      </c>
      <c r="H186" s="224">
        <v>58.458</v>
      </c>
      <c r="I186" s="225"/>
      <c r="J186" s="226">
        <f>ROUND(I186*H186,2)</f>
        <v>0</v>
      </c>
      <c r="K186" s="227"/>
      <c r="L186" s="43"/>
      <c r="M186" s="228" t="s">
        <v>1</v>
      </c>
      <c r="N186" s="229" t="s">
        <v>50</v>
      </c>
      <c r="O186" s="90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2" t="s">
        <v>174</v>
      </c>
      <c r="AT186" s="232" t="s">
        <v>158</v>
      </c>
      <c r="AU186" s="232" t="s">
        <v>95</v>
      </c>
      <c r="AY186" s="15" t="s">
        <v>157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5" t="s">
        <v>93</v>
      </c>
      <c r="BK186" s="233">
        <f>ROUND(I186*H186,2)</f>
        <v>0</v>
      </c>
      <c r="BL186" s="15" t="s">
        <v>174</v>
      </c>
      <c r="BM186" s="232" t="s">
        <v>367</v>
      </c>
    </row>
    <row r="187" spans="1:47" s="2" customFormat="1" ht="12">
      <c r="A187" s="37"/>
      <c r="B187" s="38"/>
      <c r="C187" s="39"/>
      <c r="D187" s="234" t="s">
        <v>164</v>
      </c>
      <c r="E187" s="39"/>
      <c r="F187" s="235" t="s">
        <v>368</v>
      </c>
      <c r="G187" s="39"/>
      <c r="H187" s="39"/>
      <c r="I187" s="236"/>
      <c r="J187" s="39"/>
      <c r="K187" s="39"/>
      <c r="L187" s="43"/>
      <c r="M187" s="237"/>
      <c r="N187" s="23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164</v>
      </c>
      <c r="AU187" s="15" t="s">
        <v>95</v>
      </c>
    </row>
    <row r="188" spans="1:51" s="13" customFormat="1" ht="12">
      <c r="A188" s="13"/>
      <c r="B188" s="239"/>
      <c r="C188" s="240"/>
      <c r="D188" s="234" t="s">
        <v>224</v>
      </c>
      <c r="E188" s="241" t="s">
        <v>1</v>
      </c>
      <c r="F188" s="242" t="s">
        <v>1576</v>
      </c>
      <c r="G188" s="240"/>
      <c r="H188" s="243">
        <v>58.458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224</v>
      </c>
      <c r="AU188" s="249" t="s">
        <v>95</v>
      </c>
      <c r="AV188" s="13" t="s">
        <v>95</v>
      </c>
      <c r="AW188" s="13" t="s">
        <v>40</v>
      </c>
      <c r="AX188" s="13" t="s">
        <v>85</v>
      </c>
      <c r="AY188" s="249" t="s">
        <v>157</v>
      </c>
    </row>
    <row r="189" spans="1:65" s="2" customFormat="1" ht="37.8" customHeight="1">
      <c r="A189" s="37"/>
      <c r="B189" s="38"/>
      <c r="C189" s="220" t="s">
        <v>7</v>
      </c>
      <c r="D189" s="220" t="s">
        <v>158</v>
      </c>
      <c r="E189" s="221" t="s">
        <v>369</v>
      </c>
      <c r="F189" s="222" t="s">
        <v>370</v>
      </c>
      <c r="G189" s="223" t="s">
        <v>313</v>
      </c>
      <c r="H189" s="224">
        <v>34.468</v>
      </c>
      <c r="I189" s="225"/>
      <c r="J189" s="226">
        <f>ROUND(I189*H189,2)</f>
        <v>0</v>
      </c>
      <c r="K189" s="227"/>
      <c r="L189" s="43"/>
      <c r="M189" s="228" t="s">
        <v>1</v>
      </c>
      <c r="N189" s="229" t="s">
        <v>50</v>
      </c>
      <c r="O189" s="90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2" t="s">
        <v>174</v>
      </c>
      <c r="AT189" s="232" t="s">
        <v>158</v>
      </c>
      <c r="AU189" s="232" t="s">
        <v>95</v>
      </c>
      <c r="AY189" s="15" t="s">
        <v>157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5" t="s">
        <v>93</v>
      </c>
      <c r="BK189" s="233">
        <f>ROUND(I189*H189,2)</f>
        <v>0</v>
      </c>
      <c r="BL189" s="15" t="s">
        <v>174</v>
      </c>
      <c r="BM189" s="232" t="s">
        <v>1577</v>
      </c>
    </row>
    <row r="190" spans="1:47" s="2" customFormat="1" ht="12">
      <c r="A190" s="37"/>
      <c r="B190" s="38"/>
      <c r="C190" s="39"/>
      <c r="D190" s="234" t="s">
        <v>164</v>
      </c>
      <c r="E190" s="39"/>
      <c r="F190" s="235" t="s">
        <v>372</v>
      </c>
      <c r="G190" s="39"/>
      <c r="H190" s="39"/>
      <c r="I190" s="236"/>
      <c r="J190" s="39"/>
      <c r="K190" s="39"/>
      <c r="L190" s="43"/>
      <c r="M190" s="237"/>
      <c r="N190" s="23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5" t="s">
        <v>164</v>
      </c>
      <c r="AU190" s="15" t="s">
        <v>95</v>
      </c>
    </row>
    <row r="191" spans="1:51" s="13" customFormat="1" ht="12">
      <c r="A191" s="13"/>
      <c r="B191" s="239"/>
      <c r="C191" s="240"/>
      <c r="D191" s="234" t="s">
        <v>224</v>
      </c>
      <c r="E191" s="241" t="s">
        <v>1</v>
      </c>
      <c r="F191" s="242" t="s">
        <v>1578</v>
      </c>
      <c r="G191" s="240"/>
      <c r="H191" s="243">
        <v>-0.962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224</v>
      </c>
      <c r="AU191" s="249" t="s">
        <v>95</v>
      </c>
      <c r="AV191" s="13" t="s">
        <v>95</v>
      </c>
      <c r="AW191" s="13" t="s">
        <v>40</v>
      </c>
      <c r="AX191" s="13" t="s">
        <v>85</v>
      </c>
      <c r="AY191" s="249" t="s">
        <v>157</v>
      </c>
    </row>
    <row r="192" spans="1:51" s="13" customFormat="1" ht="12">
      <c r="A192" s="13"/>
      <c r="B192" s="239"/>
      <c r="C192" s="240"/>
      <c r="D192" s="234" t="s">
        <v>224</v>
      </c>
      <c r="E192" s="241" t="s">
        <v>1</v>
      </c>
      <c r="F192" s="242" t="s">
        <v>1579</v>
      </c>
      <c r="G192" s="240"/>
      <c r="H192" s="243">
        <v>35.43</v>
      </c>
      <c r="I192" s="244"/>
      <c r="J192" s="240"/>
      <c r="K192" s="240"/>
      <c r="L192" s="245"/>
      <c r="M192" s="246"/>
      <c r="N192" s="247"/>
      <c r="O192" s="247"/>
      <c r="P192" s="247"/>
      <c r="Q192" s="247"/>
      <c r="R192" s="247"/>
      <c r="S192" s="247"/>
      <c r="T192" s="248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9" t="s">
        <v>224</v>
      </c>
      <c r="AU192" s="249" t="s">
        <v>95</v>
      </c>
      <c r="AV192" s="13" t="s">
        <v>95</v>
      </c>
      <c r="AW192" s="13" t="s">
        <v>40</v>
      </c>
      <c r="AX192" s="13" t="s">
        <v>85</v>
      </c>
      <c r="AY192" s="249" t="s">
        <v>157</v>
      </c>
    </row>
    <row r="193" spans="1:65" s="2" customFormat="1" ht="33" customHeight="1">
      <c r="A193" s="37"/>
      <c r="B193" s="38"/>
      <c r="C193" s="220" t="s">
        <v>375</v>
      </c>
      <c r="D193" s="220" t="s">
        <v>158</v>
      </c>
      <c r="E193" s="221" t="s">
        <v>878</v>
      </c>
      <c r="F193" s="222" t="s">
        <v>879</v>
      </c>
      <c r="G193" s="223" t="s">
        <v>302</v>
      </c>
      <c r="H193" s="224">
        <v>68.936</v>
      </c>
      <c r="I193" s="225"/>
      <c r="J193" s="226">
        <f>ROUND(I193*H193,2)</f>
        <v>0</v>
      </c>
      <c r="K193" s="227"/>
      <c r="L193" s="43"/>
      <c r="M193" s="228" t="s">
        <v>1</v>
      </c>
      <c r="N193" s="229" t="s">
        <v>50</v>
      </c>
      <c r="O193" s="90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2" t="s">
        <v>174</v>
      </c>
      <c r="AT193" s="232" t="s">
        <v>158</v>
      </c>
      <c r="AU193" s="232" t="s">
        <v>95</v>
      </c>
      <c r="AY193" s="15" t="s">
        <v>157</v>
      </c>
      <c r="BE193" s="233">
        <f>IF(N193="základní",J193,0)</f>
        <v>0</v>
      </c>
      <c r="BF193" s="233">
        <f>IF(N193="snížená",J193,0)</f>
        <v>0</v>
      </c>
      <c r="BG193" s="233">
        <f>IF(N193="zákl. přenesená",J193,0)</f>
        <v>0</v>
      </c>
      <c r="BH193" s="233">
        <f>IF(N193="sníž. přenesená",J193,0)</f>
        <v>0</v>
      </c>
      <c r="BI193" s="233">
        <f>IF(N193="nulová",J193,0)</f>
        <v>0</v>
      </c>
      <c r="BJ193" s="15" t="s">
        <v>93</v>
      </c>
      <c r="BK193" s="233">
        <f>ROUND(I193*H193,2)</f>
        <v>0</v>
      </c>
      <c r="BL193" s="15" t="s">
        <v>174</v>
      </c>
      <c r="BM193" s="232" t="s">
        <v>880</v>
      </c>
    </row>
    <row r="194" spans="1:47" s="2" customFormat="1" ht="12">
      <c r="A194" s="37"/>
      <c r="B194" s="38"/>
      <c r="C194" s="39"/>
      <c r="D194" s="234" t="s">
        <v>164</v>
      </c>
      <c r="E194" s="39"/>
      <c r="F194" s="235" t="s">
        <v>881</v>
      </c>
      <c r="G194" s="39"/>
      <c r="H194" s="39"/>
      <c r="I194" s="236"/>
      <c r="J194" s="39"/>
      <c r="K194" s="39"/>
      <c r="L194" s="43"/>
      <c r="M194" s="237"/>
      <c r="N194" s="238"/>
      <c r="O194" s="90"/>
      <c r="P194" s="90"/>
      <c r="Q194" s="90"/>
      <c r="R194" s="90"/>
      <c r="S194" s="90"/>
      <c r="T194" s="91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15" t="s">
        <v>164</v>
      </c>
      <c r="AU194" s="15" t="s">
        <v>95</v>
      </c>
    </row>
    <row r="195" spans="1:51" s="13" customFormat="1" ht="12">
      <c r="A195" s="13"/>
      <c r="B195" s="239"/>
      <c r="C195" s="240"/>
      <c r="D195" s="234" t="s">
        <v>224</v>
      </c>
      <c r="E195" s="241" t="s">
        <v>1</v>
      </c>
      <c r="F195" s="242" t="s">
        <v>1580</v>
      </c>
      <c r="G195" s="240"/>
      <c r="H195" s="243">
        <v>68.936</v>
      </c>
      <c r="I195" s="244"/>
      <c r="J195" s="240"/>
      <c r="K195" s="240"/>
      <c r="L195" s="245"/>
      <c r="M195" s="246"/>
      <c r="N195" s="247"/>
      <c r="O195" s="247"/>
      <c r="P195" s="247"/>
      <c r="Q195" s="247"/>
      <c r="R195" s="247"/>
      <c r="S195" s="247"/>
      <c r="T195" s="248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9" t="s">
        <v>224</v>
      </c>
      <c r="AU195" s="249" t="s">
        <v>95</v>
      </c>
      <c r="AV195" s="13" t="s">
        <v>95</v>
      </c>
      <c r="AW195" s="13" t="s">
        <v>40</v>
      </c>
      <c r="AX195" s="13" t="s">
        <v>93</v>
      </c>
      <c r="AY195" s="249" t="s">
        <v>157</v>
      </c>
    </row>
    <row r="196" spans="1:65" s="2" customFormat="1" ht="16.5" customHeight="1">
      <c r="A196" s="37"/>
      <c r="B196" s="38"/>
      <c r="C196" s="220" t="s">
        <v>381</v>
      </c>
      <c r="D196" s="220" t="s">
        <v>158</v>
      </c>
      <c r="E196" s="221" t="s">
        <v>382</v>
      </c>
      <c r="F196" s="222" t="s">
        <v>383</v>
      </c>
      <c r="G196" s="223" t="s">
        <v>313</v>
      </c>
      <c r="H196" s="224">
        <v>92.926</v>
      </c>
      <c r="I196" s="225"/>
      <c r="J196" s="226">
        <f>ROUND(I196*H196,2)</f>
        <v>0</v>
      </c>
      <c r="K196" s="227"/>
      <c r="L196" s="43"/>
      <c r="M196" s="228" t="s">
        <v>1</v>
      </c>
      <c r="N196" s="229" t="s">
        <v>50</v>
      </c>
      <c r="O196" s="90"/>
      <c r="P196" s="230">
        <f>O196*H196</f>
        <v>0</v>
      </c>
      <c r="Q196" s="230">
        <v>0</v>
      </c>
      <c r="R196" s="230">
        <f>Q196*H196</f>
        <v>0</v>
      </c>
      <c r="S196" s="230">
        <v>0</v>
      </c>
      <c r="T196" s="23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2" t="s">
        <v>174</v>
      </c>
      <c r="AT196" s="232" t="s">
        <v>158</v>
      </c>
      <c r="AU196" s="232" t="s">
        <v>95</v>
      </c>
      <c r="AY196" s="15" t="s">
        <v>157</v>
      </c>
      <c r="BE196" s="233">
        <f>IF(N196="základní",J196,0)</f>
        <v>0</v>
      </c>
      <c r="BF196" s="233">
        <f>IF(N196="snížená",J196,0)</f>
        <v>0</v>
      </c>
      <c r="BG196" s="233">
        <f>IF(N196="zákl. přenesená",J196,0)</f>
        <v>0</v>
      </c>
      <c r="BH196" s="233">
        <f>IF(N196="sníž. přenesená",J196,0)</f>
        <v>0</v>
      </c>
      <c r="BI196" s="233">
        <f>IF(N196="nulová",J196,0)</f>
        <v>0</v>
      </c>
      <c r="BJ196" s="15" t="s">
        <v>93</v>
      </c>
      <c r="BK196" s="233">
        <f>ROUND(I196*H196,2)</f>
        <v>0</v>
      </c>
      <c r="BL196" s="15" t="s">
        <v>174</v>
      </c>
      <c r="BM196" s="232" t="s">
        <v>384</v>
      </c>
    </row>
    <row r="197" spans="1:47" s="2" customFormat="1" ht="12">
      <c r="A197" s="37"/>
      <c r="B197" s="38"/>
      <c r="C197" s="39"/>
      <c r="D197" s="234" t="s">
        <v>164</v>
      </c>
      <c r="E197" s="39"/>
      <c r="F197" s="235" t="s">
        <v>385</v>
      </c>
      <c r="G197" s="39"/>
      <c r="H197" s="39"/>
      <c r="I197" s="236"/>
      <c r="J197" s="39"/>
      <c r="K197" s="39"/>
      <c r="L197" s="43"/>
      <c r="M197" s="237"/>
      <c r="N197" s="238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5" t="s">
        <v>164</v>
      </c>
      <c r="AU197" s="15" t="s">
        <v>95</v>
      </c>
    </row>
    <row r="198" spans="1:51" s="13" customFormat="1" ht="12">
      <c r="A198" s="13"/>
      <c r="B198" s="239"/>
      <c r="C198" s="240"/>
      <c r="D198" s="234" t="s">
        <v>224</v>
      </c>
      <c r="E198" s="241" t="s">
        <v>1</v>
      </c>
      <c r="F198" s="242" t="s">
        <v>1581</v>
      </c>
      <c r="G198" s="240"/>
      <c r="H198" s="243">
        <v>58.458</v>
      </c>
      <c r="I198" s="244"/>
      <c r="J198" s="240"/>
      <c r="K198" s="240"/>
      <c r="L198" s="245"/>
      <c r="M198" s="246"/>
      <c r="N198" s="247"/>
      <c r="O198" s="247"/>
      <c r="P198" s="247"/>
      <c r="Q198" s="247"/>
      <c r="R198" s="247"/>
      <c r="S198" s="247"/>
      <c r="T198" s="248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9" t="s">
        <v>224</v>
      </c>
      <c r="AU198" s="249" t="s">
        <v>95</v>
      </c>
      <c r="AV198" s="13" t="s">
        <v>95</v>
      </c>
      <c r="AW198" s="13" t="s">
        <v>40</v>
      </c>
      <c r="AX198" s="13" t="s">
        <v>85</v>
      </c>
      <c r="AY198" s="249" t="s">
        <v>157</v>
      </c>
    </row>
    <row r="199" spans="1:51" s="13" customFormat="1" ht="12">
      <c r="A199" s="13"/>
      <c r="B199" s="239"/>
      <c r="C199" s="240"/>
      <c r="D199" s="234" t="s">
        <v>224</v>
      </c>
      <c r="E199" s="241" t="s">
        <v>1</v>
      </c>
      <c r="F199" s="242" t="s">
        <v>1578</v>
      </c>
      <c r="G199" s="240"/>
      <c r="H199" s="243">
        <v>-0.962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9" t="s">
        <v>224</v>
      </c>
      <c r="AU199" s="249" t="s">
        <v>95</v>
      </c>
      <c r="AV199" s="13" t="s">
        <v>95</v>
      </c>
      <c r="AW199" s="13" t="s">
        <v>40</v>
      </c>
      <c r="AX199" s="13" t="s">
        <v>85</v>
      </c>
      <c r="AY199" s="249" t="s">
        <v>157</v>
      </c>
    </row>
    <row r="200" spans="1:51" s="13" customFormat="1" ht="12">
      <c r="A200" s="13"/>
      <c r="B200" s="239"/>
      <c r="C200" s="240"/>
      <c r="D200" s="234" t="s">
        <v>224</v>
      </c>
      <c r="E200" s="241" t="s">
        <v>1</v>
      </c>
      <c r="F200" s="242" t="s">
        <v>1579</v>
      </c>
      <c r="G200" s="240"/>
      <c r="H200" s="243">
        <v>35.43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224</v>
      </c>
      <c r="AU200" s="249" t="s">
        <v>95</v>
      </c>
      <c r="AV200" s="13" t="s">
        <v>95</v>
      </c>
      <c r="AW200" s="13" t="s">
        <v>40</v>
      </c>
      <c r="AX200" s="13" t="s">
        <v>85</v>
      </c>
      <c r="AY200" s="249" t="s">
        <v>157</v>
      </c>
    </row>
    <row r="201" spans="1:65" s="2" customFormat="1" ht="24.15" customHeight="1">
      <c r="A201" s="37"/>
      <c r="B201" s="38"/>
      <c r="C201" s="220" t="s">
        <v>388</v>
      </c>
      <c r="D201" s="220" t="s">
        <v>158</v>
      </c>
      <c r="E201" s="221" t="s">
        <v>389</v>
      </c>
      <c r="F201" s="222" t="s">
        <v>390</v>
      </c>
      <c r="G201" s="223" t="s">
        <v>313</v>
      </c>
      <c r="H201" s="224">
        <v>22.54</v>
      </c>
      <c r="I201" s="225"/>
      <c r="J201" s="226">
        <f>ROUND(I201*H201,2)</f>
        <v>0</v>
      </c>
      <c r="K201" s="227"/>
      <c r="L201" s="43"/>
      <c r="M201" s="228" t="s">
        <v>1</v>
      </c>
      <c r="N201" s="229" t="s">
        <v>50</v>
      </c>
      <c r="O201" s="90"/>
      <c r="P201" s="230">
        <f>O201*H201</f>
        <v>0</v>
      </c>
      <c r="Q201" s="230">
        <v>0</v>
      </c>
      <c r="R201" s="230">
        <f>Q201*H201</f>
        <v>0</v>
      </c>
      <c r="S201" s="230">
        <v>0</v>
      </c>
      <c r="T201" s="231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2" t="s">
        <v>174</v>
      </c>
      <c r="AT201" s="232" t="s">
        <v>158</v>
      </c>
      <c r="AU201" s="232" t="s">
        <v>95</v>
      </c>
      <c r="AY201" s="15" t="s">
        <v>157</v>
      </c>
      <c r="BE201" s="233">
        <f>IF(N201="základní",J201,0)</f>
        <v>0</v>
      </c>
      <c r="BF201" s="233">
        <f>IF(N201="snížená",J201,0)</f>
        <v>0</v>
      </c>
      <c r="BG201" s="233">
        <f>IF(N201="zákl. přenesená",J201,0)</f>
        <v>0</v>
      </c>
      <c r="BH201" s="233">
        <f>IF(N201="sníž. přenesená",J201,0)</f>
        <v>0</v>
      </c>
      <c r="BI201" s="233">
        <f>IF(N201="nulová",J201,0)</f>
        <v>0</v>
      </c>
      <c r="BJ201" s="15" t="s">
        <v>93</v>
      </c>
      <c r="BK201" s="233">
        <f>ROUND(I201*H201,2)</f>
        <v>0</v>
      </c>
      <c r="BL201" s="15" t="s">
        <v>174</v>
      </c>
      <c r="BM201" s="232" t="s">
        <v>391</v>
      </c>
    </row>
    <row r="202" spans="1:47" s="2" customFormat="1" ht="12">
      <c r="A202" s="37"/>
      <c r="B202" s="38"/>
      <c r="C202" s="39"/>
      <c r="D202" s="234" t="s">
        <v>164</v>
      </c>
      <c r="E202" s="39"/>
      <c r="F202" s="235" t="s">
        <v>392</v>
      </c>
      <c r="G202" s="39"/>
      <c r="H202" s="39"/>
      <c r="I202" s="236"/>
      <c r="J202" s="39"/>
      <c r="K202" s="39"/>
      <c r="L202" s="43"/>
      <c r="M202" s="237"/>
      <c r="N202" s="238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5" t="s">
        <v>164</v>
      </c>
      <c r="AU202" s="15" t="s">
        <v>95</v>
      </c>
    </row>
    <row r="203" spans="1:51" s="13" customFormat="1" ht="12">
      <c r="A203" s="13"/>
      <c r="B203" s="239"/>
      <c r="C203" s="240"/>
      <c r="D203" s="234" t="s">
        <v>224</v>
      </c>
      <c r="E203" s="241" t="s">
        <v>1</v>
      </c>
      <c r="F203" s="242" t="s">
        <v>1582</v>
      </c>
      <c r="G203" s="240"/>
      <c r="H203" s="243">
        <v>74.8</v>
      </c>
      <c r="I203" s="244"/>
      <c r="J203" s="240"/>
      <c r="K203" s="240"/>
      <c r="L203" s="245"/>
      <c r="M203" s="246"/>
      <c r="N203" s="247"/>
      <c r="O203" s="247"/>
      <c r="P203" s="247"/>
      <c r="Q203" s="247"/>
      <c r="R203" s="247"/>
      <c r="S203" s="247"/>
      <c r="T203" s="248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9" t="s">
        <v>224</v>
      </c>
      <c r="AU203" s="249" t="s">
        <v>95</v>
      </c>
      <c r="AV203" s="13" t="s">
        <v>95</v>
      </c>
      <c r="AW203" s="13" t="s">
        <v>40</v>
      </c>
      <c r="AX203" s="13" t="s">
        <v>85</v>
      </c>
      <c r="AY203" s="249" t="s">
        <v>157</v>
      </c>
    </row>
    <row r="204" spans="1:51" s="13" customFormat="1" ht="12">
      <c r="A204" s="13"/>
      <c r="B204" s="239"/>
      <c r="C204" s="240"/>
      <c r="D204" s="234" t="s">
        <v>224</v>
      </c>
      <c r="E204" s="241" t="s">
        <v>1</v>
      </c>
      <c r="F204" s="242" t="s">
        <v>1583</v>
      </c>
      <c r="G204" s="240"/>
      <c r="H204" s="243">
        <v>-29.92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224</v>
      </c>
      <c r="AU204" s="249" t="s">
        <v>95</v>
      </c>
      <c r="AV204" s="13" t="s">
        <v>95</v>
      </c>
      <c r="AW204" s="13" t="s">
        <v>40</v>
      </c>
      <c r="AX204" s="13" t="s">
        <v>85</v>
      </c>
      <c r="AY204" s="249" t="s">
        <v>157</v>
      </c>
    </row>
    <row r="205" spans="1:51" s="13" customFormat="1" ht="12">
      <c r="A205" s="13"/>
      <c r="B205" s="239"/>
      <c r="C205" s="240"/>
      <c r="D205" s="234" t="s">
        <v>224</v>
      </c>
      <c r="E205" s="241" t="s">
        <v>1</v>
      </c>
      <c r="F205" s="242" t="s">
        <v>1584</v>
      </c>
      <c r="G205" s="240"/>
      <c r="H205" s="243">
        <v>-22.34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9" t="s">
        <v>224</v>
      </c>
      <c r="AU205" s="249" t="s">
        <v>95</v>
      </c>
      <c r="AV205" s="13" t="s">
        <v>95</v>
      </c>
      <c r="AW205" s="13" t="s">
        <v>40</v>
      </c>
      <c r="AX205" s="13" t="s">
        <v>85</v>
      </c>
      <c r="AY205" s="249" t="s">
        <v>157</v>
      </c>
    </row>
    <row r="206" spans="1:65" s="2" customFormat="1" ht="24.15" customHeight="1">
      <c r="A206" s="37"/>
      <c r="B206" s="38"/>
      <c r="C206" s="220" t="s">
        <v>394</v>
      </c>
      <c r="D206" s="220" t="s">
        <v>158</v>
      </c>
      <c r="E206" s="221" t="s">
        <v>395</v>
      </c>
      <c r="F206" s="222" t="s">
        <v>396</v>
      </c>
      <c r="G206" s="223" t="s">
        <v>313</v>
      </c>
      <c r="H206" s="224">
        <v>17.638</v>
      </c>
      <c r="I206" s="225"/>
      <c r="J206" s="226">
        <f>ROUND(I206*H206,2)</f>
        <v>0</v>
      </c>
      <c r="K206" s="227"/>
      <c r="L206" s="43"/>
      <c r="M206" s="228" t="s">
        <v>1</v>
      </c>
      <c r="N206" s="229" t="s">
        <v>50</v>
      </c>
      <c r="O206" s="90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2" t="s">
        <v>174</v>
      </c>
      <c r="AT206" s="232" t="s">
        <v>158</v>
      </c>
      <c r="AU206" s="232" t="s">
        <v>95</v>
      </c>
      <c r="AY206" s="15" t="s">
        <v>157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5" t="s">
        <v>93</v>
      </c>
      <c r="BK206" s="233">
        <f>ROUND(I206*H206,2)</f>
        <v>0</v>
      </c>
      <c r="BL206" s="15" t="s">
        <v>174</v>
      </c>
      <c r="BM206" s="232" t="s">
        <v>397</v>
      </c>
    </row>
    <row r="207" spans="1:47" s="2" customFormat="1" ht="12">
      <c r="A207" s="37"/>
      <c r="B207" s="38"/>
      <c r="C207" s="39"/>
      <c r="D207" s="234" t="s">
        <v>164</v>
      </c>
      <c r="E207" s="39"/>
      <c r="F207" s="235" t="s">
        <v>398</v>
      </c>
      <c r="G207" s="39"/>
      <c r="H207" s="39"/>
      <c r="I207" s="236"/>
      <c r="J207" s="39"/>
      <c r="K207" s="39"/>
      <c r="L207" s="43"/>
      <c r="M207" s="237"/>
      <c r="N207" s="238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5" t="s">
        <v>164</v>
      </c>
      <c r="AU207" s="15" t="s">
        <v>95</v>
      </c>
    </row>
    <row r="208" spans="1:51" s="13" customFormat="1" ht="12">
      <c r="A208" s="13"/>
      <c r="B208" s="239"/>
      <c r="C208" s="240"/>
      <c r="D208" s="234" t="s">
        <v>224</v>
      </c>
      <c r="E208" s="241" t="s">
        <v>1</v>
      </c>
      <c r="F208" s="242" t="s">
        <v>1578</v>
      </c>
      <c r="G208" s="240"/>
      <c r="H208" s="243">
        <v>-0.962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224</v>
      </c>
      <c r="AU208" s="249" t="s">
        <v>95</v>
      </c>
      <c r="AV208" s="13" t="s">
        <v>95</v>
      </c>
      <c r="AW208" s="13" t="s">
        <v>40</v>
      </c>
      <c r="AX208" s="13" t="s">
        <v>85</v>
      </c>
      <c r="AY208" s="249" t="s">
        <v>157</v>
      </c>
    </row>
    <row r="209" spans="1:51" s="13" customFormat="1" ht="12">
      <c r="A209" s="13"/>
      <c r="B209" s="239"/>
      <c r="C209" s="240"/>
      <c r="D209" s="234" t="s">
        <v>224</v>
      </c>
      <c r="E209" s="241" t="s">
        <v>1</v>
      </c>
      <c r="F209" s="242" t="s">
        <v>1585</v>
      </c>
      <c r="G209" s="240"/>
      <c r="H209" s="243">
        <v>18.6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9" t="s">
        <v>224</v>
      </c>
      <c r="AU209" s="249" t="s">
        <v>95</v>
      </c>
      <c r="AV209" s="13" t="s">
        <v>95</v>
      </c>
      <c r="AW209" s="13" t="s">
        <v>40</v>
      </c>
      <c r="AX209" s="13" t="s">
        <v>85</v>
      </c>
      <c r="AY209" s="249" t="s">
        <v>157</v>
      </c>
    </row>
    <row r="210" spans="1:63" s="12" customFormat="1" ht="22.8" customHeight="1">
      <c r="A210" s="12"/>
      <c r="B210" s="204"/>
      <c r="C210" s="205"/>
      <c r="D210" s="206" t="s">
        <v>84</v>
      </c>
      <c r="E210" s="218" t="s">
        <v>174</v>
      </c>
      <c r="F210" s="218" t="s">
        <v>415</v>
      </c>
      <c r="G210" s="205"/>
      <c r="H210" s="205"/>
      <c r="I210" s="208"/>
      <c r="J210" s="219">
        <f>BK210</f>
        <v>0</v>
      </c>
      <c r="K210" s="205"/>
      <c r="L210" s="210"/>
      <c r="M210" s="211"/>
      <c r="N210" s="212"/>
      <c r="O210" s="212"/>
      <c r="P210" s="213">
        <f>SUM(P211:P213)</f>
        <v>0</v>
      </c>
      <c r="Q210" s="212"/>
      <c r="R210" s="213">
        <f>SUM(R211:R213)</f>
        <v>7.0714798000000005</v>
      </c>
      <c r="S210" s="212"/>
      <c r="T210" s="214">
        <f>SUM(T211:T213)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15" t="s">
        <v>93</v>
      </c>
      <c r="AT210" s="216" t="s">
        <v>84</v>
      </c>
      <c r="AU210" s="216" t="s">
        <v>93</v>
      </c>
      <c r="AY210" s="215" t="s">
        <v>157</v>
      </c>
      <c r="BK210" s="217">
        <f>SUM(BK211:BK213)</f>
        <v>0</v>
      </c>
    </row>
    <row r="211" spans="1:65" s="2" customFormat="1" ht="16.5" customHeight="1">
      <c r="A211" s="37"/>
      <c r="B211" s="38"/>
      <c r="C211" s="220" t="s">
        <v>402</v>
      </c>
      <c r="D211" s="220" t="s">
        <v>158</v>
      </c>
      <c r="E211" s="221" t="s">
        <v>422</v>
      </c>
      <c r="F211" s="222" t="s">
        <v>423</v>
      </c>
      <c r="G211" s="223" t="s">
        <v>313</v>
      </c>
      <c r="H211" s="224">
        <v>3.74</v>
      </c>
      <c r="I211" s="225"/>
      <c r="J211" s="226">
        <f>ROUND(I211*H211,2)</f>
        <v>0</v>
      </c>
      <c r="K211" s="227"/>
      <c r="L211" s="43"/>
      <c r="M211" s="228" t="s">
        <v>1</v>
      </c>
      <c r="N211" s="229" t="s">
        <v>50</v>
      </c>
      <c r="O211" s="90"/>
      <c r="P211" s="230">
        <f>O211*H211</f>
        <v>0</v>
      </c>
      <c r="Q211" s="230">
        <v>1.89077</v>
      </c>
      <c r="R211" s="230">
        <f>Q211*H211</f>
        <v>7.0714798000000005</v>
      </c>
      <c r="S211" s="230">
        <v>0</v>
      </c>
      <c r="T211" s="23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2" t="s">
        <v>174</v>
      </c>
      <c r="AT211" s="232" t="s">
        <v>158</v>
      </c>
      <c r="AU211" s="232" t="s">
        <v>95</v>
      </c>
      <c r="AY211" s="15" t="s">
        <v>157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5" t="s">
        <v>93</v>
      </c>
      <c r="BK211" s="233">
        <f>ROUND(I211*H211,2)</f>
        <v>0</v>
      </c>
      <c r="BL211" s="15" t="s">
        <v>174</v>
      </c>
      <c r="BM211" s="232" t="s">
        <v>424</v>
      </c>
    </row>
    <row r="212" spans="1:47" s="2" customFormat="1" ht="12">
      <c r="A212" s="37"/>
      <c r="B212" s="38"/>
      <c r="C212" s="39"/>
      <c r="D212" s="234" t="s">
        <v>164</v>
      </c>
      <c r="E212" s="39"/>
      <c r="F212" s="235" t="s">
        <v>425</v>
      </c>
      <c r="G212" s="39"/>
      <c r="H212" s="39"/>
      <c r="I212" s="236"/>
      <c r="J212" s="39"/>
      <c r="K212" s="39"/>
      <c r="L212" s="43"/>
      <c r="M212" s="237"/>
      <c r="N212" s="238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5" t="s">
        <v>164</v>
      </c>
      <c r="AU212" s="15" t="s">
        <v>95</v>
      </c>
    </row>
    <row r="213" spans="1:51" s="13" customFormat="1" ht="12">
      <c r="A213" s="13"/>
      <c r="B213" s="239"/>
      <c r="C213" s="240"/>
      <c r="D213" s="234" t="s">
        <v>224</v>
      </c>
      <c r="E213" s="241" t="s">
        <v>1</v>
      </c>
      <c r="F213" s="242" t="s">
        <v>1586</v>
      </c>
      <c r="G213" s="240"/>
      <c r="H213" s="243">
        <v>3.74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224</v>
      </c>
      <c r="AU213" s="249" t="s">
        <v>95</v>
      </c>
      <c r="AV213" s="13" t="s">
        <v>95</v>
      </c>
      <c r="AW213" s="13" t="s">
        <v>40</v>
      </c>
      <c r="AX213" s="13" t="s">
        <v>93</v>
      </c>
      <c r="AY213" s="249" t="s">
        <v>157</v>
      </c>
    </row>
    <row r="214" spans="1:63" s="12" customFormat="1" ht="22.8" customHeight="1">
      <c r="A214" s="12"/>
      <c r="B214" s="204"/>
      <c r="C214" s="205"/>
      <c r="D214" s="206" t="s">
        <v>84</v>
      </c>
      <c r="E214" s="218" t="s">
        <v>156</v>
      </c>
      <c r="F214" s="218" t="s">
        <v>427</v>
      </c>
      <c r="G214" s="205"/>
      <c r="H214" s="205"/>
      <c r="I214" s="208"/>
      <c r="J214" s="219">
        <f>BK214</f>
        <v>0</v>
      </c>
      <c r="K214" s="205"/>
      <c r="L214" s="210"/>
      <c r="M214" s="211"/>
      <c r="N214" s="212"/>
      <c r="O214" s="212"/>
      <c r="P214" s="213">
        <f>SUM(P215:P241)</f>
        <v>0</v>
      </c>
      <c r="Q214" s="212"/>
      <c r="R214" s="213">
        <f>SUM(R215:R241)</f>
        <v>0.328482</v>
      </c>
      <c r="S214" s="212"/>
      <c r="T214" s="214">
        <f>SUM(T215:T241)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5" t="s">
        <v>93</v>
      </c>
      <c r="AT214" s="216" t="s">
        <v>84</v>
      </c>
      <c r="AU214" s="216" t="s">
        <v>93</v>
      </c>
      <c r="AY214" s="215" t="s">
        <v>157</v>
      </c>
      <c r="BK214" s="217">
        <f>SUM(BK215:BK241)</f>
        <v>0</v>
      </c>
    </row>
    <row r="215" spans="1:65" s="2" customFormat="1" ht="24.15" customHeight="1">
      <c r="A215" s="37"/>
      <c r="B215" s="38"/>
      <c r="C215" s="220" t="s">
        <v>409</v>
      </c>
      <c r="D215" s="220" t="s">
        <v>158</v>
      </c>
      <c r="E215" s="221" t="s">
        <v>429</v>
      </c>
      <c r="F215" s="222" t="s">
        <v>430</v>
      </c>
      <c r="G215" s="223" t="s">
        <v>263</v>
      </c>
      <c r="H215" s="224">
        <v>37.4</v>
      </c>
      <c r="I215" s="225"/>
      <c r="J215" s="226">
        <f>ROUND(I215*H215,2)</f>
        <v>0</v>
      </c>
      <c r="K215" s="227"/>
      <c r="L215" s="43"/>
      <c r="M215" s="228" t="s">
        <v>1</v>
      </c>
      <c r="N215" s="229" t="s">
        <v>50</v>
      </c>
      <c r="O215" s="90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2" t="s">
        <v>174</v>
      </c>
      <c r="AT215" s="232" t="s">
        <v>158</v>
      </c>
      <c r="AU215" s="232" t="s">
        <v>95</v>
      </c>
      <c r="AY215" s="15" t="s">
        <v>157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5" t="s">
        <v>93</v>
      </c>
      <c r="BK215" s="233">
        <f>ROUND(I215*H215,2)</f>
        <v>0</v>
      </c>
      <c r="BL215" s="15" t="s">
        <v>174</v>
      </c>
      <c r="BM215" s="232" t="s">
        <v>1587</v>
      </c>
    </row>
    <row r="216" spans="1:47" s="2" customFormat="1" ht="12">
      <c r="A216" s="37"/>
      <c r="B216" s="38"/>
      <c r="C216" s="39"/>
      <c r="D216" s="234" t="s">
        <v>164</v>
      </c>
      <c r="E216" s="39"/>
      <c r="F216" s="235" t="s">
        <v>432</v>
      </c>
      <c r="G216" s="39"/>
      <c r="H216" s="39"/>
      <c r="I216" s="236"/>
      <c r="J216" s="39"/>
      <c r="K216" s="39"/>
      <c r="L216" s="43"/>
      <c r="M216" s="237"/>
      <c r="N216" s="238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5" t="s">
        <v>164</v>
      </c>
      <c r="AU216" s="15" t="s">
        <v>95</v>
      </c>
    </row>
    <row r="217" spans="1:51" s="13" customFormat="1" ht="12">
      <c r="A217" s="13"/>
      <c r="B217" s="239"/>
      <c r="C217" s="240"/>
      <c r="D217" s="234" t="s">
        <v>224</v>
      </c>
      <c r="E217" s="241" t="s">
        <v>1</v>
      </c>
      <c r="F217" s="242" t="s">
        <v>1560</v>
      </c>
      <c r="G217" s="240"/>
      <c r="H217" s="243">
        <v>37.4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224</v>
      </c>
      <c r="AU217" s="249" t="s">
        <v>95</v>
      </c>
      <c r="AV217" s="13" t="s">
        <v>95</v>
      </c>
      <c r="AW217" s="13" t="s">
        <v>40</v>
      </c>
      <c r="AX217" s="13" t="s">
        <v>93</v>
      </c>
      <c r="AY217" s="249" t="s">
        <v>157</v>
      </c>
    </row>
    <row r="218" spans="1:65" s="2" customFormat="1" ht="24.15" customHeight="1">
      <c r="A218" s="37"/>
      <c r="B218" s="38"/>
      <c r="C218" s="220" t="s">
        <v>416</v>
      </c>
      <c r="D218" s="220" t="s">
        <v>158</v>
      </c>
      <c r="E218" s="221" t="s">
        <v>435</v>
      </c>
      <c r="F218" s="222" t="s">
        <v>436</v>
      </c>
      <c r="G218" s="223" t="s">
        <v>263</v>
      </c>
      <c r="H218" s="224">
        <v>37.4</v>
      </c>
      <c r="I218" s="225"/>
      <c r="J218" s="226">
        <f>ROUND(I218*H218,2)</f>
        <v>0</v>
      </c>
      <c r="K218" s="227"/>
      <c r="L218" s="43"/>
      <c r="M218" s="228" t="s">
        <v>1</v>
      </c>
      <c r="N218" s="229" t="s">
        <v>50</v>
      </c>
      <c r="O218" s="90"/>
      <c r="P218" s="230">
        <f>O218*H218</f>
        <v>0</v>
      </c>
      <c r="Q218" s="230">
        <v>0</v>
      </c>
      <c r="R218" s="230">
        <f>Q218*H218</f>
        <v>0</v>
      </c>
      <c r="S218" s="230">
        <v>0</v>
      </c>
      <c r="T218" s="23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2" t="s">
        <v>174</v>
      </c>
      <c r="AT218" s="232" t="s">
        <v>158</v>
      </c>
      <c r="AU218" s="232" t="s">
        <v>95</v>
      </c>
      <c r="AY218" s="15" t="s">
        <v>157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5" t="s">
        <v>93</v>
      </c>
      <c r="BK218" s="233">
        <f>ROUND(I218*H218,2)</f>
        <v>0</v>
      </c>
      <c r="BL218" s="15" t="s">
        <v>174</v>
      </c>
      <c r="BM218" s="232" t="s">
        <v>1588</v>
      </c>
    </row>
    <row r="219" spans="1:47" s="2" customFormat="1" ht="12">
      <c r="A219" s="37"/>
      <c r="B219" s="38"/>
      <c r="C219" s="39"/>
      <c r="D219" s="234" t="s">
        <v>164</v>
      </c>
      <c r="E219" s="39"/>
      <c r="F219" s="235" t="s">
        <v>438</v>
      </c>
      <c r="G219" s="39"/>
      <c r="H219" s="39"/>
      <c r="I219" s="236"/>
      <c r="J219" s="39"/>
      <c r="K219" s="39"/>
      <c r="L219" s="43"/>
      <c r="M219" s="237"/>
      <c r="N219" s="238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5" t="s">
        <v>164</v>
      </c>
      <c r="AU219" s="15" t="s">
        <v>95</v>
      </c>
    </row>
    <row r="220" spans="1:51" s="13" customFormat="1" ht="12">
      <c r="A220" s="13"/>
      <c r="B220" s="239"/>
      <c r="C220" s="240"/>
      <c r="D220" s="234" t="s">
        <v>224</v>
      </c>
      <c r="E220" s="241" t="s">
        <v>1</v>
      </c>
      <c r="F220" s="242" t="s">
        <v>1560</v>
      </c>
      <c r="G220" s="240"/>
      <c r="H220" s="243">
        <v>37.4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224</v>
      </c>
      <c r="AU220" s="249" t="s">
        <v>95</v>
      </c>
      <c r="AV220" s="13" t="s">
        <v>95</v>
      </c>
      <c r="AW220" s="13" t="s">
        <v>40</v>
      </c>
      <c r="AX220" s="13" t="s">
        <v>93</v>
      </c>
      <c r="AY220" s="249" t="s">
        <v>157</v>
      </c>
    </row>
    <row r="221" spans="1:65" s="2" customFormat="1" ht="24.15" customHeight="1">
      <c r="A221" s="37"/>
      <c r="B221" s="38"/>
      <c r="C221" s="220" t="s">
        <v>421</v>
      </c>
      <c r="D221" s="220" t="s">
        <v>158</v>
      </c>
      <c r="E221" s="221" t="s">
        <v>440</v>
      </c>
      <c r="F221" s="222" t="s">
        <v>441</v>
      </c>
      <c r="G221" s="223" t="s">
        <v>263</v>
      </c>
      <c r="H221" s="224">
        <v>59.4</v>
      </c>
      <c r="I221" s="225"/>
      <c r="J221" s="226">
        <f>ROUND(I221*H221,2)</f>
        <v>0</v>
      </c>
      <c r="K221" s="227"/>
      <c r="L221" s="43"/>
      <c r="M221" s="228" t="s">
        <v>1</v>
      </c>
      <c r="N221" s="229" t="s">
        <v>50</v>
      </c>
      <c r="O221" s="90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2" t="s">
        <v>174</v>
      </c>
      <c r="AT221" s="232" t="s">
        <v>158</v>
      </c>
      <c r="AU221" s="232" t="s">
        <v>95</v>
      </c>
      <c r="AY221" s="15" t="s">
        <v>157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5" t="s">
        <v>93</v>
      </c>
      <c r="BK221" s="233">
        <f>ROUND(I221*H221,2)</f>
        <v>0</v>
      </c>
      <c r="BL221" s="15" t="s">
        <v>174</v>
      </c>
      <c r="BM221" s="232" t="s">
        <v>442</v>
      </c>
    </row>
    <row r="222" spans="1:47" s="2" customFormat="1" ht="12">
      <c r="A222" s="37"/>
      <c r="B222" s="38"/>
      <c r="C222" s="39"/>
      <c r="D222" s="234" t="s">
        <v>164</v>
      </c>
      <c r="E222" s="39"/>
      <c r="F222" s="235" t="s">
        <v>443</v>
      </c>
      <c r="G222" s="39"/>
      <c r="H222" s="39"/>
      <c r="I222" s="236"/>
      <c r="J222" s="39"/>
      <c r="K222" s="39"/>
      <c r="L222" s="43"/>
      <c r="M222" s="237"/>
      <c r="N222" s="238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5" t="s">
        <v>164</v>
      </c>
      <c r="AU222" s="15" t="s">
        <v>95</v>
      </c>
    </row>
    <row r="223" spans="1:51" s="13" customFormat="1" ht="12">
      <c r="A223" s="13"/>
      <c r="B223" s="239"/>
      <c r="C223" s="240"/>
      <c r="D223" s="234" t="s">
        <v>224</v>
      </c>
      <c r="E223" s="241" t="s">
        <v>1</v>
      </c>
      <c r="F223" s="242" t="s">
        <v>1561</v>
      </c>
      <c r="G223" s="240"/>
      <c r="H223" s="243">
        <v>59.4</v>
      </c>
      <c r="I223" s="244"/>
      <c r="J223" s="240"/>
      <c r="K223" s="240"/>
      <c r="L223" s="245"/>
      <c r="M223" s="246"/>
      <c r="N223" s="247"/>
      <c r="O223" s="247"/>
      <c r="P223" s="247"/>
      <c r="Q223" s="247"/>
      <c r="R223" s="247"/>
      <c r="S223" s="247"/>
      <c r="T223" s="248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9" t="s">
        <v>224</v>
      </c>
      <c r="AU223" s="249" t="s">
        <v>95</v>
      </c>
      <c r="AV223" s="13" t="s">
        <v>95</v>
      </c>
      <c r="AW223" s="13" t="s">
        <v>40</v>
      </c>
      <c r="AX223" s="13" t="s">
        <v>93</v>
      </c>
      <c r="AY223" s="249" t="s">
        <v>157</v>
      </c>
    </row>
    <row r="224" spans="1:65" s="2" customFormat="1" ht="24.15" customHeight="1">
      <c r="A224" s="37"/>
      <c r="B224" s="38"/>
      <c r="C224" s="220" t="s">
        <v>428</v>
      </c>
      <c r="D224" s="220" t="s">
        <v>158</v>
      </c>
      <c r="E224" s="221" t="s">
        <v>446</v>
      </c>
      <c r="F224" s="222" t="s">
        <v>447</v>
      </c>
      <c r="G224" s="223" t="s">
        <v>263</v>
      </c>
      <c r="H224" s="224">
        <v>37.4</v>
      </c>
      <c r="I224" s="225"/>
      <c r="J224" s="226">
        <f>ROUND(I224*H224,2)</f>
        <v>0</v>
      </c>
      <c r="K224" s="227"/>
      <c r="L224" s="43"/>
      <c r="M224" s="228" t="s">
        <v>1</v>
      </c>
      <c r="N224" s="229" t="s">
        <v>50</v>
      </c>
      <c r="O224" s="90"/>
      <c r="P224" s="230">
        <f>O224*H224</f>
        <v>0</v>
      </c>
      <c r="Q224" s="230">
        <v>0.00601</v>
      </c>
      <c r="R224" s="230">
        <f>Q224*H224</f>
        <v>0.22477399999999997</v>
      </c>
      <c r="S224" s="230">
        <v>0</v>
      </c>
      <c r="T224" s="23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2" t="s">
        <v>174</v>
      </c>
      <c r="AT224" s="232" t="s">
        <v>158</v>
      </c>
      <c r="AU224" s="232" t="s">
        <v>95</v>
      </c>
      <c r="AY224" s="15" t="s">
        <v>157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5" t="s">
        <v>93</v>
      </c>
      <c r="BK224" s="233">
        <f>ROUND(I224*H224,2)</f>
        <v>0</v>
      </c>
      <c r="BL224" s="15" t="s">
        <v>174</v>
      </c>
      <c r="BM224" s="232" t="s">
        <v>448</v>
      </c>
    </row>
    <row r="225" spans="1:47" s="2" customFormat="1" ht="12">
      <c r="A225" s="37"/>
      <c r="B225" s="38"/>
      <c r="C225" s="39"/>
      <c r="D225" s="234" t="s">
        <v>164</v>
      </c>
      <c r="E225" s="39"/>
      <c r="F225" s="235" t="s">
        <v>449</v>
      </c>
      <c r="G225" s="39"/>
      <c r="H225" s="39"/>
      <c r="I225" s="236"/>
      <c r="J225" s="39"/>
      <c r="K225" s="39"/>
      <c r="L225" s="43"/>
      <c r="M225" s="237"/>
      <c r="N225" s="238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5" t="s">
        <v>164</v>
      </c>
      <c r="AU225" s="15" t="s">
        <v>95</v>
      </c>
    </row>
    <row r="226" spans="1:51" s="13" customFormat="1" ht="12">
      <c r="A226" s="13"/>
      <c r="B226" s="239"/>
      <c r="C226" s="240"/>
      <c r="D226" s="234" t="s">
        <v>224</v>
      </c>
      <c r="E226" s="241" t="s">
        <v>1</v>
      </c>
      <c r="F226" s="242" t="s">
        <v>1560</v>
      </c>
      <c r="G226" s="240"/>
      <c r="H226" s="243">
        <v>37.4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224</v>
      </c>
      <c r="AU226" s="249" t="s">
        <v>95</v>
      </c>
      <c r="AV226" s="13" t="s">
        <v>95</v>
      </c>
      <c r="AW226" s="13" t="s">
        <v>40</v>
      </c>
      <c r="AX226" s="13" t="s">
        <v>93</v>
      </c>
      <c r="AY226" s="249" t="s">
        <v>157</v>
      </c>
    </row>
    <row r="227" spans="1:65" s="2" customFormat="1" ht="24.15" customHeight="1">
      <c r="A227" s="37"/>
      <c r="B227" s="38"/>
      <c r="C227" s="220" t="s">
        <v>434</v>
      </c>
      <c r="D227" s="220" t="s">
        <v>158</v>
      </c>
      <c r="E227" s="221" t="s">
        <v>451</v>
      </c>
      <c r="F227" s="222" t="s">
        <v>452</v>
      </c>
      <c r="G227" s="223" t="s">
        <v>263</v>
      </c>
      <c r="H227" s="224">
        <v>118.8</v>
      </c>
      <c r="I227" s="225"/>
      <c r="J227" s="226">
        <f>ROUND(I227*H227,2)</f>
        <v>0</v>
      </c>
      <c r="K227" s="227"/>
      <c r="L227" s="43"/>
      <c r="M227" s="228" t="s">
        <v>1</v>
      </c>
      <c r="N227" s="229" t="s">
        <v>50</v>
      </c>
      <c r="O227" s="90"/>
      <c r="P227" s="230">
        <f>O227*H227</f>
        <v>0</v>
      </c>
      <c r="Q227" s="230">
        <v>0.00071</v>
      </c>
      <c r="R227" s="230">
        <f>Q227*H227</f>
        <v>0.084348</v>
      </c>
      <c r="S227" s="230">
        <v>0</v>
      </c>
      <c r="T227" s="231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32" t="s">
        <v>174</v>
      </c>
      <c r="AT227" s="232" t="s">
        <v>158</v>
      </c>
      <c r="AU227" s="232" t="s">
        <v>95</v>
      </c>
      <c r="AY227" s="15" t="s">
        <v>157</v>
      </c>
      <c r="BE227" s="233">
        <f>IF(N227="základní",J227,0)</f>
        <v>0</v>
      </c>
      <c r="BF227" s="233">
        <f>IF(N227="snížená",J227,0)</f>
        <v>0</v>
      </c>
      <c r="BG227" s="233">
        <f>IF(N227="zákl. přenesená",J227,0)</f>
        <v>0</v>
      </c>
      <c r="BH227" s="233">
        <f>IF(N227="sníž. přenesená",J227,0)</f>
        <v>0</v>
      </c>
      <c r="BI227" s="233">
        <f>IF(N227="nulová",J227,0)</f>
        <v>0</v>
      </c>
      <c r="BJ227" s="15" t="s">
        <v>93</v>
      </c>
      <c r="BK227" s="233">
        <f>ROUND(I227*H227,2)</f>
        <v>0</v>
      </c>
      <c r="BL227" s="15" t="s">
        <v>174</v>
      </c>
      <c r="BM227" s="232" t="s">
        <v>453</v>
      </c>
    </row>
    <row r="228" spans="1:47" s="2" customFormat="1" ht="12">
      <c r="A228" s="37"/>
      <c r="B228" s="38"/>
      <c r="C228" s="39"/>
      <c r="D228" s="234" t="s">
        <v>164</v>
      </c>
      <c r="E228" s="39"/>
      <c r="F228" s="235" t="s">
        <v>454</v>
      </c>
      <c r="G228" s="39"/>
      <c r="H228" s="39"/>
      <c r="I228" s="236"/>
      <c r="J228" s="39"/>
      <c r="K228" s="39"/>
      <c r="L228" s="43"/>
      <c r="M228" s="237"/>
      <c r="N228" s="238"/>
      <c r="O228" s="90"/>
      <c r="P228" s="90"/>
      <c r="Q228" s="90"/>
      <c r="R228" s="90"/>
      <c r="S228" s="90"/>
      <c r="T228" s="91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T228" s="15" t="s">
        <v>164</v>
      </c>
      <c r="AU228" s="15" t="s">
        <v>95</v>
      </c>
    </row>
    <row r="229" spans="1:51" s="13" customFormat="1" ht="12">
      <c r="A229" s="13"/>
      <c r="B229" s="239"/>
      <c r="C229" s="240"/>
      <c r="D229" s="234" t="s">
        <v>224</v>
      </c>
      <c r="E229" s="241" t="s">
        <v>1</v>
      </c>
      <c r="F229" s="242" t="s">
        <v>1589</v>
      </c>
      <c r="G229" s="240"/>
      <c r="H229" s="243">
        <v>118.8</v>
      </c>
      <c r="I229" s="244"/>
      <c r="J229" s="240"/>
      <c r="K229" s="240"/>
      <c r="L229" s="245"/>
      <c r="M229" s="246"/>
      <c r="N229" s="247"/>
      <c r="O229" s="247"/>
      <c r="P229" s="247"/>
      <c r="Q229" s="247"/>
      <c r="R229" s="247"/>
      <c r="S229" s="247"/>
      <c r="T229" s="248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9" t="s">
        <v>224</v>
      </c>
      <c r="AU229" s="249" t="s">
        <v>95</v>
      </c>
      <c r="AV229" s="13" t="s">
        <v>95</v>
      </c>
      <c r="AW229" s="13" t="s">
        <v>40</v>
      </c>
      <c r="AX229" s="13" t="s">
        <v>85</v>
      </c>
      <c r="AY229" s="249" t="s">
        <v>157</v>
      </c>
    </row>
    <row r="230" spans="1:65" s="2" customFormat="1" ht="33" customHeight="1">
      <c r="A230" s="37"/>
      <c r="B230" s="38"/>
      <c r="C230" s="220" t="s">
        <v>439</v>
      </c>
      <c r="D230" s="220" t="s">
        <v>158</v>
      </c>
      <c r="E230" s="221" t="s">
        <v>457</v>
      </c>
      <c r="F230" s="222" t="s">
        <v>458</v>
      </c>
      <c r="G230" s="223" t="s">
        <v>263</v>
      </c>
      <c r="H230" s="224">
        <v>59.4</v>
      </c>
      <c r="I230" s="225"/>
      <c r="J230" s="226">
        <f>ROUND(I230*H230,2)</f>
        <v>0</v>
      </c>
      <c r="K230" s="227"/>
      <c r="L230" s="43"/>
      <c r="M230" s="228" t="s">
        <v>1</v>
      </c>
      <c r="N230" s="229" t="s">
        <v>50</v>
      </c>
      <c r="O230" s="90"/>
      <c r="P230" s="230">
        <f>O230*H230</f>
        <v>0</v>
      </c>
      <c r="Q230" s="230">
        <v>0</v>
      </c>
      <c r="R230" s="230">
        <f>Q230*H230</f>
        <v>0</v>
      </c>
      <c r="S230" s="230">
        <v>0</v>
      </c>
      <c r="T230" s="23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2" t="s">
        <v>174</v>
      </c>
      <c r="AT230" s="232" t="s">
        <v>158</v>
      </c>
      <c r="AU230" s="232" t="s">
        <v>95</v>
      </c>
      <c r="AY230" s="15" t="s">
        <v>157</v>
      </c>
      <c r="BE230" s="233">
        <f>IF(N230="základní",J230,0)</f>
        <v>0</v>
      </c>
      <c r="BF230" s="233">
        <f>IF(N230="snížená",J230,0)</f>
        <v>0</v>
      </c>
      <c r="BG230" s="233">
        <f>IF(N230="zákl. přenesená",J230,0)</f>
        <v>0</v>
      </c>
      <c r="BH230" s="233">
        <f>IF(N230="sníž. přenesená",J230,0)</f>
        <v>0</v>
      </c>
      <c r="BI230" s="233">
        <f>IF(N230="nulová",J230,0)</f>
        <v>0</v>
      </c>
      <c r="BJ230" s="15" t="s">
        <v>93</v>
      </c>
      <c r="BK230" s="233">
        <f>ROUND(I230*H230,2)</f>
        <v>0</v>
      </c>
      <c r="BL230" s="15" t="s">
        <v>174</v>
      </c>
      <c r="BM230" s="232" t="s">
        <v>459</v>
      </c>
    </row>
    <row r="231" spans="1:47" s="2" customFormat="1" ht="12">
      <c r="A231" s="37"/>
      <c r="B231" s="38"/>
      <c r="C231" s="39"/>
      <c r="D231" s="234" t="s">
        <v>164</v>
      </c>
      <c r="E231" s="39"/>
      <c r="F231" s="235" t="s">
        <v>460</v>
      </c>
      <c r="G231" s="39"/>
      <c r="H231" s="39"/>
      <c r="I231" s="236"/>
      <c r="J231" s="39"/>
      <c r="K231" s="39"/>
      <c r="L231" s="43"/>
      <c r="M231" s="237"/>
      <c r="N231" s="238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5" t="s">
        <v>164</v>
      </c>
      <c r="AU231" s="15" t="s">
        <v>95</v>
      </c>
    </row>
    <row r="232" spans="1:51" s="13" customFormat="1" ht="12">
      <c r="A232" s="13"/>
      <c r="B232" s="239"/>
      <c r="C232" s="240"/>
      <c r="D232" s="234" t="s">
        <v>224</v>
      </c>
      <c r="E232" s="241" t="s">
        <v>1</v>
      </c>
      <c r="F232" s="242" t="s">
        <v>1590</v>
      </c>
      <c r="G232" s="240"/>
      <c r="H232" s="243">
        <v>59.4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9" t="s">
        <v>224</v>
      </c>
      <c r="AU232" s="249" t="s">
        <v>95</v>
      </c>
      <c r="AV232" s="13" t="s">
        <v>95</v>
      </c>
      <c r="AW232" s="13" t="s">
        <v>40</v>
      </c>
      <c r="AX232" s="13" t="s">
        <v>93</v>
      </c>
      <c r="AY232" s="249" t="s">
        <v>157</v>
      </c>
    </row>
    <row r="233" spans="1:65" s="2" customFormat="1" ht="24.15" customHeight="1">
      <c r="A233" s="37"/>
      <c r="B233" s="38"/>
      <c r="C233" s="220" t="s">
        <v>445</v>
      </c>
      <c r="D233" s="220" t="s">
        <v>158</v>
      </c>
      <c r="E233" s="221" t="s">
        <v>462</v>
      </c>
      <c r="F233" s="222" t="s">
        <v>463</v>
      </c>
      <c r="G233" s="223" t="s">
        <v>263</v>
      </c>
      <c r="H233" s="224">
        <v>59.4</v>
      </c>
      <c r="I233" s="225"/>
      <c r="J233" s="226">
        <f>ROUND(I233*H233,2)</f>
        <v>0</v>
      </c>
      <c r="K233" s="227"/>
      <c r="L233" s="43"/>
      <c r="M233" s="228" t="s">
        <v>1</v>
      </c>
      <c r="N233" s="229" t="s">
        <v>50</v>
      </c>
      <c r="O233" s="90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2" t="s">
        <v>174</v>
      </c>
      <c r="AT233" s="232" t="s">
        <v>158</v>
      </c>
      <c r="AU233" s="232" t="s">
        <v>95</v>
      </c>
      <c r="AY233" s="15" t="s">
        <v>157</v>
      </c>
      <c r="BE233" s="233">
        <f>IF(N233="základní",J233,0)</f>
        <v>0</v>
      </c>
      <c r="BF233" s="233">
        <f>IF(N233="snížená",J233,0)</f>
        <v>0</v>
      </c>
      <c r="BG233" s="233">
        <f>IF(N233="zákl. přenesená",J233,0)</f>
        <v>0</v>
      </c>
      <c r="BH233" s="233">
        <f>IF(N233="sníž. přenesená",J233,0)</f>
        <v>0</v>
      </c>
      <c r="BI233" s="233">
        <f>IF(N233="nulová",J233,0)</f>
        <v>0</v>
      </c>
      <c r="BJ233" s="15" t="s">
        <v>93</v>
      </c>
      <c r="BK233" s="233">
        <f>ROUND(I233*H233,2)</f>
        <v>0</v>
      </c>
      <c r="BL233" s="15" t="s">
        <v>174</v>
      </c>
      <c r="BM233" s="232" t="s">
        <v>464</v>
      </c>
    </row>
    <row r="234" spans="1:47" s="2" customFormat="1" ht="12">
      <c r="A234" s="37"/>
      <c r="B234" s="38"/>
      <c r="C234" s="39"/>
      <c r="D234" s="234" t="s">
        <v>164</v>
      </c>
      <c r="E234" s="39"/>
      <c r="F234" s="235" t="s">
        <v>465</v>
      </c>
      <c r="G234" s="39"/>
      <c r="H234" s="39"/>
      <c r="I234" s="236"/>
      <c r="J234" s="39"/>
      <c r="K234" s="39"/>
      <c r="L234" s="43"/>
      <c r="M234" s="237"/>
      <c r="N234" s="238"/>
      <c r="O234" s="90"/>
      <c r="P234" s="90"/>
      <c r="Q234" s="90"/>
      <c r="R234" s="90"/>
      <c r="S234" s="90"/>
      <c r="T234" s="91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T234" s="15" t="s">
        <v>164</v>
      </c>
      <c r="AU234" s="15" t="s">
        <v>95</v>
      </c>
    </row>
    <row r="235" spans="1:51" s="13" customFormat="1" ht="12">
      <c r="A235" s="13"/>
      <c r="B235" s="239"/>
      <c r="C235" s="240"/>
      <c r="D235" s="234" t="s">
        <v>224</v>
      </c>
      <c r="E235" s="241" t="s">
        <v>1</v>
      </c>
      <c r="F235" s="242" t="s">
        <v>1590</v>
      </c>
      <c r="G235" s="240"/>
      <c r="H235" s="243">
        <v>59.4</v>
      </c>
      <c r="I235" s="244"/>
      <c r="J235" s="240"/>
      <c r="K235" s="240"/>
      <c r="L235" s="245"/>
      <c r="M235" s="246"/>
      <c r="N235" s="247"/>
      <c r="O235" s="247"/>
      <c r="P235" s="247"/>
      <c r="Q235" s="247"/>
      <c r="R235" s="247"/>
      <c r="S235" s="247"/>
      <c r="T235" s="248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9" t="s">
        <v>224</v>
      </c>
      <c r="AU235" s="249" t="s">
        <v>95</v>
      </c>
      <c r="AV235" s="13" t="s">
        <v>95</v>
      </c>
      <c r="AW235" s="13" t="s">
        <v>40</v>
      </c>
      <c r="AX235" s="13" t="s">
        <v>93</v>
      </c>
      <c r="AY235" s="249" t="s">
        <v>157</v>
      </c>
    </row>
    <row r="236" spans="1:65" s="2" customFormat="1" ht="24.15" customHeight="1">
      <c r="A236" s="37"/>
      <c r="B236" s="38"/>
      <c r="C236" s="220" t="s">
        <v>450</v>
      </c>
      <c r="D236" s="220" t="s">
        <v>158</v>
      </c>
      <c r="E236" s="221" t="s">
        <v>468</v>
      </c>
      <c r="F236" s="222" t="s">
        <v>469</v>
      </c>
      <c r="G236" s="223" t="s">
        <v>278</v>
      </c>
      <c r="H236" s="224">
        <v>88</v>
      </c>
      <c r="I236" s="225"/>
      <c r="J236" s="226">
        <f>ROUND(I236*H236,2)</f>
        <v>0</v>
      </c>
      <c r="K236" s="227"/>
      <c r="L236" s="43"/>
      <c r="M236" s="228" t="s">
        <v>1</v>
      </c>
      <c r="N236" s="229" t="s">
        <v>50</v>
      </c>
      <c r="O236" s="90"/>
      <c r="P236" s="230">
        <f>O236*H236</f>
        <v>0</v>
      </c>
      <c r="Q236" s="230">
        <v>0.00022</v>
      </c>
      <c r="R236" s="230">
        <f>Q236*H236</f>
        <v>0.019360000000000002</v>
      </c>
      <c r="S236" s="230">
        <v>0</v>
      </c>
      <c r="T236" s="23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2" t="s">
        <v>174</v>
      </c>
      <c r="AT236" s="232" t="s">
        <v>158</v>
      </c>
      <c r="AU236" s="232" t="s">
        <v>95</v>
      </c>
      <c r="AY236" s="15" t="s">
        <v>157</v>
      </c>
      <c r="BE236" s="233">
        <f>IF(N236="základní",J236,0)</f>
        <v>0</v>
      </c>
      <c r="BF236" s="233">
        <f>IF(N236="snížená",J236,0)</f>
        <v>0</v>
      </c>
      <c r="BG236" s="233">
        <f>IF(N236="zákl. přenesená",J236,0)</f>
        <v>0</v>
      </c>
      <c r="BH236" s="233">
        <f>IF(N236="sníž. přenesená",J236,0)</f>
        <v>0</v>
      </c>
      <c r="BI236" s="233">
        <f>IF(N236="nulová",J236,0)</f>
        <v>0</v>
      </c>
      <c r="BJ236" s="15" t="s">
        <v>93</v>
      </c>
      <c r="BK236" s="233">
        <f>ROUND(I236*H236,2)</f>
        <v>0</v>
      </c>
      <c r="BL236" s="15" t="s">
        <v>174</v>
      </c>
      <c r="BM236" s="232" t="s">
        <v>470</v>
      </c>
    </row>
    <row r="237" spans="1:47" s="2" customFormat="1" ht="12">
      <c r="A237" s="37"/>
      <c r="B237" s="38"/>
      <c r="C237" s="39"/>
      <c r="D237" s="234" t="s">
        <v>164</v>
      </c>
      <c r="E237" s="39"/>
      <c r="F237" s="235" t="s">
        <v>471</v>
      </c>
      <c r="G237" s="39"/>
      <c r="H237" s="39"/>
      <c r="I237" s="236"/>
      <c r="J237" s="39"/>
      <c r="K237" s="39"/>
      <c r="L237" s="43"/>
      <c r="M237" s="237"/>
      <c r="N237" s="238"/>
      <c r="O237" s="90"/>
      <c r="P237" s="90"/>
      <c r="Q237" s="90"/>
      <c r="R237" s="90"/>
      <c r="S237" s="90"/>
      <c r="T237" s="91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15" t="s">
        <v>164</v>
      </c>
      <c r="AU237" s="15" t="s">
        <v>95</v>
      </c>
    </row>
    <row r="238" spans="1:51" s="13" customFormat="1" ht="12">
      <c r="A238" s="13"/>
      <c r="B238" s="239"/>
      <c r="C238" s="240"/>
      <c r="D238" s="234" t="s">
        <v>224</v>
      </c>
      <c r="E238" s="241" t="s">
        <v>1</v>
      </c>
      <c r="F238" s="242" t="s">
        <v>1591</v>
      </c>
      <c r="G238" s="240"/>
      <c r="H238" s="243">
        <v>88</v>
      </c>
      <c r="I238" s="244"/>
      <c r="J238" s="240"/>
      <c r="K238" s="240"/>
      <c r="L238" s="245"/>
      <c r="M238" s="246"/>
      <c r="N238" s="247"/>
      <c r="O238" s="247"/>
      <c r="P238" s="247"/>
      <c r="Q238" s="247"/>
      <c r="R238" s="247"/>
      <c r="S238" s="247"/>
      <c r="T238" s="248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9" t="s">
        <v>224</v>
      </c>
      <c r="AU238" s="249" t="s">
        <v>95</v>
      </c>
      <c r="AV238" s="13" t="s">
        <v>95</v>
      </c>
      <c r="AW238" s="13" t="s">
        <v>40</v>
      </c>
      <c r="AX238" s="13" t="s">
        <v>93</v>
      </c>
      <c r="AY238" s="249" t="s">
        <v>157</v>
      </c>
    </row>
    <row r="239" spans="1:65" s="2" customFormat="1" ht="24.15" customHeight="1">
      <c r="A239" s="37"/>
      <c r="B239" s="38"/>
      <c r="C239" s="220" t="s">
        <v>456</v>
      </c>
      <c r="D239" s="220" t="s">
        <v>158</v>
      </c>
      <c r="E239" s="221" t="s">
        <v>474</v>
      </c>
      <c r="F239" s="222" t="s">
        <v>475</v>
      </c>
      <c r="G239" s="223" t="s">
        <v>278</v>
      </c>
      <c r="H239" s="224">
        <v>88</v>
      </c>
      <c r="I239" s="225"/>
      <c r="J239" s="226">
        <f>ROUND(I239*H239,2)</f>
        <v>0</v>
      </c>
      <c r="K239" s="227"/>
      <c r="L239" s="43"/>
      <c r="M239" s="228" t="s">
        <v>1</v>
      </c>
      <c r="N239" s="229" t="s">
        <v>50</v>
      </c>
      <c r="O239" s="90"/>
      <c r="P239" s="230">
        <f>O239*H239</f>
        <v>0</v>
      </c>
      <c r="Q239" s="230">
        <v>0</v>
      </c>
      <c r="R239" s="230">
        <f>Q239*H239</f>
        <v>0</v>
      </c>
      <c r="S239" s="230">
        <v>0</v>
      </c>
      <c r="T239" s="23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232" t="s">
        <v>174</v>
      </c>
      <c r="AT239" s="232" t="s">
        <v>158</v>
      </c>
      <c r="AU239" s="232" t="s">
        <v>95</v>
      </c>
      <c r="AY239" s="15" t="s">
        <v>157</v>
      </c>
      <c r="BE239" s="233">
        <f>IF(N239="základní",J239,0)</f>
        <v>0</v>
      </c>
      <c r="BF239" s="233">
        <f>IF(N239="snížená",J239,0)</f>
        <v>0</v>
      </c>
      <c r="BG239" s="233">
        <f>IF(N239="zákl. přenesená",J239,0)</f>
        <v>0</v>
      </c>
      <c r="BH239" s="233">
        <f>IF(N239="sníž. přenesená",J239,0)</f>
        <v>0</v>
      </c>
      <c r="BI239" s="233">
        <f>IF(N239="nulová",J239,0)</f>
        <v>0</v>
      </c>
      <c r="BJ239" s="15" t="s">
        <v>93</v>
      </c>
      <c r="BK239" s="233">
        <f>ROUND(I239*H239,2)</f>
        <v>0</v>
      </c>
      <c r="BL239" s="15" t="s">
        <v>174</v>
      </c>
      <c r="BM239" s="232" t="s">
        <v>476</v>
      </c>
    </row>
    <row r="240" spans="1:47" s="2" customFormat="1" ht="12">
      <c r="A240" s="37"/>
      <c r="B240" s="38"/>
      <c r="C240" s="39"/>
      <c r="D240" s="234" t="s">
        <v>164</v>
      </c>
      <c r="E240" s="39"/>
      <c r="F240" s="235" t="s">
        <v>477</v>
      </c>
      <c r="G240" s="39"/>
      <c r="H240" s="39"/>
      <c r="I240" s="236"/>
      <c r="J240" s="39"/>
      <c r="K240" s="39"/>
      <c r="L240" s="43"/>
      <c r="M240" s="237"/>
      <c r="N240" s="238"/>
      <c r="O240" s="90"/>
      <c r="P240" s="90"/>
      <c r="Q240" s="90"/>
      <c r="R240" s="90"/>
      <c r="S240" s="90"/>
      <c r="T240" s="91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T240" s="15" t="s">
        <v>164</v>
      </c>
      <c r="AU240" s="15" t="s">
        <v>95</v>
      </c>
    </row>
    <row r="241" spans="1:51" s="13" customFormat="1" ht="12">
      <c r="A241" s="13"/>
      <c r="B241" s="239"/>
      <c r="C241" s="240"/>
      <c r="D241" s="234" t="s">
        <v>224</v>
      </c>
      <c r="E241" s="241" t="s">
        <v>1</v>
      </c>
      <c r="F241" s="242" t="s">
        <v>1591</v>
      </c>
      <c r="G241" s="240"/>
      <c r="H241" s="243">
        <v>88</v>
      </c>
      <c r="I241" s="244"/>
      <c r="J241" s="240"/>
      <c r="K241" s="240"/>
      <c r="L241" s="245"/>
      <c r="M241" s="246"/>
      <c r="N241" s="247"/>
      <c r="O241" s="247"/>
      <c r="P241" s="247"/>
      <c r="Q241" s="247"/>
      <c r="R241" s="247"/>
      <c r="S241" s="247"/>
      <c r="T241" s="248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9" t="s">
        <v>224</v>
      </c>
      <c r="AU241" s="249" t="s">
        <v>95</v>
      </c>
      <c r="AV241" s="13" t="s">
        <v>95</v>
      </c>
      <c r="AW241" s="13" t="s">
        <v>40</v>
      </c>
      <c r="AX241" s="13" t="s">
        <v>93</v>
      </c>
      <c r="AY241" s="249" t="s">
        <v>157</v>
      </c>
    </row>
    <row r="242" spans="1:63" s="12" customFormat="1" ht="22.8" customHeight="1">
      <c r="A242" s="12"/>
      <c r="B242" s="204"/>
      <c r="C242" s="205"/>
      <c r="D242" s="206" t="s">
        <v>84</v>
      </c>
      <c r="E242" s="218" t="s">
        <v>191</v>
      </c>
      <c r="F242" s="218" t="s">
        <v>485</v>
      </c>
      <c r="G242" s="205"/>
      <c r="H242" s="205"/>
      <c r="I242" s="208"/>
      <c r="J242" s="219">
        <f>BK242</f>
        <v>0</v>
      </c>
      <c r="K242" s="205"/>
      <c r="L242" s="210"/>
      <c r="M242" s="211"/>
      <c r="N242" s="212"/>
      <c r="O242" s="212"/>
      <c r="P242" s="213">
        <f>SUM(P243:P294)</f>
        <v>0</v>
      </c>
      <c r="Q242" s="212"/>
      <c r="R242" s="213">
        <f>SUM(R243:R294)</f>
        <v>0.42878</v>
      </c>
      <c r="S242" s="212"/>
      <c r="T242" s="214">
        <f>SUM(T243:T294)</f>
        <v>14.08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5" t="s">
        <v>93</v>
      </c>
      <c r="AT242" s="216" t="s">
        <v>84</v>
      </c>
      <c r="AU242" s="216" t="s">
        <v>93</v>
      </c>
      <c r="AY242" s="215" t="s">
        <v>157</v>
      </c>
      <c r="BK242" s="217">
        <f>SUM(BK243:BK294)</f>
        <v>0</v>
      </c>
    </row>
    <row r="243" spans="1:65" s="2" customFormat="1" ht="16.5" customHeight="1">
      <c r="A243" s="37"/>
      <c r="B243" s="38"/>
      <c r="C243" s="254" t="s">
        <v>461</v>
      </c>
      <c r="D243" s="254" t="s">
        <v>299</v>
      </c>
      <c r="E243" s="255" t="s">
        <v>487</v>
      </c>
      <c r="F243" s="256" t="s">
        <v>488</v>
      </c>
      <c r="G243" s="257" t="s">
        <v>278</v>
      </c>
      <c r="H243" s="258">
        <v>44</v>
      </c>
      <c r="I243" s="259"/>
      <c r="J243" s="260">
        <f>ROUND(I243*H243,2)</f>
        <v>0</v>
      </c>
      <c r="K243" s="261"/>
      <c r="L243" s="262"/>
      <c r="M243" s="263" t="s">
        <v>1</v>
      </c>
      <c r="N243" s="264" t="s">
        <v>50</v>
      </c>
      <c r="O243" s="90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232" t="s">
        <v>489</v>
      </c>
      <c r="AT243" s="232" t="s">
        <v>299</v>
      </c>
      <c r="AU243" s="232" t="s">
        <v>95</v>
      </c>
      <c r="AY243" s="15" t="s">
        <v>157</v>
      </c>
      <c r="BE243" s="233">
        <f>IF(N243="základní",J243,0)</f>
        <v>0</v>
      </c>
      <c r="BF243" s="233">
        <f>IF(N243="snížená",J243,0)</f>
        <v>0</v>
      </c>
      <c r="BG243" s="233">
        <f>IF(N243="zákl. přenesená",J243,0)</f>
        <v>0</v>
      </c>
      <c r="BH243" s="233">
        <f>IF(N243="sníž. přenesená",J243,0)</f>
        <v>0</v>
      </c>
      <c r="BI243" s="233">
        <f>IF(N243="nulová",J243,0)</f>
        <v>0</v>
      </c>
      <c r="BJ243" s="15" t="s">
        <v>93</v>
      </c>
      <c r="BK243" s="233">
        <f>ROUND(I243*H243,2)</f>
        <v>0</v>
      </c>
      <c r="BL243" s="15" t="s">
        <v>489</v>
      </c>
      <c r="BM243" s="232" t="s">
        <v>490</v>
      </c>
    </row>
    <row r="244" spans="1:47" s="2" customFormat="1" ht="12">
      <c r="A244" s="37"/>
      <c r="B244" s="38"/>
      <c r="C244" s="39"/>
      <c r="D244" s="234" t="s">
        <v>164</v>
      </c>
      <c r="E244" s="39"/>
      <c r="F244" s="235" t="s">
        <v>488</v>
      </c>
      <c r="G244" s="39"/>
      <c r="H244" s="39"/>
      <c r="I244" s="236"/>
      <c r="J244" s="39"/>
      <c r="K244" s="39"/>
      <c r="L244" s="43"/>
      <c r="M244" s="237"/>
      <c r="N244" s="238"/>
      <c r="O244" s="90"/>
      <c r="P244" s="90"/>
      <c r="Q244" s="90"/>
      <c r="R244" s="90"/>
      <c r="S244" s="90"/>
      <c r="T244" s="91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15" t="s">
        <v>164</v>
      </c>
      <c r="AU244" s="15" t="s">
        <v>95</v>
      </c>
    </row>
    <row r="245" spans="1:51" s="13" customFormat="1" ht="12">
      <c r="A245" s="13"/>
      <c r="B245" s="239"/>
      <c r="C245" s="240"/>
      <c r="D245" s="234" t="s">
        <v>224</v>
      </c>
      <c r="E245" s="241" t="s">
        <v>1</v>
      </c>
      <c r="F245" s="242" t="s">
        <v>1592</v>
      </c>
      <c r="G245" s="240"/>
      <c r="H245" s="243">
        <v>44</v>
      </c>
      <c r="I245" s="244"/>
      <c r="J245" s="240"/>
      <c r="K245" s="240"/>
      <c r="L245" s="245"/>
      <c r="M245" s="246"/>
      <c r="N245" s="247"/>
      <c r="O245" s="247"/>
      <c r="P245" s="247"/>
      <c r="Q245" s="247"/>
      <c r="R245" s="247"/>
      <c r="S245" s="247"/>
      <c r="T245" s="248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9" t="s">
        <v>224</v>
      </c>
      <c r="AU245" s="249" t="s">
        <v>95</v>
      </c>
      <c r="AV245" s="13" t="s">
        <v>95</v>
      </c>
      <c r="AW245" s="13" t="s">
        <v>40</v>
      </c>
      <c r="AX245" s="13" t="s">
        <v>93</v>
      </c>
      <c r="AY245" s="249" t="s">
        <v>157</v>
      </c>
    </row>
    <row r="246" spans="1:65" s="2" customFormat="1" ht="24.15" customHeight="1">
      <c r="A246" s="37"/>
      <c r="B246" s="38"/>
      <c r="C246" s="220" t="s">
        <v>467</v>
      </c>
      <c r="D246" s="220" t="s">
        <v>158</v>
      </c>
      <c r="E246" s="221" t="s">
        <v>497</v>
      </c>
      <c r="F246" s="222" t="s">
        <v>498</v>
      </c>
      <c r="G246" s="223" t="s">
        <v>278</v>
      </c>
      <c r="H246" s="224">
        <v>44</v>
      </c>
      <c r="I246" s="225"/>
      <c r="J246" s="226">
        <f>ROUND(I246*H246,2)</f>
        <v>0</v>
      </c>
      <c r="K246" s="227"/>
      <c r="L246" s="43"/>
      <c r="M246" s="228" t="s">
        <v>1</v>
      </c>
      <c r="N246" s="229" t="s">
        <v>50</v>
      </c>
      <c r="O246" s="90"/>
      <c r="P246" s="230">
        <f>O246*H246</f>
        <v>0</v>
      </c>
      <c r="Q246" s="230">
        <v>0</v>
      </c>
      <c r="R246" s="230">
        <f>Q246*H246</f>
        <v>0</v>
      </c>
      <c r="S246" s="230">
        <v>0.32</v>
      </c>
      <c r="T246" s="231">
        <f>S246*H246</f>
        <v>14.08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32" t="s">
        <v>174</v>
      </c>
      <c r="AT246" s="232" t="s">
        <v>158</v>
      </c>
      <c r="AU246" s="232" t="s">
        <v>95</v>
      </c>
      <c r="AY246" s="15" t="s">
        <v>157</v>
      </c>
      <c r="BE246" s="233">
        <f>IF(N246="základní",J246,0)</f>
        <v>0</v>
      </c>
      <c r="BF246" s="233">
        <f>IF(N246="snížená",J246,0)</f>
        <v>0</v>
      </c>
      <c r="BG246" s="233">
        <f>IF(N246="zákl. přenesená",J246,0)</f>
        <v>0</v>
      </c>
      <c r="BH246" s="233">
        <f>IF(N246="sníž. přenesená",J246,0)</f>
        <v>0</v>
      </c>
      <c r="BI246" s="233">
        <f>IF(N246="nulová",J246,0)</f>
        <v>0</v>
      </c>
      <c r="BJ246" s="15" t="s">
        <v>93</v>
      </c>
      <c r="BK246" s="233">
        <f>ROUND(I246*H246,2)</f>
        <v>0</v>
      </c>
      <c r="BL246" s="15" t="s">
        <v>174</v>
      </c>
      <c r="BM246" s="232" t="s">
        <v>1593</v>
      </c>
    </row>
    <row r="247" spans="1:47" s="2" customFormat="1" ht="12">
      <c r="A247" s="37"/>
      <c r="B247" s="38"/>
      <c r="C247" s="39"/>
      <c r="D247" s="234" t="s">
        <v>164</v>
      </c>
      <c r="E247" s="39"/>
      <c r="F247" s="235" t="s">
        <v>500</v>
      </c>
      <c r="G247" s="39"/>
      <c r="H247" s="39"/>
      <c r="I247" s="236"/>
      <c r="J247" s="39"/>
      <c r="K247" s="39"/>
      <c r="L247" s="43"/>
      <c r="M247" s="237"/>
      <c r="N247" s="238"/>
      <c r="O247" s="90"/>
      <c r="P247" s="90"/>
      <c r="Q247" s="90"/>
      <c r="R247" s="90"/>
      <c r="S247" s="90"/>
      <c r="T247" s="91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15" t="s">
        <v>164</v>
      </c>
      <c r="AU247" s="15" t="s">
        <v>95</v>
      </c>
    </row>
    <row r="248" spans="1:51" s="13" customFormat="1" ht="12">
      <c r="A248" s="13"/>
      <c r="B248" s="239"/>
      <c r="C248" s="240"/>
      <c r="D248" s="234" t="s">
        <v>224</v>
      </c>
      <c r="E248" s="241" t="s">
        <v>1</v>
      </c>
      <c r="F248" s="242" t="s">
        <v>1592</v>
      </c>
      <c r="G248" s="240"/>
      <c r="H248" s="243">
        <v>44</v>
      </c>
      <c r="I248" s="244"/>
      <c r="J248" s="240"/>
      <c r="K248" s="240"/>
      <c r="L248" s="245"/>
      <c r="M248" s="246"/>
      <c r="N248" s="247"/>
      <c r="O248" s="247"/>
      <c r="P248" s="247"/>
      <c r="Q248" s="247"/>
      <c r="R248" s="247"/>
      <c r="S248" s="247"/>
      <c r="T248" s="248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9" t="s">
        <v>224</v>
      </c>
      <c r="AU248" s="249" t="s">
        <v>95</v>
      </c>
      <c r="AV248" s="13" t="s">
        <v>95</v>
      </c>
      <c r="AW248" s="13" t="s">
        <v>40</v>
      </c>
      <c r="AX248" s="13" t="s">
        <v>93</v>
      </c>
      <c r="AY248" s="249" t="s">
        <v>157</v>
      </c>
    </row>
    <row r="249" spans="1:65" s="2" customFormat="1" ht="21.75" customHeight="1">
      <c r="A249" s="37"/>
      <c r="B249" s="38"/>
      <c r="C249" s="220" t="s">
        <v>473</v>
      </c>
      <c r="D249" s="220" t="s">
        <v>158</v>
      </c>
      <c r="E249" s="221" t="s">
        <v>502</v>
      </c>
      <c r="F249" s="222" t="s">
        <v>503</v>
      </c>
      <c r="G249" s="223" t="s">
        <v>278</v>
      </c>
      <c r="H249" s="224">
        <v>44</v>
      </c>
      <c r="I249" s="225"/>
      <c r="J249" s="226">
        <f>ROUND(I249*H249,2)</f>
        <v>0</v>
      </c>
      <c r="K249" s="227"/>
      <c r="L249" s="43"/>
      <c r="M249" s="228" t="s">
        <v>1</v>
      </c>
      <c r="N249" s="229" t="s">
        <v>50</v>
      </c>
      <c r="O249" s="90"/>
      <c r="P249" s="230">
        <f>O249*H249</f>
        <v>0</v>
      </c>
      <c r="Q249" s="230">
        <v>0.00013</v>
      </c>
      <c r="R249" s="230">
        <f>Q249*H249</f>
        <v>0.005719999999999999</v>
      </c>
      <c r="S249" s="230">
        <v>0</v>
      </c>
      <c r="T249" s="23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32" t="s">
        <v>174</v>
      </c>
      <c r="AT249" s="232" t="s">
        <v>158</v>
      </c>
      <c r="AU249" s="232" t="s">
        <v>95</v>
      </c>
      <c r="AY249" s="15" t="s">
        <v>157</v>
      </c>
      <c r="BE249" s="233">
        <f>IF(N249="základní",J249,0)</f>
        <v>0</v>
      </c>
      <c r="BF249" s="233">
        <f>IF(N249="snížená",J249,0)</f>
        <v>0</v>
      </c>
      <c r="BG249" s="233">
        <f>IF(N249="zákl. přenesená",J249,0)</f>
        <v>0</v>
      </c>
      <c r="BH249" s="233">
        <f>IF(N249="sníž. přenesená",J249,0)</f>
        <v>0</v>
      </c>
      <c r="BI249" s="233">
        <f>IF(N249="nulová",J249,0)</f>
        <v>0</v>
      </c>
      <c r="BJ249" s="15" t="s">
        <v>93</v>
      </c>
      <c r="BK249" s="233">
        <f>ROUND(I249*H249,2)</f>
        <v>0</v>
      </c>
      <c r="BL249" s="15" t="s">
        <v>174</v>
      </c>
      <c r="BM249" s="232" t="s">
        <v>504</v>
      </c>
    </row>
    <row r="250" spans="1:47" s="2" customFormat="1" ht="12">
      <c r="A250" s="37"/>
      <c r="B250" s="38"/>
      <c r="C250" s="39"/>
      <c r="D250" s="234" t="s">
        <v>164</v>
      </c>
      <c r="E250" s="39"/>
      <c r="F250" s="235" t="s">
        <v>505</v>
      </c>
      <c r="G250" s="39"/>
      <c r="H250" s="39"/>
      <c r="I250" s="236"/>
      <c r="J250" s="39"/>
      <c r="K250" s="39"/>
      <c r="L250" s="43"/>
      <c r="M250" s="237"/>
      <c r="N250" s="238"/>
      <c r="O250" s="90"/>
      <c r="P250" s="90"/>
      <c r="Q250" s="90"/>
      <c r="R250" s="90"/>
      <c r="S250" s="90"/>
      <c r="T250" s="91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15" t="s">
        <v>164</v>
      </c>
      <c r="AU250" s="15" t="s">
        <v>95</v>
      </c>
    </row>
    <row r="251" spans="1:51" s="13" customFormat="1" ht="12">
      <c r="A251" s="13"/>
      <c r="B251" s="239"/>
      <c r="C251" s="240"/>
      <c r="D251" s="234" t="s">
        <v>224</v>
      </c>
      <c r="E251" s="241" t="s">
        <v>1</v>
      </c>
      <c r="F251" s="242" t="s">
        <v>1592</v>
      </c>
      <c r="G251" s="240"/>
      <c r="H251" s="243">
        <v>44</v>
      </c>
      <c r="I251" s="244"/>
      <c r="J251" s="240"/>
      <c r="K251" s="240"/>
      <c r="L251" s="245"/>
      <c r="M251" s="246"/>
      <c r="N251" s="247"/>
      <c r="O251" s="247"/>
      <c r="P251" s="247"/>
      <c r="Q251" s="247"/>
      <c r="R251" s="247"/>
      <c r="S251" s="247"/>
      <c r="T251" s="248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9" t="s">
        <v>224</v>
      </c>
      <c r="AU251" s="249" t="s">
        <v>95</v>
      </c>
      <c r="AV251" s="13" t="s">
        <v>95</v>
      </c>
      <c r="AW251" s="13" t="s">
        <v>40</v>
      </c>
      <c r="AX251" s="13" t="s">
        <v>93</v>
      </c>
      <c r="AY251" s="249" t="s">
        <v>157</v>
      </c>
    </row>
    <row r="252" spans="1:65" s="2" customFormat="1" ht="33" customHeight="1">
      <c r="A252" s="37"/>
      <c r="B252" s="38"/>
      <c r="C252" s="220" t="s">
        <v>479</v>
      </c>
      <c r="D252" s="220" t="s">
        <v>158</v>
      </c>
      <c r="E252" s="221" t="s">
        <v>1594</v>
      </c>
      <c r="F252" s="222" t="s">
        <v>1595</v>
      </c>
      <c r="G252" s="223" t="s">
        <v>278</v>
      </c>
      <c r="H252" s="224">
        <v>35</v>
      </c>
      <c r="I252" s="225"/>
      <c r="J252" s="226">
        <f>ROUND(I252*H252,2)</f>
        <v>0</v>
      </c>
      <c r="K252" s="227"/>
      <c r="L252" s="43"/>
      <c r="M252" s="228" t="s">
        <v>1</v>
      </c>
      <c r="N252" s="229" t="s">
        <v>50</v>
      </c>
      <c r="O252" s="90"/>
      <c r="P252" s="230">
        <f>O252*H252</f>
        <v>0</v>
      </c>
      <c r="Q252" s="230">
        <v>1E-05</v>
      </c>
      <c r="R252" s="230">
        <f>Q252*H252</f>
        <v>0.00035000000000000005</v>
      </c>
      <c r="S252" s="230">
        <v>0</v>
      </c>
      <c r="T252" s="23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232" t="s">
        <v>174</v>
      </c>
      <c r="AT252" s="232" t="s">
        <v>158</v>
      </c>
      <c r="AU252" s="232" t="s">
        <v>95</v>
      </c>
      <c r="AY252" s="15" t="s">
        <v>157</v>
      </c>
      <c r="BE252" s="233">
        <f>IF(N252="základní",J252,0)</f>
        <v>0</v>
      </c>
      <c r="BF252" s="233">
        <f>IF(N252="snížená",J252,0)</f>
        <v>0</v>
      </c>
      <c r="BG252" s="233">
        <f>IF(N252="zákl. přenesená",J252,0)</f>
        <v>0</v>
      </c>
      <c r="BH252" s="233">
        <f>IF(N252="sníž. přenesená",J252,0)</f>
        <v>0</v>
      </c>
      <c r="BI252" s="233">
        <f>IF(N252="nulová",J252,0)</f>
        <v>0</v>
      </c>
      <c r="BJ252" s="15" t="s">
        <v>93</v>
      </c>
      <c r="BK252" s="233">
        <f>ROUND(I252*H252,2)</f>
        <v>0</v>
      </c>
      <c r="BL252" s="15" t="s">
        <v>174</v>
      </c>
      <c r="BM252" s="232" t="s">
        <v>1596</v>
      </c>
    </row>
    <row r="253" spans="1:47" s="2" customFormat="1" ht="12">
      <c r="A253" s="37"/>
      <c r="B253" s="38"/>
      <c r="C253" s="39"/>
      <c r="D253" s="234" t="s">
        <v>164</v>
      </c>
      <c r="E253" s="39"/>
      <c r="F253" s="235" t="s">
        <v>1597</v>
      </c>
      <c r="G253" s="39"/>
      <c r="H253" s="39"/>
      <c r="I253" s="236"/>
      <c r="J253" s="39"/>
      <c r="K253" s="39"/>
      <c r="L253" s="43"/>
      <c r="M253" s="237"/>
      <c r="N253" s="238"/>
      <c r="O253" s="90"/>
      <c r="P253" s="90"/>
      <c r="Q253" s="90"/>
      <c r="R253" s="90"/>
      <c r="S253" s="90"/>
      <c r="T253" s="91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15" t="s">
        <v>164</v>
      </c>
      <c r="AU253" s="15" t="s">
        <v>95</v>
      </c>
    </row>
    <row r="254" spans="1:65" s="2" customFormat="1" ht="24.15" customHeight="1">
      <c r="A254" s="37"/>
      <c r="B254" s="38"/>
      <c r="C254" s="254" t="s">
        <v>486</v>
      </c>
      <c r="D254" s="254" t="s">
        <v>299</v>
      </c>
      <c r="E254" s="255" t="s">
        <v>1598</v>
      </c>
      <c r="F254" s="256" t="s">
        <v>1599</v>
      </c>
      <c r="G254" s="257" t="s">
        <v>494</v>
      </c>
      <c r="H254" s="258">
        <v>35</v>
      </c>
      <c r="I254" s="259"/>
      <c r="J254" s="260">
        <f>ROUND(I254*H254,2)</f>
        <v>0</v>
      </c>
      <c r="K254" s="261"/>
      <c r="L254" s="262"/>
      <c r="M254" s="263" t="s">
        <v>1</v>
      </c>
      <c r="N254" s="264" t="s">
        <v>50</v>
      </c>
      <c r="O254" s="90"/>
      <c r="P254" s="230">
        <f>O254*H254</f>
        <v>0</v>
      </c>
      <c r="Q254" s="230">
        <v>0.0036</v>
      </c>
      <c r="R254" s="230">
        <f>Q254*H254</f>
        <v>0.126</v>
      </c>
      <c r="S254" s="230">
        <v>0</v>
      </c>
      <c r="T254" s="23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2" t="s">
        <v>191</v>
      </c>
      <c r="AT254" s="232" t="s">
        <v>299</v>
      </c>
      <c r="AU254" s="232" t="s">
        <v>95</v>
      </c>
      <c r="AY254" s="15" t="s">
        <v>157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5" t="s">
        <v>93</v>
      </c>
      <c r="BK254" s="233">
        <f>ROUND(I254*H254,2)</f>
        <v>0</v>
      </c>
      <c r="BL254" s="15" t="s">
        <v>174</v>
      </c>
      <c r="BM254" s="232" t="s">
        <v>1600</v>
      </c>
    </row>
    <row r="255" spans="1:47" s="2" customFormat="1" ht="12">
      <c r="A255" s="37"/>
      <c r="B255" s="38"/>
      <c r="C255" s="39"/>
      <c r="D255" s="234" t="s">
        <v>164</v>
      </c>
      <c r="E255" s="39"/>
      <c r="F255" s="235" t="s">
        <v>1601</v>
      </c>
      <c r="G255" s="39"/>
      <c r="H255" s="39"/>
      <c r="I255" s="236"/>
      <c r="J255" s="39"/>
      <c r="K255" s="39"/>
      <c r="L255" s="43"/>
      <c r="M255" s="237"/>
      <c r="N255" s="238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5" t="s">
        <v>164</v>
      </c>
      <c r="AU255" s="15" t="s">
        <v>95</v>
      </c>
    </row>
    <row r="256" spans="1:65" s="2" customFormat="1" ht="33" customHeight="1">
      <c r="A256" s="37"/>
      <c r="B256" s="38"/>
      <c r="C256" s="220" t="s">
        <v>491</v>
      </c>
      <c r="D256" s="220" t="s">
        <v>158</v>
      </c>
      <c r="E256" s="221" t="s">
        <v>1602</v>
      </c>
      <c r="F256" s="222" t="s">
        <v>1603</v>
      </c>
      <c r="G256" s="223" t="s">
        <v>278</v>
      </c>
      <c r="H256" s="224">
        <v>7</v>
      </c>
      <c r="I256" s="225"/>
      <c r="J256" s="226">
        <f>ROUND(I256*H256,2)</f>
        <v>0</v>
      </c>
      <c r="K256" s="227"/>
      <c r="L256" s="43"/>
      <c r="M256" s="228" t="s">
        <v>1</v>
      </c>
      <c r="N256" s="229" t="s">
        <v>50</v>
      </c>
      <c r="O256" s="90"/>
      <c r="P256" s="230">
        <f>O256*H256</f>
        <v>0</v>
      </c>
      <c r="Q256" s="230">
        <v>2E-05</v>
      </c>
      <c r="R256" s="230">
        <f>Q256*H256</f>
        <v>0.00014000000000000001</v>
      </c>
      <c r="S256" s="230">
        <v>0</v>
      </c>
      <c r="T256" s="23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32" t="s">
        <v>174</v>
      </c>
      <c r="AT256" s="232" t="s">
        <v>158</v>
      </c>
      <c r="AU256" s="232" t="s">
        <v>95</v>
      </c>
      <c r="AY256" s="15" t="s">
        <v>157</v>
      </c>
      <c r="BE256" s="233">
        <f>IF(N256="základní",J256,0)</f>
        <v>0</v>
      </c>
      <c r="BF256" s="233">
        <f>IF(N256="snížená",J256,0)</f>
        <v>0</v>
      </c>
      <c r="BG256" s="233">
        <f>IF(N256="zákl. přenesená",J256,0)</f>
        <v>0</v>
      </c>
      <c r="BH256" s="233">
        <f>IF(N256="sníž. přenesená",J256,0)</f>
        <v>0</v>
      </c>
      <c r="BI256" s="233">
        <f>IF(N256="nulová",J256,0)</f>
        <v>0</v>
      </c>
      <c r="BJ256" s="15" t="s">
        <v>93</v>
      </c>
      <c r="BK256" s="233">
        <f>ROUND(I256*H256,2)</f>
        <v>0</v>
      </c>
      <c r="BL256" s="15" t="s">
        <v>174</v>
      </c>
      <c r="BM256" s="232" t="s">
        <v>1604</v>
      </c>
    </row>
    <row r="257" spans="1:47" s="2" customFormat="1" ht="12">
      <c r="A257" s="37"/>
      <c r="B257" s="38"/>
      <c r="C257" s="39"/>
      <c r="D257" s="234" t="s">
        <v>164</v>
      </c>
      <c r="E257" s="39"/>
      <c r="F257" s="235" t="s">
        <v>1605</v>
      </c>
      <c r="G257" s="39"/>
      <c r="H257" s="39"/>
      <c r="I257" s="236"/>
      <c r="J257" s="39"/>
      <c r="K257" s="39"/>
      <c r="L257" s="43"/>
      <c r="M257" s="237"/>
      <c r="N257" s="238"/>
      <c r="O257" s="90"/>
      <c r="P257" s="90"/>
      <c r="Q257" s="90"/>
      <c r="R257" s="90"/>
      <c r="S257" s="90"/>
      <c r="T257" s="91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15" t="s">
        <v>164</v>
      </c>
      <c r="AU257" s="15" t="s">
        <v>95</v>
      </c>
    </row>
    <row r="258" spans="1:65" s="2" customFormat="1" ht="24.15" customHeight="1">
      <c r="A258" s="37"/>
      <c r="B258" s="38"/>
      <c r="C258" s="254" t="s">
        <v>496</v>
      </c>
      <c r="D258" s="254" t="s">
        <v>299</v>
      </c>
      <c r="E258" s="255" t="s">
        <v>1606</v>
      </c>
      <c r="F258" s="256" t="s">
        <v>1607</v>
      </c>
      <c r="G258" s="257" t="s">
        <v>494</v>
      </c>
      <c r="H258" s="258">
        <v>7</v>
      </c>
      <c r="I258" s="259"/>
      <c r="J258" s="260">
        <f>ROUND(I258*H258,2)</f>
        <v>0</v>
      </c>
      <c r="K258" s="261"/>
      <c r="L258" s="262"/>
      <c r="M258" s="263" t="s">
        <v>1</v>
      </c>
      <c r="N258" s="264" t="s">
        <v>50</v>
      </c>
      <c r="O258" s="90"/>
      <c r="P258" s="230">
        <f>O258*H258</f>
        <v>0</v>
      </c>
      <c r="Q258" s="230">
        <v>0.0127</v>
      </c>
      <c r="R258" s="230">
        <f>Q258*H258</f>
        <v>0.08889999999999999</v>
      </c>
      <c r="S258" s="230">
        <v>0</v>
      </c>
      <c r="T258" s="23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32" t="s">
        <v>191</v>
      </c>
      <c r="AT258" s="232" t="s">
        <v>299</v>
      </c>
      <c r="AU258" s="232" t="s">
        <v>95</v>
      </c>
      <c r="AY258" s="15" t="s">
        <v>157</v>
      </c>
      <c r="BE258" s="233">
        <f>IF(N258="základní",J258,0)</f>
        <v>0</v>
      </c>
      <c r="BF258" s="233">
        <f>IF(N258="snížená",J258,0)</f>
        <v>0</v>
      </c>
      <c r="BG258" s="233">
        <f>IF(N258="zákl. přenesená",J258,0)</f>
        <v>0</v>
      </c>
      <c r="BH258" s="233">
        <f>IF(N258="sníž. přenesená",J258,0)</f>
        <v>0</v>
      </c>
      <c r="BI258" s="233">
        <f>IF(N258="nulová",J258,0)</f>
        <v>0</v>
      </c>
      <c r="BJ258" s="15" t="s">
        <v>93</v>
      </c>
      <c r="BK258" s="233">
        <f>ROUND(I258*H258,2)</f>
        <v>0</v>
      </c>
      <c r="BL258" s="15" t="s">
        <v>174</v>
      </c>
      <c r="BM258" s="232" t="s">
        <v>1608</v>
      </c>
    </row>
    <row r="259" spans="1:47" s="2" customFormat="1" ht="12">
      <c r="A259" s="37"/>
      <c r="B259" s="38"/>
      <c r="C259" s="39"/>
      <c r="D259" s="234" t="s">
        <v>164</v>
      </c>
      <c r="E259" s="39"/>
      <c r="F259" s="235" t="s">
        <v>1607</v>
      </c>
      <c r="G259" s="39"/>
      <c r="H259" s="39"/>
      <c r="I259" s="236"/>
      <c r="J259" s="39"/>
      <c r="K259" s="39"/>
      <c r="L259" s="43"/>
      <c r="M259" s="237"/>
      <c r="N259" s="238"/>
      <c r="O259" s="90"/>
      <c r="P259" s="90"/>
      <c r="Q259" s="90"/>
      <c r="R259" s="90"/>
      <c r="S259" s="90"/>
      <c r="T259" s="91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15" t="s">
        <v>164</v>
      </c>
      <c r="AU259" s="15" t="s">
        <v>95</v>
      </c>
    </row>
    <row r="260" spans="1:65" s="2" customFormat="1" ht="33" customHeight="1">
      <c r="A260" s="37"/>
      <c r="B260" s="38"/>
      <c r="C260" s="220" t="s">
        <v>501</v>
      </c>
      <c r="D260" s="220" t="s">
        <v>158</v>
      </c>
      <c r="E260" s="221" t="s">
        <v>1488</v>
      </c>
      <c r="F260" s="222" t="s">
        <v>1489</v>
      </c>
      <c r="G260" s="223" t="s">
        <v>278</v>
      </c>
      <c r="H260" s="224">
        <v>1</v>
      </c>
      <c r="I260" s="225"/>
      <c r="J260" s="226">
        <f>ROUND(I260*H260,2)</f>
        <v>0</v>
      </c>
      <c r="K260" s="227"/>
      <c r="L260" s="43"/>
      <c r="M260" s="228" t="s">
        <v>1</v>
      </c>
      <c r="N260" s="229" t="s">
        <v>50</v>
      </c>
      <c r="O260" s="90"/>
      <c r="P260" s="230">
        <f>O260*H260</f>
        <v>0</v>
      </c>
      <c r="Q260" s="230">
        <v>3E-05</v>
      </c>
      <c r="R260" s="230">
        <f>Q260*H260</f>
        <v>3E-05</v>
      </c>
      <c r="S260" s="230">
        <v>0</v>
      </c>
      <c r="T260" s="23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2" t="s">
        <v>174</v>
      </c>
      <c r="AT260" s="232" t="s">
        <v>158</v>
      </c>
      <c r="AU260" s="232" t="s">
        <v>95</v>
      </c>
      <c r="AY260" s="15" t="s">
        <v>157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5" t="s">
        <v>93</v>
      </c>
      <c r="BK260" s="233">
        <f>ROUND(I260*H260,2)</f>
        <v>0</v>
      </c>
      <c r="BL260" s="15" t="s">
        <v>174</v>
      </c>
      <c r="BM260" s="232" t="s">
        <v>1609</v>
      </c>
    </row>
    <row r="261" spans="1:47" s="2" customFormat="1" ht="12">
      <c r="A261" s="37"/>
      <c r="B261" s="38"/>
      <c r="C261" s="39"/>
      <c r="D261" s="234" t="s">
        <v>164</v>
      </c>
      <c r="E261" s="39"/>
      <c r="F261" s="235" t="s">
        <v>1491</v>
      </c>
      <c r="G261" s="39"/>
      <c r="H261" s="39"/>
      <c r="I261" s="236"/>
      <c r="J261" s="39"/>
      <c r="K261" s="39"/>
      <c r="L261" s="43"/>
      <c r="M261" s="237"/>
      <c r="N261" s="238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5" t="s">
        <v>164</v>
      </c>
      <c r="AU261" s="15" t="s">
        <v>95</v>
      </c>
    </row>
    <row r="262" spans="1:51" s="13" customFormat="1" ht="12">
      <c r="A262" s="13"/>
      <c r="B262" s="239"/>
      <c r="C262" s="240"/>
      <c r="D262" s="234" t="s">
        <v>224</v>
      </c>
      <c r="E262" s="241" t="s">
        <v>1</v>
      </c>
      <c r="F262" s="242" t="s">
        <v>93</v>
      </c>
      <c r="G262" s="240"/>
      <c r="H262" s="243">
        <v>1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224</v>
      </c>
      <c r="AU262" s="249" t="s">
        <v>95</v>
      </c>
      <c r="AV262" s="13" t="s">
        <v>95</v>
      </c>
      <c r="AW262" s="13" t="s">
        <v>40</v>
      </c>
      <c r="AX262" s="13" t="s">
        <v>93</v>
      </c>
      <c r="AY262" s="249" t="s">
        <v>157</v>
      </c>
    </row>
    <row r="263" spans="1:65" s="2" customFormat="1" ht="24.15" customHeight="1">
      <c r="A263" s="37"/>
      <c r="B263" s="38"/>
      <c r="C263" s="254" t="s">
        <v>506</v>
      </c>
      <c r="D263" s="254" t="s">
        <v>299</v>
      </c>
      <c r="E263" s="255" t="s">
        <v>1492</v>
      </c>
      <c r="F263" s="256" t="s">
        <v>1493</v>
      </c>
      <c r="G263" s="257" t="s">
        <v>494</v>
      </c>
      <c r="H263" s="258">
        <v>1</v>
      </c>
      <c r="I263" s="259"/>
      <c r="J263" s="260">
        <f>ROUND(I263*H263,2)</f>
        <v>0</v>
      </c>
      <c r="K263" s="261"/>
      <c r="L263" s="262"/>
      <c r="M263" s="263" t="s">
        <v>1</v>
      </c>
      <c r="N263" s="264" t="s">
        <v>50</v>
      </c>
      <c r="O263" s="90"/>
      <c r="P263" s="230">
        <f>O263*H263</f>
        <v>0</v>
      </c>
      <c r="Q263" s="230">
        <v>0.0204</v>
      </c>
      <c r="R263" s="230">
        <f>Q263*H263</f>
        <v>0.0204</v>
      </c>
      <c r="S263" s="230">
        <v>0</v>
      </c>
      <c r="T263" s="23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2" t="s">
        <v>191</v>
      </c>
      <c r="AT263" s="232" t="s">
        <v>299</v>
      </c>
      <c r="AU263" s="232" t="s">
        <v>95</v>
      </c>
      <c r="AY263" s="15" t="s">
        <v>157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5" t="s">
        <v>93</v>
      </c>
      <c r="BK263" s="233">
        <f>ROUND(I263*H263,2)</f>
        <v>0</v>
      </c>
      <c r="BL263" s="15" t="s">
        <v>174</v>
      </c>
      <c r="BM263" s="232" t="s">
        <v>1610</v>
      </c>
    </row>
    <row r="264" spans="1:47" s="2" customFormat="1" ht="12">
      <c r="A264" s="37"/>
      <c r="B264" s="38"/>
      <c r="C264" s="39"/>
      <c r="D264" s="234" t="s">
        <v>164</v>
      </c>
      <c r="E264" s="39"/>
      <c r="F264" s="235" t="s">
        <v>1493</v>
      </c>
      <c r="G264" s="39"/>
      <c r="H264" s="39"/>
      <c r="I264" s="236"/>
      <c r="J264" s="39"/>
      <c r="K264" s="39"/>
      <c r="L264" s="43"/>
      <c r="M264" s="237"/>
      <c r="N264" s="238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5" t="s">
        <v>164</v>
      </c>
      <c r="AU264" s="15" t="s">
        <v>95</v>
      </c>
    </row>
    <row r="265" spans="1:65" s="2" customFormat="1" ht="33" customHeight="1">
      <c r="A265" s="37"/>
      <c r="B265" s="38"/>
      <c r="C265" s="220" t="s">
        <v>511</v>
      </c>
      <c r="D265" s="220" t="s">
        <v>158</v>
      </c>
      <c r="E265" s="221" t="s">
        <v>507</v>
      </c>
      <c r="F265" s="222" t="s">
        <v>508</v>
      </c>
      <c r="G265" s="223" t="s">
        <v>278</v>
      </c>
      <c r="H265" s="224">
        <v>1</v>
      </c>
      <c r="I265" s="225"/>
      <c r="J265" s="226">
        <f>ROUND(I265*H265,2)</f>
        <v>0</v>
      </c>
      <c r="K265" s="227"/>
      <c r="L265" s="43"/>
      <c r="M265" s="228" t="s">
        <v>1</v>
      </c>
      <c r="N265" s="229" t="s">
        <v>50</v>
      </c>
      <c r="O265" s="90"/>
      <c r="P265" s="230">
        <f>O265*H265</f>
        <v>0</v>
      </c>
      <c r="Q265" s="230">
        <v>3E-05</v>
      </c>
      <c r="R265" s="230">
        <f>Q265*H265</f>
        <v>3E-05</v>
      </c>
      <c r="S265" s="230">
        <v>0</v>
      </c>
      <c r="T265" s="231">
        <f>S265*H265</f>
        <v>0</v>
      </c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R265" s="232" t="s">
        <v>174</v>
      </c>
      <c r="AT265" s="232" t="s">
        <v>158</v>
      </c>
      <c r="AU265" s="232" t="s">
        <v>95</v>
      </c>
      <c r="AY265" s="15" t="s">
        <v>157</v>
      </c>
      <c r="BE265" s="233">
        <f>IF(N265="základní",J265,0)</f>
        <v>0</v>
      </c>
      <c r="BF265" s="233">
        <f>IF(N265="snížená",J265,0)</f>
        <v>0</v>
      </c>
      <c r="BG265" s="233">
        <f>IF(N265="zákl. přenesená",J265,0)</f>
        <v>0</v>
      </c>
      <c r="BH265" s="233">
        <f>IF(N265="sníž. přenesená",J265,0)</f>
        <v>0</v>
      </c>
      <c r="BI265" s="233">
        <f>IF(N265="nulová",J265,0)</f>
        <v>0</v>
      </c>
      <c r="BJ265" s="15" t="s">
        <v>93</v>
      </c>
      <c r="BK265" s="233">
        <f>ROUND(I265*H265,2)</f>
        <v>0</v>
      </c>
      <c r="BL265" s="15" t="s">
        <v>174</v>
      </c>
      <c r="BM265" s="232" t="s">
        <v>509</v>
      </c>
    </row>
    <row r="266" spans="1:47" s="2" customFormat="1" ht="12">
      <c r="A266" s="37"/>
      <c r="B266" s="38"/>
      <c r="C266" s="39"/>
      <c r="D266" s="234" t="s">
        <v>164</v>
      </c>
      <c r="E266" s="39"/>
      <c r="F266" s="235" t="s">
        <v>510</v>
      </c>
      <c r="G266" s="39"/>
      <c r="H266" s="39"/>
      <c r="I266" s="236"/>
      <c r="J266" s="39"/>
      <c r="K266" s="39"/>
      <c r="L266" s="43"/>
      <c r="M266" s="237"/>
      <c r="N266" s="238"/>
      <c r="O266" s="90"/>
      <c r="P266" s="90"/>
      <c r="Q266" s="90"/>
      <c r="R266" s="90"/>
      <c r="S266" s="90"/>
      <c r="T266" s="91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T266" s="15" t="s">
        <v>164</v>
      </c>
      <c r="AU266" s="15" t="s">
        <v>95</v>
      </c>
    </row>
    <row r="267" spans="1:65" s="2" customFormat="1" ht="24.15" customHeight="1">
      <c r="A267" s="37"/>
      <c r="B267" s="38"/>
      <c r="C267" s="254" t="s">
        <v>516</v>
      </c>
      <c r="D267" s="254" t="s">
        <v>299</v>
      </c>
      <c r="E267" s="255" t="s">
        <v>521</v>
      </c>
      <c r="F267" s="256" t="s">
        <v>1611</v>
      </c>
      <c r="G267" s="257" t="s">
        <v>494</v>
      </c>
      <c r="H267" s="258">
        <v>1</v>
      </c>
      <c r="I267" s="259"/>
      <c r="J267" s="260">
        <f>ROUND(I267*H267,2)</f>
        <v>0</v>
      </c>
      <c r="K267" s="261"/>
      <c r="L267" s="262"/>
      <c r="M267" s="263" t="s">
        <v>1</v>
      </c>
      <c r="N267" s="264" t="s">
        <v>50</v>
      </c>
      <c r="O267" s="90"/>
      <c r="P267" s="230">
        <f>O267*H267</f>
        <v>0</v>
      </c>
      <c r="Q267" s="230">
        <v>0.0319</v>
      </c>
      <c r="R267" s="230">
        <f>Q267*H267</f>
        <v>0.0319</v>
      </c>
      <c r="S267" s="230">
        <v>0</v>
      </c>
      <c r="T267" s="23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2" t="s">
        <v>191</v>
      </c>
      <c r="AT267" s="232" t="s">
        <v>299</v>
      </c>
      <c r="AU267" s="232" t="s">
        <v>95</v>
      </c>
      <c r="AY267" s="15" t="s">
        <v>157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5" t="s">
        <v>93</v>
      </c>
      <c r="BK267" s="233">
        <f>ROUND(I267*H267,2)</f>
        <v>0</v>
      </c>
      <c r="BL267" s="15" t="s">
        <v>174</v>
      </c>
      <c r="BM267" s="232" t="s">
        <v>523</v>
      </c>
    </row>
    <row r="268" spans="1:47" s="2" customFormat="1" ht="12">
      <c r="A268" s="37"/>
      <c r="B268" s="38"/>
      <c r="C268" s="39"/>
      <c r="D268" s="234" t="s">
        <v>164</v>
      </c>
      <c r="E268" s="39"/>
      <c r="F268" s="235" t="s">
        <v>1611</v>
      </c>
      <c r="G268" s="39"/>
      <c r="H268" s="39"/>
      <c r="I268" s="236"/>
      <c r="J268" s="39"/>
      <c r="K268" s="39"/>
      <c r="L268" s="43"/>
      <c r="M268" s="237"/>
      <c r="N268" s="238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5" t="s">
        <v>164</v>
      </c>
      <c r="AU268" s="15" t="s">
        <v>95</v>
      </c>
    </row>
    <row r="269" spans="1:65" s="2" customFormat="1" ht="33" customHeight="1">
      <c r="A269" s="37"/>
      <c r="B269" s="38"/>
      <c r="C269" s="220" t="s">
        <v>520</v>
      </c>
      <c r="D269" s="220" t="s">
        <v>158</v>
      </c>
      <c r="E269" s="221" t="s">
        <v>1612</v>
      </c>
      <c r="F269" s="222" t="s">
        <v>1613</v>
      </c>
      <c r="G269" s="223" t="s">
        <v>494</v>
      </c>
      <c r="H269" s="224">
        <v>35</v>
      </c>
      <c r="I269" s="225"/>
      <c r="J269" s="226">
        <f>ROUND(I269*H269,2)</f>
        <v>0</v>
      </c>
      <c r="K269" s="227"/>
      <c r="L269" s="43"/>
      <c r="M269" s="228" t="s">
        <v>1</v>
      </c>
      <c r="N269" s="229" t="s">
        <v>50</v>
      </c>
      <c r="O269" s="90"/>
      <c r="P269" s="230">
        <f>O269*H269</f>
        <v>0</v>
      </c>
      <c r="Q269" s="230">
        <v>0</v>
      </c>
      <c r="R269" s="230">
        <f>Q269*H269</f>
        <v>0</v>
      </c>
      <c r="S269" s="230">
        <v>0</v>
      </c>
      <c r="T269" s="231">
        <f>S269*H269</f>
        <v>0</v>
      </c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R269" s="232" t="s">
        <v>174</v>
      </c>
      <c r="AT269" s="232" t="s">
        <v>158</v>
      </c>
      <c r="AU269" s="232" t="s">
        <v>95</v>
      </c>
      <c r="AY269" s="15" t="s">
        <v>157</v>
      </c>
      <c r="BE269" s="233">
        <f>IF(N269="základní",J269,0)</f>
        <v>0</v>
      </c>
      <c r="BF269" s="233">
        <f>IF(N269="snížená",J269,0)</f>
        <v>0</v>
      </c>
      <c r="BG269" s="233">
        <f>IF(N269="zákl. přenesená",J269,0)</f>
        <v>0</v>
      </c>
      <c r="BH269" s="233">
        <f>IF(N269="sníž. přenesená",J269,0)</f>
        <v>0</v>
      </c>
      <c r="BI269" s="233">
        <f>IF(N269="nulová",J269,0)</f>
        <v>0</v>
      </c>
      <c r="BJ269" s="15" t="s">
        <v>93</v>
      </c>
      <c r="BK269" s="233">
        <f>ROUND(I269*H269,2)</f>
        <v>0</v>
      </c>
      <c r="BL269" s="15" t="s">
        <v>174</v>
      </c>
      <c r="BM269" s="232" t="s">
        <v>1614</v>
      </c>
    </row>
    <row r="270" spans="1:47" s="2" customFormat="1" ht="12">
      <c r="A270" s="37"/>
      <c r="B270" s="38"/>
      <c r="C270" s="39"/>
      <c r="D270" s="234" t="s">
        <v>164</v>
      </c>
      <c r="E270" s="39"/>
      <c r="F270" s="235" t="s">
        <v>1615</v>
      </c>
      <c r="G270" s="39"/>
      <c r="H270" s="39"/>
      <c r="I270" s="236"/>
      <c r="J270" s="39"/>
      <c r="K270" s="39"/>
      <c r="L270" s="43"/>
      <c r="M270" s="237"/>
      <c r="N270" s="238"/>
      <c r="O270" s="90"/>
      <c r="P270" s="90"/>
      <c r="Q270" s="90"/>
      <c r="R270" s="90"/>
      <c r="S270" s="90"/>
      <c r="T270" s="91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T270" s="15" t="s">
        <v>164</v>
      </c>
      <c r="AU270" s="15" t="s">
        <v>95</v>
      </c>
    </row>
    <row r="271" spans="1:65" s="2" customFormat="1" ht="16.5" customHeight="1">
      <c r="A271" s="37"/>
      <c r="B271" s="38"/>
      <c r="C271" s="254" t="s">
        <v>524</v>
      </c>
      <c r="D271" s="254" t="s">
        <v>299</v>
      </c>
      <c r="E271" s="255" t="s">
        <v>1616</v>
      </c>
      <c r="F271" s="256" t="s">
        <v>1617</v>
      </c>
      <c r="G271" s="257" t="s">
        <v>494</v>
      </c>
      <c r="H271" s="258">
        <v>35</v>
      </c>
      <c r="I271" s="259"/>
      <c r="J271" s="260">
        <f>ROUND(I271*H271,2)</f>
        <v>0</v>
      </c>
      <c r="K271" s="261"/>
      <c r="L271" s="262"/>
      <c r="M271" s="263" t="s">
        <v>1</v>
      </c>
      <c r="N271" s="264" t="s">
        <v>50</v>
      </c>
      <c r="O271" s="90"/>
      <c r="P271" s="230">
        <f>O271*H271</f>
        <v>0</v>
      </c>
      <c r="Q271" s="230">
        <v>0.0008</v>
      </c>
      <c r="R271" s="230">
        <f>Q271*H271</f>
        <v>0.028</v>
      </c>
      <c r="S271" s="230">
        <v>0</v>
      </c>
      <c r="T271" s="23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232" t="s">
        <v>191</v>
      </c>
      <c r="AT271" s="232" t="s">
        <v>299</v>
      </c>
      <c r="AU271" s="232" t="s">
        <v>95</v>
      </c>
      <c r="AY271" s="15" t="s">
        <v>157</v>
      </c>
      <c r="BE271" s="233">
        <f>IF(N271="základní",J271,0)</f>
        <v>0</v>
      </c>
      <c r="BF271" s="233">
        <f>IF(N271="snížená",J271,0)</f>
        <v>0</v>
      </c>
      <c r="BG271" s="233">
        <f>IF(N271="zákl. přenesená",J271,0)</f>
        <v>0</v>
      </c>
      <c r="BH271" s="233">
        <f>IF(N271="sníž. přenesená",J271,0)</f>
        <v>0</v>
      </c>
      <c r="BI271" s="233">
        <f>IF(N271="nulová",J271,0)</f>
        <v>0</v>
      </c>
      <c r="BJ271" s="15" t="s">
        <v>93</v>
      </c>
      <c r="BK271" s="233">
        <f>ROUND(I271*H271,2)</f>
        <v>0</v>
      </c>
      <c r="BL271" s="15" t="s">
        <v>174</v>
      </c>
      <c r="BM271" s="232" t="s">
        <v>1618</v>
      </c>
    </row>
    <row r="272" spans="1:47" s="2" customFormat="1" ht="12">
      <c r="A272" s="37"/>
      <c r="B272" s="38"/>
      <c r="C272" s="39"/>
      <c r="D272" s="234" t="s">
        <v>164</v>
      </c>
      <c r="E272" s="39"/>
      <c r="F272" s="235" t="s">
        <v>1617</v>
      </c>
      <c r="G272" s="39"/>
      <c r="H272" s="39"/>
      <c r="I272" s="236"/>
      <c r="J272" s="39"/>
      <c r="K272" s="39"/>
      <c r="L272" s="43"/>
      <c r="M272" s="237"/>
      <c r="N272" s="238"/>
      <c r="O272" s="90"/>
      <c r="P272" s="90"/>
      <c r="Q272" s="90"/>
      <c r="R272" s="90"/>
      <c r="S272" s="90"/>
      <c r="T272" s="91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T272" s="15" t="s">
        <v>164</v>
      </c>
      <c r="AU272" s="15" t="s">
        <v>95</v>
      </c>
    </row>
    <row r="273" spans="1:65" s="2" customFormat="1" ht="33" customHeight="1">
      <c r="A273" s="37"/>
      <c r="B273" s="38"/>
      <c r="C273" s="220" t="s">
        <v>529</v>
      </c>
      <c r="D273" s="220" t="s">
        <v>158</v>
      </c>
      <c r="E273" s="221" t="s">
        <v>1619</v>
      </c>
      <c r="F273" s="222" t="s">
        <v>1620</v>
      </c>
      <c r="G273" s="223" t="s">
        <v>494</v>
      </c>
      <c r="H273" s="224">
        <v>7</v>
      </c>
      <c r="I273" s="225"/>
      <c r="J273" s="226">
        <f>ROUND(I273*H273,2)</f>
        <v>0</v>
      </c>
      <c r="K273" s="227"/>
      <c r="L273" s="43"/>
      <c r="M273" s="228" t="s">
        <v>1</v>
      </c>
      <c r="N273" s="229" t="s">
        <v>50</v>
      </c>
      <c r="O273" s="90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2" t="s">
        <v>174</v>
      </c>
      <c r="AT273" s="232" t="s">
        <v>158</v>
      </c>
      <c r="AU273" s="232" t="s">
        <v>95</v>
      </c>
      <c r="AY273" s="15" t="s">
        <v>157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5" t="s">
        <v>93</v>
      </c>
      <c r="BK273" s="233">
        <f>ROUND(I273*H273,2)</f>
        <v>0</v>
      </c>
      <c r="BL273" s="15" t="s">
        <v>174</v>
      </c>
      <c r="BM273" s="232" t="s">
        <v>1621</v>
      </c>
    </row>
    <row r="274" spans="1:47" s="2" customFormat="1" ht="12">
      <c r="A274" s="37"/>
      <c r="B274" s="38"/>
      <c r="C274" s="39"/>
      <c r="D274" s="234" t="s">
        <v>164</v>
      </c>
      <c r="E274" s="39"/>
      <c r="F274" s="235" t="s">
        <v>1622</v>
      </c>
      <c r="G274" s="39"/>
      <c r="H274" s="39"/>
      <c r="I274" s="236"/>
      <c r="J274" s="39"/>
      <c r="K274" s="39"/>
      <c r="L274" s="43"/>
      <c r="M274" s="237"/>
      <c r="N274" s="238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5" t="s">
        <v>164</v>
      </c>
      <c r="AU274" s="15" t="s">
        <v>95</v>
      </c>
    </row>
    <row r="275" spans="1:65" s="2" customFormat="1" ht="16.5" customHeight="1">
      <c r="A275" s="37"/>
      <c r="B275" s="38"/>
      <c r="C275" s="254" t="s">
        <v>533</v>
      </c>
      <c r="D275" s="254" t="s">
        <v>299</v>
      </c>
      <c r="E275" s="255" t="s">
        <v>1623</v>
      </c>
      <c r="F275" s="256" t="s">
        <v>1624</v>
      </c>
      <c r="G275" s="257" t="s">
        <v>494</v>
      </c>
      <c r="H275" s="258">
        <v>7</v>
      </c>
      <c r="I275" s="259"/>
      <c r="J275" s="260">
        <f>ROUND(I275*H275,2)</f>
        <v>0</v>
      </c>
      <c r="K275" s="261"/>
      <c r="L275" s="262"/>
      <c r="M275" s="263" t="s">
        <v>1</v>
      </c>
      <c r="N275" s="264" t="s">
        <v>50</v>
      </c>
      <c r="O275" s="90"/>
      <c r="P275" s="230">
        <f>O275*H275</f>
        <v>0</v>
      </c>
      <c r="Q275" s="230">
        <v>0.0042</v>
      </c>
      <c r="R275" s="230">
        <f>Q275*H275</f>
        <v>0.0294</v>
      </c>
      <c r="S275" s="230">
        <v>0</v>
      </c>
      <c r="T275" s="23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32" t="s">
        <v>191</v>
      </c>
      <c r="AT275" s="232" t="s">
        <v>299</v>
      </c>
      <c r="AU275" s="232" t="s">
        <v>95</v>
      </c>
      <c r="AY275" s="15" t="s">
        <v>157</v>
      </c>
      <c r="BE275" s="233">
        <f>IF(N275="základní",J275,0)</f>
        <v>0</v>
      </c>
      <c r="BF275" s="233">
        <f>IF(N275="snížená",J275,0)</f>
        <v>0</v>
      </c>
      <c r="BG275" s="233">
        <f>IF(N275="zákl. přenesená",J275,0)</f>
        <v>0</v>
      </c>
      <c r="BH275" s="233">
        <f>IF(N275="sníž. přenesená",J275,0)</f>
        <v>0</v>
      </c>
      <c r="BI275" s="233">
        <f>IF(N275="nulová",J275,0)</f>
        <v>0</v>
      </c>
      <c r="BJ275" s="15" t="s">
        <v>93</v>
      </c>
      <c r="BK275" s="233">
        <f>ROUND(I275*H275,2)</f>
        <v>0</v>
      </c>
      <c r="BL275" s="15" t="s">
        <v>174</v>
      </c>
      <c r="BM275" s="232" t="s">
        <v>1625</v>
      </c>
    </row>
    <row r="276" spans="1:47" s="2" customFormat="1" ht="12">
      <c r="A276" s="37"/>
      <c r="B276" s="38"/>
      <c r="C276" s="39"/>
      <c r="D276" s="234" t="s">
        <v>164</v>
      </c>
      <c r="E276" s="39"/>
      <c r="F276" s="235" t="s">
        <v>1624</v>
      </c>
      <c r="G276" s="39"/>
      <c r="H276" s="39"/>
      <c r="I276" s="236"/>
      <c r="J276" s="39"/>
      <c r="K276" s="39"/>
      <c r="L276" s="43"/>
      <c r="M276" s="237"/>
      <c r="N276" s="238"/>
      <c r="O276" s="90"/>
      <c r="P276" s="90"/>
      <c r="Q276" s="90"/>
      <c r="R276" s="90"/>
      <c r="S276" s="90"/>
      <c r="T276" s="91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15" t="s">
        <v>164</v>
      </c>
      <c r="AU276" s="15" t="s">
        <v>95</v>
      </c>
    </row>
    <row r="277" spans="1:65" s="2" customFormat="1" ht="33" customHeight="1">
      <c r="A277" s="37"/>
      <c r="B277" s="38"/>
      <c r="C277" s="220" t="s">
        <v>537</v>
      </c>
      <c r="D277" s="220" t="s">
        <v>158</v>
      </c>
      <c r="E277" s="221" t="s">
        <v>1626</v>
      </c>
      <c r="F277" s="222" t="s">
        <v>1627</v>
      </c>
      <c r="G277" s="223" t="s">
        <v>494</v>
      </c>
      <c r="H277" s="224">
        <v>1</v>
      </c>
      <c r="I277" s="225"/>
      <c r="J277" s="226">
        <f>ROUND(I277*H277,2)</f>
        <v>0</v>
      </c>
      <c r="K277" s="227"/>
      <c r="L277" s="43"/>
      <c r="M277" s="228" t="s">
        <v>1</v>
      </c>
      <c r="N277" s="229" t="s">
        <v>50</v>
      </c>
      <c r="O277" s="90"/>
      <c r="P277" s="230">
        <f>O277*H277</f>
        <v>0</v>
      </c>
      <c r="Q277" s="230">
        <v>0</v>
      </c>
      <c r="R277" s="230">
        <f>Q277*H277</f>
        <v>0</v>
      </c>
      <c r="S277" s="230">
        <v>0</v>
      </c>
      <c r="T277" s="23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32" t="s">
        <v>174</v>
      </c>
      <c r="AT277" s="232" t="s">
        <v>158</v>
      </c>
      <c r="AU277" s="232" t="s">
        <v>95</v>
      </c>
      <c r="AY277" s="15" t="s">
        <v>157</v>
      </c>
      <c r="BE277" s="233">
        <f>IF(N277="základní",J277,0)</f>
        <v>0</v>
      </c>
      <c r="BF277" s="233">
        <f>IF(N277="snížená",J277,0)</f>
        <v>0</v>
      </c>
      <c r="BG277" s="233">
        <f>IF(N277="zákl. přenesená",J277,0)</f>
        <v>0</v>
      </c>
      <c r="BH277" s="233">
        <f>IF(N277="sníž. přenesená",J277,0)</f>
        <v>0</v>
      </c>
      <c r="BI277" s="233">
        <f>IF(N277="nulová",J277,0)</f>
        <v>0</v>
      </c>
      <c r="BJ277" s="15" t="s">
        <v>93</v>
      </c>
      <c r="BK277" s="233">
        <f>ROUND(I277*H277,2)</f>
        <v>0</v>
      </c>
      <c r="BL277" s="15" t="s">
        <v>174</v>
      </c>
      <c r="BM277" s="232" t="s">
        <v>1628</v>
      </c>
    </row>
    <row r="278" spans="1:47" s="2" customFormat="1" ht="12">
      <c r="A278" s="37"/>
      <c r="B278" s="38"/>
      <c r="C278" s="39"/>
      <c r="D278" s="234" t="s">
        <v>164</v>
      </c>
      <c r="E278" s="39"/>
      <c r="F278" s="235" t="s">
        <v>1629</v>
      </c>
      <c r="G278" s="39"/>
      <c r="H278" s="39"/>
      <c r="I278" s="236"/>
      <c r="J278" s="39"/>
      <c r="K278" s="39"/>
      <c r="L278" s="43"/>
      <c r="M278" s="237"/>
      <c r="N278" s="238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5" t="s">
        <v>164</v>
      </c>
      <c r="AU278" s="15" t="s">
        <v>95</v>
      </c>
    </row>
    <row r="279" spans="1:65" s="2" customFormat="1" ht="16.5" customHeight="1">
      <c r="A279" s="37"/>
      <c r="B279" s="38"/>
      <c r="C279" s="254" t="s">
        <v>541</v>
      </c>
      <c r="D279" s="254" t="s">
        <v>299</v>
      </c>
      <c r="E279" s="255" t="s">
        <v>1630</v>
      </c>
      <c r="F279" s="256" t="s">
        <v>1631</v>
      </c>
      <c r="G279" s="257" t="s">
        <v>494</v>
      </c>
      <c r="H279" s="258">
        <v>1</v>
      </c>
      <c r="I279" s="259"/>
      <c r="J279" s="260">
        <f>ROUND(I279*H279,2)</f>
        <v>0</v>
      </c>
      <c r="K279" s="261"/>
      <c r="L279" s="262"/>
      <c r="M279" s="263" t="s">
        <v>1</v>
      </c>
      <c r="N279" s="264" t="s">
        <v>50</v>
      </c>
      <c r="O279" s="90"/>
      <c r="P279" s="230">
        <f>O279*H279</f>
        <v>0</v>
      </c>
      <c r="Q279" s="230">
        <v>0.0085</v>
      </c>
      <c r="R279" s="230">
        <f>Q279*H279</f>
        <v>0.0085</v>
      </c>
      <c r="S279" s="230">
        <v>0</v>
      </c>
      <c r="T279" s="23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2" t="s">
        <v>191</v>
      </c>
      <c r="AT279" s="232" t="s">
        <v>299</v>
      </c>
      <c r="AU279" s="232" t="s">
        <v>95</v>
      </c>
      <c r="AY279" s="15" t="s">
        <v>157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5" t="s">
        <v>93</v>
      </c>
      <c r="BK279" s="233">
        <f>ROUND(I279*H279,2)</f>
        <v>0</v>
      </c>
      <c r="BL279" s="15" t="s">
        <v>174</v>
      </c>
      <c r="BM279" s="232" t="s">
        <v>1632</v>
      </c>
    </row>
    <row r="280" spans="1:47" s="2" customFormat="1" ht="12">
      <c r="A280" s="37"/>
      <c r="B280" s="38"/>
      <c r="C280" s="39"/>
      <c r="D280" s="234" t="s">
        <v>164</v>
      </c>
      <c r="E280" s="39"/>
      <c r="F280" s="235" t="s">
        <v>1631</v>
      </c>
      <c r="G280" s="39"/>
      <c r="H280" s="39"/>
      <c r="I280" s="236"/>
      <c r="J280" s="39"/>
      <c r="K280" s="39"/>
      <c r="L280" s="43"/>
      <c r="M280" s="237"/>
      <c r="N280" s="238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5" t="s">
        <v>164</v>
      </c>
      <c r="AU280" s="15" t="s">
        <v>95</v>
      </c>
    </row>
    <row r="281" spans="1:65" s="2" customFormat="1" ht="33" customHeight="1">
      <c r="A281" s="37"/>
      <c r="B281" s="38"/>
      <c r="C281" s="220" t="s">
        <v>545</v>
      </c>
      <c r="D281" s="220" t="s">
        <v>158</v>
      </c>
      <c r="E281" s="221" t="s">
        <v>1633</v>
      </c>
      <c r="F281" s="222" t="s">
        <v>1634</v>
      </c>
      <c r="G281" s="223" t="s">
        <v>494</v>
      </c>
      <c r="H281" s="224">
        <v>1</v>
      </c>
      <c r="I281" s="225"/>
      <c r="J281" s="226">
        <f>ROUND(I281*H281,2)</f>
        <v>0</v>
      </c>
      <c r="K281" s="227"/>
      <c r="L281" s="43"/>
      <c r="M281" s="228" t="s">
        <v>1</v>
      </c>
      <c r="N281" s="229" t="s">
        <v>50</v>
      </c>
      <c r="O281" s="90"/>
      <c r="P281" s="230">
        <f>O281*H281</f>
        <v>0</v>
      </c>
      <c r="Q281" s="230">
        <v>1E-05</v>
      </c>
      <c r="R281" s="230">
        <f>Q281*H281</f>
        <v>1E-05</v>
      </c>
      <c r="S281" s="230">
        <v>0</v>
      </c>
      <c r="T281" s="23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2" t="s">
        <v>174</v>
      </c>
      <c r="AT281" s="232" t="s">
        <v>158</v>
      </c>
      <c r="AU281" s="232" t="s">
        <v>95</v>
      </c>
      <c r="AY281" s="15" t="s">
        <v>157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5" t="s">
        <v>93</v>
      </c>
      <c r="BK281" s="233">
        <f>ROUND(I281*H281,2)</f>
        <v>0</v>
      </c>
      <c r="BL281" s="15" t="s">
        <v>174</v>
      </c>
      <c r="BM281" s="232" t="s">
        <v>1635</v>
      </c>
    </row>
    <row r="282" spans="1:47" s="2" customFormat="1" ht="12">
      <c r="A282" s="37"/>
      <c r="B282" s="38"/>
      <c r="C282" s="39"/>
      <c r="D282" s="234" t="s">
        <v>164</v>
      </c>
      <c r="E282" s="39"/>
      <c r="F282" s="235" t="s">
        <v>1636</v>
      </c>
      <c r="G282" s="39"/>
      <c r="H282" s="39"/>
      <c r="I282" s="236"/>
      <c r="J282" s="39"/>
      <c r="K282" s="39"/>
      <c r="L282" s="43"/>
      <c r="M282" s="237"/>
      <c r="N282" s="238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164</v>
      </c>
      <c r="AU282" s="15" t="s">
        <v>95</v>
      </c>
    </row>
    <row r="283" spans="1:65" s="2" customFormat="1" ht="16.5" customHeight="1">
      <c r="A283" s="37"/>
      <c r="B283" s="38"/>
      <c r="C283" s="254" t="s">
        <v>549</v>
      </c>
      <c r="D283" s="254" t="s">
        <v>299</v>
      </c>
      <c r="E283" s="255" t="s">
        <v>1637</v>
      </c>
      <c r="F283" s="256" t="s">
        <v>1638</v>
      </c>
      <c r="G283" s="257" t="s">
        <v>494</v>
      </c>
      <c r="H283" s="258">
        <v>1</v>
      </c>
      <c r="I283" s="259"/>
      <c r="J283" s="260">
        <f>ROUND(I283*H283,2)</f>
        <v>0</v>
      </c>
      <c r="K283" s="261"/>
      <c r="L283" s="262"/>
      <c r="M283" s="263" t="s">
        <v>1</v>
      </c>
      <c r="N283" s="264" t="s">
        <v>50</v>
      </c>
      <c r="O283" s="90"/>
      <c r="P283" s="230">
        <f>O283*H283</f>
        <v>0</v>
      </c>
      <c r="Q283" s="230">
        <v>0.0124</v>
      </c>
      <c r="R283" s="230">
        <f>Q283*H283</f>
        <v>0.0124</v>
      </c>
      <c r="S283" s="230">
        <v>0</v>
      </c>
      <c r="T283" s="23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2" t="s">
        <v>191</v>
      </c>
      <c r="AT283" s="232" t="s">
        <v>299</v>
      </c>
      <c r="AU283" s="232" t="s">
        <v>95</v>
      </c>
      <c r="AY283" s="15" t="s">
        <v>157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5" t="s">
        <v>93</v>
      </c>
      <c r="BK283" s="233">
        <f>ROUND(I283*H283,2)</f>
        <v>0</v>
      </c>
      <c r="BL283" s="15" t="s">
        <v>174</v>
      </c>
      <c r="BM283" s="232" t="s">
        <v>1639</v>
      </c>
    </row>
    <row r="284" spans="1:47" s="2" customFormat="1" ht="12">
      <c r="A284" s="37"/>
      <c r="B284" s="38"/>
      <c r="C284" s="39"/>
      <c r="D284" s="234" t="s">
        <v>164</v>
      </c>
      <c r="E284" s="39"/>
      <c r="F284" s="235" t="s">
        <v>1638</v>
      </c>
      <c r="G284" s="39"/>
      <c r="H284" s="39"/>
      <c r="I284" s="236"/>
      <c r="J284" s="39"/>
      <c r="K284" s="39"/>
      <c r="L284" s="43"/>
      <c r="M284" s="237"/>
      <c r="N284" s="238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5" t="s">
        <v>164</v>
      </c>
      <c r="AU284" s="15" t="s">
        <v>95</v>
      </c>
    </row>
    <row r="285" spans="1:65" s="2" customFormat="1" ht="33" customHeight="1">
      <c r="A285" s="37"/>
      <c r="B285" s="38"/>
      <c r="C285" s="220" t="s">
        <v>553</v>
      </c>
      <c r="D285" s="220" t="s">
        <v>158</v>
      </c>
      <c r="E285" s="221" t="s">
        <v>1640</v>
      </c>
      <c r="F285" s="222" t="s">
        <v>1641</v>
      </c>
      <c r="G285" s="223" t="s">
        <v>494</v>
      </c>
      <c r="H285" s="224">
        <v>105</v>
      </c>
      <c r="I285" s="225"/>
      <c r="J285" s="226">
        <f>ROUND(I285*H285,2)</f>
        <v>0</v>
      </c>
      <c r="K285" s="227"/>
      <c r="L285" s="43"/>
      <c r="M285" s="228" t="s">
        <v>1</v>
      </c>
      <c r="N285" s="229" t="s">
        <v>50</v>
      </c>
      <c r="O285" s="90"/>
      <c r="P285" s="230">
        <f>O285*H285</f>
        <v>0</v>
      </c>
      <c r="Q285" s="230">
        <v>0</v>
      </c>
      <c r="R285" s="230">
        <f>Q285*H285</f>
        <v>0</v>
      </c>
      <c r="S285" s="230">
        <v>0</v>
      </c>
      <c r="T285" s="23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232" t="s">
        <v>174</v>
      </c>
      <c r="AT285" s="232" t="s">
        <v>158</v>
      </c>
      <c r="AU285" s="232" t="s">
        <v>95</v>
      </c>
      <c r="AY285" s="15" t="s">
        <v>157</v>
      </c>
      <c r="BE285" s="233">
        <f>IF(N285="základní",J285,0)</f>
        <v>0</v>
      </c>
      <c r="BF285" s="233">
        <f>IF(N285="snížená",J285,0)</f>
        <v>0</v>
      </c>
      <c r="BG285" s="233">
        <f>IF(N285="zákl. přenesená",J285,0)</f>
        <v>0</v>
      </c>
      <c r="BH285" s="233">
        <f>IF(N285="sníž. přenesená",J285,0)</f>
        <v>0</v>
      </c>
      <c r="BI285" s="233">
        <f>IF(N285="nulová",J285,0)</f>
        <v>0</v>
      </c>
      <c r="BJ285" s="15" t="s">
        <v>93</v>
      </c>
      <c r="BK285" s="233">
        <f>ROUND(I285*H285,2)</f>
        <v>0</v>
      </c>
      <c r="BL285" s="15" t="s">
        <v>174</v>
      </c>
      <c r="BM285" s="232" t="s">
        <v>1642</v>
      </c>
    </row>
    <row r="286" spans="1:47" s="2" customFormat="1" ht="12">
      <c r="A286" s="37"/>
      <c r="B286" s="38"/>
      <c r="C286" s="39"/>
      <c r="D286" s="234" t="s">
        <v>164</v>
      </c>
      <c r="E286" s="39"/>
      <c r="F286" s="235" t="s">
        <v>1643</v>
      </c>
      <c r="G286" s="39"/>
      <c r="H286" s="39"/>
      <c r="I286" s="236"/>
      <c r="J286" s="39"/>
      <c r="K286" s="39"/>
      <c r="L286" s="43"/>
      <c r="M286" s="237"/>
      <c r="N286" s="238"/>
      <c r="O286" s="90"/>
      <c r="P286" s="90"/>
      <c r="Q286" s="90"/>
      <c r="R286" s="90"/>
      <c r="S286" s="90"/>
      <c r="T286" s="91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15" t="s">
        <v>164</v>
      </c>
      <c r="AU286" s="15" t="s">
        <v>95</v>
      </c>
    </row>
    <row r="287" spans="1:51" s="13" customFormat="1" ht="12">
      <c r="A287" s="13"/>
      <c r="B287" s="239"/>
      <c r="C287" s="240"/>
      <c r="D287" s="234" t="s">
        <v>224</v>
      </c>
      <c r="E287" s="241" t="s">
        <v>1</v>
      </c>
      <c r="F287" s="242" t="s">
        <v>1644</v>
      </c>
      <c r="G287" s="240"/>
      <c r="H287" s="243">
        <v>105</v>
      </c>
      <c r="I287" s="244"/>
      <c r="J287" s="240"/>
      <c r="K287" s="240"/>
      <c r="L287" s="245"/>
      <c r="M287" s="246"/>
      <c r="N287" s="247"/>
      <c r="O287" s="247"/>
      <c r="P287" s="247"/>
      <c r="Q287" s="247"/>
      <c r="R287" s="247"/>
      <c r="S287" s="247"/>
      <c r="T287" s="248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9" t="s">
        <v>224</v>
      </c>
      <c r="AU287" s="249" t="s">
        <v>95</v>
      </c>
      <c r="AV287" s="13" t="s">
        <v>95</v>
      </c>
      <c r="AW287" s="13" t="s">
        <v>40</v>
      </c>
      <c r="AX287" s="13" t="s">
        <v>93</v>
      </c>
      <c r="AY287" s="249" t="s">
        <v>157</v>
      </c>
    </row>
    <row r="288" spans="1:65" s="2" customFormat="1" ht="16.5" customHeight="1">
      <c r="A288" s="37"/>
      <c r="B288" s="38"/>
      <c r="C288" s="254" t="s">
        <v>557</v>
      </c>
      <c r="D288" s="254" t="s">
        <v>299</v>
      </c>
      <c r="E288" s="255" t="s">
        <v>1645</v>
      </c>
      <c r="F288" s="256" t="s">
        <v>1646</v>
      </c>
      <c r="G288" s="257" t="s">
        <v>494</v>
      </c>
      <c r="H288" s="258">
        <v>35</v>
      </c>
      <c r="I288" s="259"/>
      <c r="J288" s="260">
        <f>ROUND(I288*H288,2)</f>
        <v>0</v>
      </c>
      <c r="K288" s="261"/>
      <c r="L288" s="262"/>
      <c r="M288" s="263" t="s">
        <v>1</v>
      </c>
      <c r="N288" s="264" t="s">
        <v>50</v>
      </c>
      <c r="O288" s="90"/>
      <c r="P288" s="230">
        <f>O288*H288</f>
        <v>0</v>
      </c>
      <c r="Q288" s="230">
        <v>0.0007</v>
      </c>
      <c r="R288" s="230">
        <f>Q288*H288</f>
        <v>0.0245</v>
      </c>
      <c r="S288" s="230">
        <v>0</v>
      </c>
      <c r="T288" s="231">
        <f>S288*H288</f>
        <v>0</v>
      </c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R288" s="232" t="s">
        <v>191</v>
      </c>
      <c r="AT288" s="232" t="s">
        <v>299</v>
      </c>
      <c r="AU288" s="232" t="s">
        <v>95</v>
      </c>
      <c r="AY288" s="15" t="s">
        <v>157</v>
      </c>
      <c r="BE288" s="233">
        <f>IF(N288="základní",J288,0)</f>
        <v>0</v>
      </c>
      <c r="BF288" s="233">
        <f>IF(N288="snížená",J288,0)</f>
        <v>0</v>
      </c>
      <c r="BG288" s="233">
        <f>IF(N288="zákl. přenesená",J288,0)</f>
        <v>0</v>
      </c>
      <c r="BH288" s="233">
        <f>IF(N288="sníž. přenesená",J288,0)</f>
        <v>0</v>
      </c>
      <c r="BI288" s="233">
        <f>IF(N288="nulová",J288,0)</f>
        <v>0</v>
      </c>
      <c r="BJ288" s="15" t="s">
        <v>93</v>
      </c>
      <c r="BK288" s="233">
        <f>ROUND(I288*H288,2)</f>
        <v>0</v>
      </c>
      <c r="BL288" s="15" t="s">
        <v>174</v>
      </c>
      <c r="BM288" s="232" t="s">
        <v>1647</v>
      </c>
    </row>
    <row r="289" spans="1:47" s="2" customFormat="1" ht="12">
      <c r="A289" s="37"/>
      <c r="B289" s="38"/>
      <c r="C289" s="39"/>
      <c r="D289" s="234" t="s">
        <v>164</v>
      </c>
      <c r="E289" s="39"/>
      <c r="F289" s="235" t="s">
        <v>1646</v>
      </c>
      <c r="G289" s="39"/>
      <c r="H289" s="39"/>
      <c r="I289" s="236"/>
      <c r="J289" s="39"/>
      <c r="K289" s="39"/>
      <c r="L289" s="43"/>
      <c r="M289" s="237"/>
      <c r="N289" s="238"/>
      <c r="O289" s="90"/>
      <c r="P289" s="90"/>
      <c r="Q289" s="90"/>
      <c r="R289" s="90"/>
      <c r="S289" s="90"/>
      <c r="T289" s="91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T289" s="15" t="s">
        <v>164</v>
      </c>
      <c r="AU289" s="15" t="s">
        <v>95</v>
      </c>
    </row>
    <row r="290" spans="1:51" s="13" customFormat="1" ht="12">
      <c r="A290" s="13"/>
      <c r="B290" s="239"/>
      <c r="C290" s="240"/>
      <c r="D290" s="234" t="s">
        <v>224</v>
      </c>
      <c r="E290" s="241" t="s">
        <v>1</v>
      </c>
      <c r="F290" s="242" t="s">
        <v>456</v>
      </c>
      <c r="G290" s="240"/>
      <c r="H290" s="243">
        <v>35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9" t="s">
        <v>224</v>
      </c>
      <c r="AU290" s="249" t="s">
        <v>95</v>
      </c>
      <c r="AV290" s="13" t="s">
        <v>95</v>
      </c>
      <c r="AW290" s="13" t="s">
        <v>40</v>
      </c>
      <c r="AX290" s="13" t="s">
        <v>93</v>
      </c>
      <c r="AY290" s="249" t="s">
        <v>157</v>
      </c>
    </row>
    <row r="291" spans="1:65" s="2" customFormat="1" ht="16.5" customHeight="1">
      <c r="A291" s="37"/>
      <c r="B291" s="38"/>
      <c r="C291" s="254" t="s">
        <v>563</v>
      </c>
      <c r="D291" s="254" t="s">
        <v>299</v>
      </c>
      <c r="E291" s="255" t="s">
        <v>1648</v>
      </c>
      <c r="F291" s="256" t="s">
        <v>1649</v>
      </c>
      <c r="G291" s="257" t="s">
        <v>494</v>
      </c>
      <c r="H291" s="258">
        <v>35</v>
      </c>
      <c r="I291" s="259"/>
      <c r="J291" s="260">
        <f>ROUND(I291*H291,2)</f>
        <v>0</v>
      </c>
      <c r="K291" s="261"/>
      <c r="L291" s="262"/>
      <c r="M291" s="263" t="s">
        <v>1</v>
      </c>
      <c r="N291" s="264" t="s">
        <v>50</v>
      </c>
      <c r="O291" s="90"/>
      <c r="P291" s="230">
        <f>O291*H291</f>
        <v>0</v>
      </c>
      <c r="Q291" s="230">
        <v>0.0007</v>
      </c>
      <c r="R291" s="230">
        <f>Q291*H291</f>
        <v>0.0245</v>
      </c>
      <c r="S291" s="230">
        <v>0</v>
      </c>
      <c r="T291" s="23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232" t="s">
        <v>191</v>
      </c>
      <c r="AT291" s="232" t="s">
        <v>299</v>
      </c>
      <c r="AU291" s="232" t="s">
        <v>95</v>
      </c>
      <c r="AY291" s="15" t="s">
        <v>157</v>
      </c>
      <c r="BE291" s="233">
        <f>IF(N291="základní",J291,0)</f>
        <v>0</v>
      </c>
      <c r="BF291" s="233">
        <f>IF(N291="snížená",J291,0)</f>
        <v>0</v>
      </c>
      <c r="BG291" s="233">
        <f>IF(N291="zákl. přenesená",J291,0)</f>
        <v>0</v>
      </c>
      <c r="BH291" s="233">
        <f>IF(N291="sníž. přenesená",J291,0)</f>
        <v>0</v>
      </c>
      <c r="BI291" s="233">
        <f>IF(N291="nulová",J291,0)</f>
        <v>0</v>
      </c>
      <c r="BJ291" s="15" t="s">
        <v>93</v>
      </c>
      <c r="BK291" s="233">
        <f>ROUND(I291*H291,2)</f>
        <v>0</v>
      </c>
      <c r="BL291" s="15" t="s">
        <v>174</v>
      </c>
      <c r="BM291" s="232" t="s">
        <v>1650</v>
      </c>
    </row>
    <row r="292" spans="1:47" s="2" customFormat="1" ht="12">
      <c r="A292" s="37"/>
      <c r="B292" s="38"/>
      <c r="C292" s="39"/>
      <c r="D292" s="234" t="s">
        <v>164</v>
      </c>
      <c r="E292" s="39"/>
      <c r="F292" s="235" t="s">
        <v>1649</v>
      </c>
      <c r="G292" s="39"/>
      <c r="H292" s="39"/>
      <c r="I292" s="236"/>
      <c r="J292" s="39"/>
      <c r="K292" s="39"/>
      <c r="L292" s="43"/>
      <c r="M292" s="237"/>
      <c r="N292" s="238"/>
      <c r="O292" s="90"/>
      <c r="P292" s="90"/>
      <c r="Q292" s="90"/>
      <c r="R292" s="90"/>
      <c r="S292" s="90"/>
      <c r="T292" s="91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15" t="s">
        <v>164</v>
      </c>
      <c r="AU292" s="15" t="s">
        <v>95</v>
      </c>
    </row>
    <row r="293" spans="1:65" s="2" customFormat="1" ht="16.5" customHeight="1">
      <c r="A293" s="37"/>
      <c r="B293" s="38"/>
      <c r="C293" s="254" t="s">
        <v>568</v>
      </c>
      <c r="D293" s="254" t="s">
        <v>299</v>
      </c>
      <c r="E293" s="255" t="s">
        <v>1651</v>
      </c>
      <c r="F293" s="256" t="s">
        <v>1652</v>
      </c>
      <c r="G293" s="257" t="s">
        <v>494</v>
      </c>
      <c r="H293" s="258">
        <v>35</v>
      </c>
      <c r="I293" s="259"/>
      <c r="J293" s="260">
        <f>ROUND(I293*H293,2)</f>
        <v>0</v>
      </c>
      <c r="K293" s="261"/>
      <c r="L293" s="262"/>
      <c r="M293" s="263" t="s">
        <v>1</v>
      </c>
      <c r="N293" s="264" t="s">
        <v>50</v>
      </c>
      <c r="O293" s="90"/>
      <c r="P293" s="230">
        <f>O293*H293</f>
        <v>0</v>
      </c>
      <c r="Q293" s="230">
        <v>0.0008</v>
      </c>
      <c r="R293" s="230">
        <f>Q293*H293</f>
        <v>0.028</v>
      </c>
      <c r="S293" s="230">
        <v>0</v>
      </c>
      <c r="T293" s="23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2" t="s">
        <v>191</v>
      </c>
      <c r="AT293" s="232" t="s">
        <v>299</v>
      </c>
      <c r="AU293" s="232" t="s">
        <v>95</v>
      </c>
      <c r="AY293" s="15" t="s">
        <v>157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5" t="s">
        <v>93</v>
      </c>
      <c r="BK293" s="233">
        <f>ROUND(I293*H293,2)</f>
        <v>0</v>
      </c>
      <c r="BL293" s="15" t="s">
        <v>174</v>
      </c>
      <c r="BM293" s="232" t="s">
        <v>1653</v>
      </c>
    </row>
    <row r="294" spans="1:47" s="2" customFormat="1" ht="12">
      <c r="A294" s="37"/>
      <c r="B294" s="38"/>
      <c r="C294" s="39"/>
      <c r="D294" s="234" t="s">
        <v>164</v>
      </c>
      <c r="E294" s="39"/>
      <c r="F294" s="235" t="s">
        <v>1652</v>
      </c>
      <c r="G294" s="39"/>
      <c r="H294" s="39"/>
      <c r="I294" s="236"/>
      <c r="J294" s="39"/>
      <c r="K294" s="39"/>
      <c r="L294" s="43"/>
      <c r="M294" s="237"/>
      <c r="N294" s="238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5" t="s">
        <v>164</v>
      </c>
      <c r="AU294" s="15" t="s">
        <v>95</v>
      </c>
    </row>
    <row r="295" spans="1:63" s="12" customFormat="1" ht="22.8" customHeight="1">
      <c r="A295" s="12"/>
      <c r="B295" s="204"/>
      <c r="C295" s="205"/>
      <c r="D295" s="206" t="s">
        <v>84</v>
      </c>
      <c r="E295" s="218" t="s">
        <v>196</v>
      </c>
      <c r="F295" s="218" t="s">
        <v>698</v>
      </c>
      <c r="G295" s="205"/>
      <c r="H295" s="205"/>
      <c r="I295" s="208"/>
      <c r="J295" s="219">
        <f>BK295</f>
        <v>0</v>
      </c>
      <c r="K295" s="205"/>
      <c r="L295" s="210"/>
      <c r="M295" s="211"/>
      <c r="N295" s="212"/>
      <c r="O295" s="212"/>
      <c r="P295" s="213">
        <f>P296+SUM(P297:P308)</f>
        <v>0</v>
      </c>
      <c r="Q295" s="212"/>
      <c r="R295" s="213">
        <f>R296+SUM(R297:R308)</f>
        <v>0.0088</v>
      </c>
      <c r="S295" s="212"/>
      <c r="T295" s="214">
        <f>T296+SUM(T297:T308)</f>
        <v>1.76</v>
      </c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R295" s="215" t="s">
        <v>93</v>
      </c>
      <c r="AT295" s="216" t="s">
        <v>84</v>
      </c>
      <c r="AU295" s="216" t="s">
        <v>93</v>
      </c>
      <c r="AY295" s="215" t="s">
        <v>157</v>
      </c>
      <c r="BK295" s="217">
        <f>BK296+SUM(BK297:BK308)</f>
        <v>0</v>
      </c>
    </row>
    <row r="296" spans="1:65" s="2" customFormat="1" ht="24.15" customHeight="1">
      <c r="A296" s="37"/>
      <c r="B296" s="38"/>
      <c r="C296" s="220" t="s">
        <v>573</v>
      </c>
      <c r="D296" s="220" t="s">
        <v>158</v>
      </c>
      <c r="E296" s="221" t="s">
        <v>700</v>
      </c>
      <c r="F296" s="222" t="s">
        <v>701</v>
      </c>
      <c r="G296" s="223" t="s">
        <v>278</v>
      </c>
      <c r="H296" s="224">
        <v>88</v>
      </c>
      <c r="I296" s="225"/>
      <c r="J296" s="226">
        <f>ROUND(I296*H296,2)</f>
        <v>0</v>
      </c>
      <c r="K296" s="227"/>
      <c r="L296" s="43"/>
      <c r="M296" s="228" t="s">
        <v>1</v>
      </c>
      <c r="N296" s="229" t="s">
        <v>50</v>
      </c>
      <c r="O296" s="90"/>
      <c r="P296" s="230">
        <f>O296*H296</f>
        <v>0</v>
      </c>
      <c r="Q296" s="230">
        <v>0.0001</v>
      </c>
      <c r="R296" s="230">
        <f>Q296*H296</f>
        <v>0.0088</v>
      </c>
      <c r="S296" s="230">
        <v>0</v>
      </c>
      <c r="T296" s="23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2" t="s">
        <v>174</v>
      </c>
      <c r="AT296" s="232" t="s">
        <v>158</v>
      </c>
      <c r="AU296" s="232" t="s">
        <v>95</v>
      </c>
      <c r="AY296" s="15" t="s">
        <v>157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5" t="s">
        <v>93</v>
      </c>
      <c r="BK296" s="233">
        <f>ROUND(I296*H296,2)</f>
        <v>0</v>
      </c>
      <c r="BL296" s="15" t="s">
        <v>174</v>
      </c>
      <c r="BM296" s="232" t="s">
        <v>702</v>
      </c>
    </row>
    <row r="297" spans="1:47" s="2" customFormat="1" ht="12">
      <c r="A297" s="37"/>
      <c r="B297" s="38"/>
      <c r="C297" s="39"/>
      <c r="D297" s="234" t="s">
        <v>164</v>
      </c>
      <c r="E297" s="39"/>
      <c r="F297" s="235" t="s">
        <v>703</v>
      </c>
      <c r="G297" s="39"/>
      <c r="H297" s="39"/>
      <c r="I297" s="236"/>
      <c r="J297" s="39"/>
      <c r="K297" s="39"/>
      <c r="L297" s="43"/>
      <c r="M297" s="237"/>
      <c r="N297" s="238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164</v>
      </c>
      <c r="AU297" s="15" t="s">
        <v>95</v>
      </c>
    </row>
    <row r="298" spans="1:51" s="13" customFormat="1" ht="12">
      <c r="A298" s="13"/>
      <c r="B298" s="239"/>
      <c r="C298" s="240"/>
      <c r="D298" s="234" t="s">
        <v>224</v>
      </c>
      <c r="E298" s="241" t="s">
        <v>1</v>
      </c>
      <c r="F298" s="242" t="s">
        <v>1591</v>
      </c>
      <c r="G298" s="240"/>
      <c r="H298" s="243">
        <v>88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224</v>
      </c>
      <c r="AU298" s="249" t="s">
        <v>95</v>
      </c>
      <c r="AV298" s="13" t="s">
        <v>95</v>
      </c>
      <c r="AW298" s="13" t="s">
        <v>40</v>
      </c>
      <c r="AX298" s="13" t="s">
        <v>93</v>
      </c>
      <c r="AY298" s="249" t="s">
        <v>157</v>
      </c>
    </row>
    <row r="299" spans="1:65" s="2" customFormat="1" ht="24.15" customHeight="1">
      <c r="A299" s="37"/>
      <c r="B299" s="38"/>
      <c r="C299" s="220" t="s">
        <v>562</v>
      </c>
      <c r="D299" s="220" t="s">
        <v>158</v>
      </c>
      <c r="E299" s="221" t="s">
        <v>705</v>
      </c>
      <c r="F299" s="222" t="s">
        <v>706</v>
      </c>
      <c r="G299" s="223" t="s">
        <v>278</v>
      </c>
      <c r="H299" s="224">
        <v>88</v>
      </c>
      <c r="I299" s="225"/>
      <c r="J299" s="226">
        <f>ROUND(I299*H299,2)</f>
        <v>0</v>
      </c>
      <c r="K299" s="227"/>
      <c r="L299" s="43"/>
      <c r="M299" s="228" t="s">
        <v>1</v>
      </c>
      <c r="N299" s="229" t="s">
        <v>50</v>
      </c>
      <c r="O299" s="90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2" t="s">
        <v>174</v>
      </c>
      <c r="AT299" s="232" t="s">
        <v>158</v>
      </c>
      <c r="AU299" s="232" t="s">
        <v>95</v>
      </c>
      <c r="AY299" s="15" t="s">
        <v>157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5" t="s">
        <v>93</v>
      </c>
      <c r="BK299" s="233">
        <f>ROUND(I299*H299,2)</f>
        <v>0</v>
      </c>
      <c r="BL299" s="15" t="s">
        <v>174</v>
      </c>
      <c r="BM299" s="232" t="s">
        <v>707</v>
      </c>
    </row>
    <row r="300" spans="1:47" s="2" customFormat="1" ht="12">
      <c r="A300" s="37"/>
      <c r="B300" s="38"/>
      <c r="C300" s="39"/>
      <c r="D300" s="234" t="s">
        <v>164</v>
      </c>
      <c r="E300" s="39"/>
      <c r="F300" s="235" t="s">
        <v>708</v>
      </c>
      <c r="G300" s="39"/>
      <c r="H300" s="39"/>
      <c r="I300" s="236"/>
      <c r="J300" s="39"/>
      <c r="K300" s="39"/>
      <c r="L300" s="43"/>
      <c r="M300" s="237"/>
      <c r="N300" s="238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164</v>
      </c>
      <c r="AU300" s="15" t="s">
        <v>95</v>
      </c>
    </row>
    <row r="301" spans="1:51" s="13" customFormat="1" ht="12">
      <c r="A301" s="13"/>
      <c r="B301" s="239"/>
      <c r="C301" s="240"/>
      <c r="D301" s="234" t="s">
        <v>224</v>
      </c>
      <c r="E301" s="241" t="s">
        <v>1</v>
      </c>
      <c r="F301" s="242" t="s">
        <v>1591</v>
      </c>
      <c r="G301" s="240"/>
      <c r="H301" s="243">
        <v>88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224</v>
      </c>
      <c r="AU301" s="249" t="s">
        <v>95</v>
      </c>
      <c r="AV301" s="13" t="s">
        <v>95</v>
      </c>
      <c r="AW301" s="13" t="s">
        <v>40</v>
      </c>
      <c r="AX301" s="13" t="s">
        <v>93</v>
      </c>
      <c r="AY301" s="249" t="s">
        <v>157</v>
      </c>
    </row>
    <row r="302" spans="1:65" s="2" customFormat="1" ht="16.5" customHeight="1">
      <c r="A302" s="37"/>
      <c r="B302" s="38"/>
      <c r="C302" s="220" t="s">
        <v>581</v>
      </c>
      <c r="D302" s="220" t="s">
        <v>158</v>
      </c>
      <c r="E302" s="221" t="s">
        <v>710</v>
      </c>
      <c r="F302" s="222" t="s">
        <v>711</v>
      </c>
      <c r="G302" s="223" t="s">
        <v>278</v>
      </c>
      <c r="H302" s="224">
        <v>88</v>
      </c>
      <c r="I302" s="225"/>
      <c r="J302" s="226">
        <f>ROUND(I302*H302,2)</f>
        <v>0</v>
      </c>
      <c r="K302" s="227"/>
      <c r="L302" s="43"/>
      <c r="M302" s="228" t="s">
        <v>1</v>
      </c>
      <c r="N302" s="229" t="s">
        <v>50</v>
      </c>
      <c r="O302" s="90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2" t="s">
        <v>174</v>
      </c>
      <c r="AT302" s="232" t="s">
        <v>158</v>
      </c>
      <c r="AU302" s="232" t="s">
        <v>95</v>
      </c>
      <c r="AY302" s="15" t="s">
        <v>157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5" t="s">
        <v>93</v>
      </c>
      <c r="BK302" s="233">
        <f>ROUND(I302*H302,2)</f>
        <v>0</v>
      </c>
      <c r="BL302" s="15" t="s">
        <v>174</v>
      </c>
      <c r="BM302" s="232" t="s">
        <v>712</v>
      </c>
    </row>
    <row r="303" spans="1:47" s="2" customFormat="1" ht="12">
      <c r="A303" s="37"/>
      <c r="B303" s="38"/>
      <c r="C303" s="39"/>
      <c r="D303" s="234" t="s">
        <v>164</v>
      </c>
      <c r="E303" s="39"/>
      <c r="F303" s="235" t="s">
        <v>713</v>
      </c>
      <c r="G303" s="39"/>
      <c r="H303" s="39"/>
      <c r="I303" s="236"/>
      <c r="J303" s="39"/>
      <c r="K303" s="39"/>
      <c r="L303" s="43"/>
      <c r="M303" s="237"/>
      <c r="N303" s="238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5" t="s">
        <v>164</v>
      </c>
      <c r="AU303" s="15" t="s">
        <v>95</v>
      </c>
    </row>
    <row r="304" spans="1:51" s="13" customFormat="1" ht="12">
      <c r="A304" s="13"/>
      <c r="B304" s="239"/>
      <c r="C304" s="240"/>
      <c r="D304" s="234" t="s">
        <v>224</v>
      </c>
      <c r="E304" s="241" t="s">
        <v>1</v>
      </c>
      <c r="F304" s="242" t="s">
        <v>1591</v>
      </c>
      <c r="G304" s="240"/>
      <c r="H304" s="243">
        <v>88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224</v>
      </c>
      <c r="AU304" s="249" t="s">
        <v>95</v>
      </c>
      <c r="AV304" s="13" t="s">
        <v>95</v>
      </c>
      <c r="AW304" s="13" t="s">
        <v>40</v>
      </c>
      <c r="AX304" s="13" t="s">
        <v>93</v>
      </c>
      <c r="AY304" s="249" t="s">
        <v>157</v>
      </c>
    </row>
    <row r="305" spans="1:65" s="2" customFormat="1" ht="16.5" customHeight="1">
      <c r="A305" s="37"/>
      <c r="B305" s="38"/>
      <c r="C305" s="220" t="s">
        <v>585</v>
      </c>
      <c r="D305" s="220" t="s">
        <v>158</v>
      </c>
      <c r="E305" s="221" t="s">
        <v>715</v>
      </c>
      <c r="F305" s="222" t="s">
        <v>716</v>
      </c>
      <c r="G305" s="223" t="s">
        <v>263</v>
      </c>
      <c r="H305" s="224">
        <v>176</v>
      </c>
      <c r="I305" s="225"/>
      <c r="J305" s="226">
        <f>ROUND(I305*H305,2)</f>
        <v>0</v>
      </c>
      <c r="K305" s="227"/>
      <c r="L305" s="43"/>
      <c r="M305" s="228" t="s">
        <v>1</v>
      </c>
      <c r="N305" s="229" t="s">
        <v>50</v>
      </c>
      <c r="O305" s="90"/>
      <c r="P305" s="230">
        <f>O305*H305</f>
        <v>0</v>
      </c>
      <c r="Q305" s="230">
        <v>0</v>
      </c>
      <c r="R305" s="230">
        <f>Q305*H305</f>
        <v>0</v>
      </c>
      <c r="S305" s="230">
        <v>0.01</v>
      </c>
      <c r="T305" s="231">
        <f>S305*H305</f>
        <v>1.76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2" t="s">
        <v>174</v>
      </c>
      <c r="AT305" s="232" t="s">
        <v>158</v>
      </c>
      <c r="AU305" s="232" t="s">
        <v>95</v>
      </c>
      <c r="AY305" s="15" t="s">
        <v>157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5" t="s">
        <v>93</v>
      </c>
      <c r="BK305" s="233">
        <f>ROUND(I305*H305,2)</f>
        <v>0</v>
      </c>
      <c r="BL305" s="15" t="s">
        <v>174</v>
      </c>
      <c r="BM305" s="232" t="s">
        <v>717</v>
      </c>
    </row>
    <row r="306" spans="1:47" s="2" customFormat="1" ht="12">
      <c r="A306" s="37"/>
      <c r="B306" s="38"/>
      <c r="C306" s="39"/>
      <c r="D306" s="234" t="s">
        <v>164</v>
      </c>
      <c r="E306" s="39"/>
      <c r="F306" s="235" t="s">
        <v>718</v>
      </c>
      <c r="G306" s="39"/>
      <c r="H306" s="39"/>
      <c r="I306" s="236"/>
      <c r="J306" s="39"/>
      <c r="K306" s="39"/>
      <c r="L306" s="43"/>
      <c r="M306" s="237"/>
      <c r="N306" s="238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5" t="s">
        <v>164</v>
      </c>
      <c r="AU306" s="15" t="s">
        <v>95</v>
      </c>
    </row>
    <row r="307" spans="1:51" s="13" customFormat="1" ht="12">
      <c r="A307" s="13"/>
      <c r="B307" s="239"/>
      <c r="C307" s="240"/>
      <c r="D307" s="234" t="s">
        <v>224</v>
      </c>
      <c r="E307" s="241" t="s">
        <v>1</v>
      </c>
      <c r="F307" s="242" t="s">
        <v>1571</v>
      </c>
      <c r="G307" s="240"/>
      <c r="H307" s="243">
        <v>176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224</v>
      </c>
      <c r="AU307" s="249" t="s">
        <v>95</v>
      </c>
      <c r="AV307" s="13" t="s">
        <v>95</v>
      </c>
      <c r="AW307" s="13" t="s">
        <v>40</v>
      </c>
      <c r="AX307" s="13" t="s">
        <v>93</v>
      </c>
      <c r="AY307" s="249" t="s">
        <v>157</v>
      </c>
    </row>
    <row r="308" spans="1:63" s="12" customFormat="1" ht="20.85" customHeight="1">
      <c r="A308" s="12"/>
      <c r="B308" s="204"/>
      <c r="C308" s="205"/>
      <c r="D308" s="206" t="s">
        <v>84</v>
      </c>
      <c r="E308" s="218" t="s">
        <v>720</v>
      </c>
      <c r="F308" s="218" t="s">
        <v>721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SUM(P309:P333)</f>
        <v>0</v>
      </c>
      <c r="Q308" s="212"/>
      <c r="R308" s="213">
        <f>SUM(R309:R333)</f>
        <v>0</v>
      </c>
      <c r="S308" s="212"/>
      <c r="T308" s="214">
        <f>SUM(T309:T333)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5" t="s">
        <v>93</v>
      </c>
      <c r="AT308" s="216" t="s">
        <v>84</v>
      </c>
      <c r="AU308" s="216" t="s">
        <v>95</v>
      </c>
      <c r="AY308" s="215" t="s">
        <v>157</v>
      </c>
      <c r="BK308" s="217">
        <f>SUM(BK309:BK333)</f>
        <v>0</v>
      </c>
    </row>
    <row r="309" spans="1:65" s="2" customFormat="1" ht="21.75" customHeight="1">
      <c r="A309" s="37"/>
      <c r="B309" s="38"/>
      <c r="C309" s="220" t="s">
        <v>590</v>
      </c>
      <c r="D309" s="220" t="s">
        <v>158</v>
      </c>
      <c r="E309" s="221" t="s">
        <v>723</v>
      </c>
      <c r="F309" s="222" t="s">
        <v>724</v>
      </c>
      <c r="G309" s="223" t="s">
        <v>278</v>
      </c>
      <c r="H309" s="224">
        <v>88</v>
      </c>
      <c r="I309" s="225"/>
      <c r="J309" s="226">
        <f>ROUND(I309*H309,2)</f>
        <v>0</v>
      </c>
      <c r="K309" s="227"/>
      <c r="L309" s="43"/>
      <c r="M309" s="228" t="s">
        <v>1</v>
      </c>
      <c r="N309" s="229" t="s">
        <v>50</v>
      </c>
      <c r="O309" s="90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2" t="s">
        <v>174</v>
      </c>
      <c r="AT309" s="232" t="s">
        <v>158</v>
      </c>
      <c r="AU309" s="232" t="s">
        <v>169</v>
      </c>
      <c r="AY309" s="15" t="s">
        <v>157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5" t="s">
        <v>93</v>
      </c>
      <c r="BK309" s="233">
        <f>ROUND(I309*H309,2)</f>
        <v>0</v>
      </c>
      <c r="BL309" s="15" t="s">
        <v>174</v>
      </c>
      <c r="BM309" s="232" t="s">
        <v>725</v>
      </c>
    </row>
    <row r="310" spans="1:47" s="2" customFormat="1" ht="12">
      <c r="A310" s="37"/>
      <c r="B310" s="38"/>
      <c r="C310" s="39"/>
      <c r="D310" s="234" t="s">
        <v>164</v>
      </c>
      <c r="E310" s="39"/>
      <c r="F310" s="235" t="s">
        <v>726</v>
      </c>
      <c r="G310" s="39"/>
      <c r="H310" s="39"/>
      <c r="I310" s="236"/>
      <c r="J310" s="39"/>
      <c r="K310" s="39"/>
      <c r="L310" s="43"/>
      <c r="M310" s="237"/>
      <c r="N310" s="238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5" t="s">
        <v>164</v>
      </c>
      <c r="AU310" s="15" t="s">
        <v>169</v>
      </c>
    </row>
    <row r="311" spans="1:51" s="13" customFormat="1" ht="12">
      <c r="A311" s="13"/>
      <c r="B311" s="239"/>
      <c r="C311" s="240"/>
      <c r="D311" s="234" t="s">
        <v>224</v>
      </c>
      <c r="E311" s="241" t="s">
        <v>1</v>
      </c>
      <c r="F311" s="242" t="s">
        <v>1591</v>
      </c>
      <c r="G311" s="240"/>
      <c r="H311" s="243">
        <v>88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224</v>
      </c>
      <c r="AU311" s="249" t="s">
        <v>169</v>
      </c>
      <c r="AV311" s="13" t="s">
        <v>95</v>
      </c>
      <c r="AW311" s="13" t="s">
        <v>40</v>
      </c>
      <c r="AX311" s="13" t="s">
        <v>93</v>
      </c>
      <c r="AY311" s="249" t="s">
        <v>157</v>
      </c>
    </row>
    <row r="312" spans="1:65" s="2" customFormat="1" ht="24.15" customHeight="1">
      <c r="A312" s="37"/>
      <c r="B312" s="38"/>
      <c r="C312" s="220" t="s">
        <v>594</v>
      </c>
      <c r="D312" s="220" t="s">
        <v>158</v>
      </c>
      <c r="E312" s="221" t="s">
        <v>728</v>
      </c>
      <c r="F312" s="222" t="s">
        <v>729</v>
      </c>
      <c r="G312" s="223" t="s">
        <v>302</v>
      </c>
      <c r="H312" s="224">
        <v>33.22</v>
      </c>
      <c r="I312" s="225"/>
      <c r="J312" s="226">
        <f>ROUND(I312*H312,2)</f>
        <v>0</v>
      </c>
      <c r="K312" s="227"/>
      <c r="L312" s="43"/>
      <c r="M312" s="228" t="s">
        <v>1</v>
      </c>
      <c r="N312" s="229" t="s">
        <v>50</v>
      </c>
      <c r="O312" s="90"/>
      <c r="P312" s="230">
        <f>O312*H312</f>
        <v>0</v>
      </c>
      <c r="Q312" s="230">
        <v>0</v>
      </c>
      <c r="R312" s="230">
        <f>Q312*H312</f>
        <v>0</v>
      </c>
      <c r="S312" s="230">
        <v>0</v>
      </c>
      <c r="T312" s="231">
        <f>S312*H312</f>
        <v>0</v>
      </c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R312" s="232" t="s">
        <v>174</v>
      </c>
      <c r="AT312" s="232" t="s">
        <v>158</v>
      </c>
      <c r="AU312" s="232" t="s">
        <v>169</v>
      </c>
      <c r="AY312" s="15" t="s">
        <v>157</v>
      </c>
      <c r="BE312" s="233">
        <f>IF(N312="základní",J312,0)</f>
        <v>0</v>
      </c>
      <c r="BF312" s="233">
        <f>IF(N312="snížená",J312,0)</f>
        <v>0</v>
      </c>
      <c r="BG312" s="233">
        <f>IF(N312="zákl. přenesená",J312,0)</f>
        <v>0</v>
      </c>
      <c r="BH312" s="233">
        <f>IF(N312="sníž. přenesená",J312,0)</f>
        <v>0</v>
      </c>
      <c r="BI312" s="233">
        <f>IF(N312="nulová",J312,0)</f>
        <v>0</v>
      </c>
      <c r="BJ312" s="15" t="s">
        <v>93</v>
      </c>
      <c r="BK312" s="233">
        <f>ROUND(I312*H312,2)</f>
        <v>0</v>
      </c>
      <c r="BL312" s="15" t="s">
        <v>174</v>
      </c>
      <c r="BM312" s="232" t="s">
        <v>730</v>
      </c>
    </row>
    <row r="313" spans="1:47" s="2" customFormat="1" ht="12">
      <c r="A313" s="37"/>
      <c r="B313" s="38"/>
      <c r="C313" s="39"/>
      <c r="D313" s="234" t="s">
        <v>164</v>
      </c>
      <c r="E313" s="39"/>
      <c r="F313" s="235" t="s">
        <v>731</v>
      </c>
      <c r="G313" s="39"/>
      <c r="H313" s="39"/>
      <c r="I313" s="236"/>
      <c r="J313" s="39"/>
      <c r="K313" s="39"/>
      <c r="L313" s="43"/>
      <c r="M313" s="237"/>
      <c r="N313" s="238"/>
      <c r="O313" s="90"/>
      <c r="P313" s="90"/>
      <c r="Q313" s="90"/>
      <c r="R313" s="90"/>
      <c r="S313" s="90"/>
      <c r="T313" s="91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T313" s="15" t="s">
        <v>164</v>
      </c>
      <c r="AU313" s="15" t="s">
        <v>169</v>
      </c>
    </row>
    <row r="314" spans="1:51" s="13" customFormat="1" ht="12">
      <c r="A314" s="13"/>
      <c r="B314" s="239"/>
      <c r="C314" s="240"/>
      <c r="D314" s="234" t="s">
        <v>224</v>
      </c>
      <c r="E314" s="241" t="s">
        <v>1</v>
      </c>
      <c r="F314" s="242" t="s">
        <v>1654</v>
      </c>
      <c r="G314" s="240"/>
      <c r="H314" s="243">
        <v>14.96</v>
      </c>
      <c r="I314" s="244"/>
      <c r="J314" s="240"/>
      <c r="K314" s="240"/>
      <c r="L314" s="245"/>
      <c r="M314" s="246"/>
      <c r="N314" s="247"/>
      <c r="O314" s="247"/>
      <c r="P314" s="247"/>
      <c r="Q314" s="247"/>
      <c r="R314" s="247"/>
      <c r="S314" s="247"/>
      <c r="T314" s="248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9" t="s">
        <v>224</v>
      </c>
      <c r="AU314" s="249" t="s">
        <v>169</v>
      </c>
      <c r="AV314" s="13" t="s">
        <v>95</v>
      </c>
      <c r="AW314" s="13" t="s">
        <v>40</v>
      </c>
      <c r="AX314" s="13" t="s">
        <v>85</v>
      </c>
      <c r="AY314" s="249" t="s">
        <v>157</v>
      </c>
    </row>
    <row r="315" spans="1:51" s="13" customFormat="1" ht="12">
      <c r="A315" s="13"/>
      <c r="B315" s="239"/>
      <c r="C315" s="240"/>
      <c r="D315" s="234" t="s">
        <v>224</v>
      </c>
      <c r="E315" s="241" t="s">
        <v>1</v>
      </c>
      <c r="F315" s="242" t="s">
        <v>1655</v>
      </c>
      <c r="G315" s="240"/>
      <c r="H315" s="243">
        <v>17.82</v>
      </c>
      <c r="I315" s="244"/>
      <c r="J315" s="240"/>
      <c r="K315" s="240"/>
      <c r="L315" s="245"/>
      <c r="M315" s="246"/>
      <c r="N315" s="247"/>
      <c r="O315" s="247"/>
      <c r="P315" s="247"/>
      <c r="Q315" s="247"/>
      <c r="R315" s="247"/>
      <c r="S315" s="247"/>
      <c r="T315" s="248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9" t="s">
        <v>224</v>
      </c>
      <c r="AU315" s="249" t="s">
        <v>169</v>
      </c>
      <c r="AV315" s="13" t="s">
        <v>95</v>
      </c>
      <c r="AW315" s="13" t="s">
        <v>40</v>
      </c>
      <c r="AX315" s="13" t="s">
        <v>85</v>
      </c>
      <c r="AY315" s="249" t="s">
        <v>157</v>
      </c>
    </row>
    <row r="316" spans="1:51" s="13" customFormat="1" ht="12">
      <c r="A316" s="13"/>
      <c r="B316" s="239"/>
      <c r="C316" s="240"/>
      <c r="D316" s="234" t="s">
        <v>224</v>
      </c>
      <c r="E316" s="241" t="s">
        <v>1</v>
      </c>
      <c r="F316" s="242" t="s">
        <v>1656</v>
      </c>
      <c r="G316" s="240"/>
      <c r="H316" s="243">
        <v>0.44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224</v>
      </c>
      <c r="AU316" s="249" t="s">
        <v>169</v>
      </c>
      <c r="AV316" s="13" t="s">
        <v>95</v>
      </c>
      <c r="AW316" s="13" t="s">
        <v>40</v>
      </c>
      <c r="AX316" s="13" t="s">
        <v>85</v>
      </c>
      <c r="AY316" s="249" t="s">
        <v>157</v>
      </c>
    </row>
    <row r="317" spans="1:65" s="2" customFormat="1" ht="24.15" customHeight="1">
      <c r="A317" s="37"/>
      <c r="B317" s="38"/>
      <c r="C317" s="220" t="s">
        <v>293</v>
      </c>
      <c r="D317" s="220" t="s">
        <v>158</v>
      </c>
      <c r="E317" s="221" t="s">
        <v>737</v>
      </c>
      <c r="F317" s="222" t="s">
        <v>738</v>
      </c>
      <c r="G317" s="223" t="s">
        <v>302</v>
      </c>
      <c r="H317" s="224">
        <v>132.88</v>
      </c>
      <c r="I317" s="225"/>
      <c r="J317" s="226">
        <f>ROUND(I317*H317,2)</f>
        <v>0</v>
      </c>
      <c r="K317" s="227"/>
      <c r="L317" s="43"/>
      <c r="M317" s="228" t="s">
        <v>1</v>
      </c>
      <c r="N317" s="229" t="s">
        <v>50</v>
      </c>
      <c r="O317" s="90"/>
      <c r="P317" s="230">
        <f>O317*H317</f>
        <v>0</v>
      </c>
      <c r="Q317" s="230">
        <v>0</v>
      </c>
      <c r="R317" s="230">
        <f>Q317*H317</f>
        <v>0</v>
      </c>
      <c r="S317" s="230">
        <v>0</v>
      </c>
      <c r="T317" s="23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2" t="s">
        <v>174</v>
      </c>
      <c r="AT317" s="232" t="s">
        <v>158</v>
      </c>
      <c r="AU317" s="232" t="s">
        <v>169</v>
      </c>
      <c r="AY317" s="15" t="s">
        <v>157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5" t="s">
        <v>93</v>
      </c>
      <c r="BK317" s="233">
        <f>ROUND(I317*H317,2)</f>
        <v>0</v>
      </c>
      <c r="BL317" s="15" t="s">
        <v>174</v>
      </c>
      <c r="BM317" s="232" t="s">
        <v>739</v>
      </c>
    </row>
    <row r="318" spans="1:47" s="2" customFormat="1" ht="12">
      <c r="A318" s="37"/>
      <c r="B318" s="38"/>
      <c r="C318" s="39"/>
      <c r="D318" s="234" t="s">
        <v>164</v>
      </c>
      <c r="E318" s="39"/>
      <c r="F318" s="235" t="s">
        <v>738</v>
      </c>
      <c r="G318" s="39"/>
      <c r="H318" s="39"/>
      <c r="I318" s="236"/>
      <c r="J318" s="39"/>
      <c r="K318" s="39"/>
      <c r="L318" s="43"/>
      <c r="M318" s="237"/>
      <c r="N318" s="238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5" t="s">
        <v>164</v>
      </c>
      <c r="AU318" s="15" t="s">
        <v>169</v>
      </c>
    </row>
    <row r="319" spans="1:51" s="13" customFormat="1" ht="12">
      <c r="A319" s="13"/>
      <c r="B319" s="239"/>
      <c r="C319" s="240"/>
      <c r="D319" s="234" t="s">
        <v>224</v>
      </c>
      <c r="E319" s="241" t="s">
        <v>1</v>
      </c>
      <c r="F319" s="242" t="s">
        <v>1657</v>
      </c>
      <c r="G319" s="240"/>
      <c r="H319" s="243">
        <v>59.84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224</v>
      </c>
      <c r="AU319" s="249" t="s">
        <v>169</v>
      </c>
      <c r="AV319" s="13" t="s">
        <v>95</v>
      </c>
      <c r="AW319" s="13" t="s">
        <v>40</v>
      </c>
      <c r="AX319" s="13" t="s">
        <v>85</v>
      </c>
      <c r="AY319" s="249" t="s">
        <v>157</v>
      </c>
    </row>
    <row r="320" spans="1:51" s="13" customFormat="1" ht="12">
      <c r="A320" s="13"/>
      <c r="B320" s="239"/>
      <c r="C320" s="240"/>
      <c r="D320" s="234" t="s">
        <v>224</v>
      </c>
      <c r="E320" s="241" t="s">
        <v>1</v>
      </c>
      <c r="F320" s="242" t="s">
        <v>1658</v>
      </c>
      <c r="G320" s="240"/>
      <c r="H320" s="243">
        <v>71.28</v>
      </c>
      <c r="I320" s="244"/>
      <c r="J320" s="240"/>
      <c r="K320" s="240"/>
      <c r="L320" s="245"/>
      <c r="M320" s="246"/>
      <c r="N320" s="247"/>
      <c r="O320" s="247"/>
      <c r="P320" s="247"/>
      <c r="Q320" s="247"/>
      <c r="R320" s="247"/>
      <c r="S320" s="247"/>
      <c r="T320" s="248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9" t="s">
        <v>224</v>
      </c>
      <c r="AU320" s="249" t="s">
        <v>169</v>
      </c>
      <c r="AV320" s="13" t="s">
        <v>95</v>
      </c>
      <c r="AW320" s="13" t="s">
        <v>40</v>
      </c>
      <c r="AX320" s="13" t="s">
        <v>85</v>
      </c>
      <c r="AY320" s="249" t="s">
        <v>157</v>
      </c>
    </row>
    <row r="321" spans="1:51" s="13" customFormat="1" ht="12">
      <c r="A321" s="13"/>
      <c r="B321" s="239"/>
      <c r="C321" s="240"/>
      <c r="D321" s="234" t="s">
        <v>224</v>
      </c>
      <c r="E321" s="241" t="s">
        <v>1</v>
      </c>
      <c r="F321" s="242" t="s">
        <v>1659</v>
      </c>
      <c r="G321" s="240"/>
      <c r="H321" s="243">
        <v>1.76</v>
      </c>
      <c r="I321" s="244"/>
      <c r="J321" s="240"/>
      <c r="K321" s="240"/>
      <c r="L321" s="245"/>
      <c r="M321" s="246"/>
      <c r="N321" s="247"/>
      <c r="O321" s="247"/>
      <c r="P321" s="247"/>
      <c r="Q321" s="247"/>
      <c r="R321" s="247"/>
      <c r="S321" s="247"/>
      <c r="T321" s="248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9" t="s">
        <v>224</v>
      </c>
      <c r="AU321" s="249" t="s">
        <v>169</v>
      </c>
      <c r="AV321" s="13" t="s">
        <v>95</v>
      </c>
      <c r="AW321" s="13" t="s">
        <v>40</v>
      </c>
      <c r="AX321" s="13" t="s">
        <v>85</v>
      </c>
      <c r="AY321" s="249" t="s">
        <v>157</v>
      </c>
    </row>
    <row r="322" spans="1:65" s="2" customFormat="1" ht="24.15" customHeight="1">
      <c r="A322" s="37"/>
      <c r="B322" s="38"/>
      <c r="C322" s="220" t="s">
        <v>602</v>
      </c>
      <c r="D322" s="220" t="s">
        <v>158</v>
      </c>
      <c r="E322" s="221" t="s">
        <v>745</v>
      </c>
      <c r="F322" s="222" t="s">
        <v>746</v>
      </c>
      <c r="G322" s="223" t="s">
        <v>302</v>
      </c>
      <c r="H322" s="224">
        <v>33.22</v>
      </c>
      <c r="I322" s="225"/>
      <c r="J322" s="226">
        <f>ROUND(I322*H322,2)</f>
        <v>0</v>
      </c>
      <c r="K322" s="227"/>
      <c r="L322" s="43"/>
      <c r="M322" s="228" t="s">
        <v>1</v>
      </c>
      <c r="N322" s="229" t="s">
        <v>50</v>
      </c>
      <c r="O322" s="90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2" t="s">
        <v>174</v>
      </c>
      <c r="AT322" s="232" t="s">
        <v>158</v>
      </c>
      <c r="AU322" s="232" t="s">
        <v>169</v>
      </c>
      <c r="AY322" s="15" t="s">
        <v>157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5" t="s">
        <v>93</v>
      </c>
      <c r="BK322" s="233">
        <f>ROUND(I322*H322,2)</f>
        <v>0</v>
      </c>
      <c r="BL322" s="15" t="s">
        <v>174</v>
      </c>
      <c r="BM322" s="232" t="s">
        <v>747</v>
      </c>
    </row>
    <row r="323" spans="1:47" s="2" customFormat="1" ht="12">
      <c r="A323" s="37"/>
      <c r="B323" s="38"/>
      <c r="C323" s="39"/>
      <c r="D323" s="234" t="s">
        <v>164</v>
      </c>
      <c r="E323" s="39"/>
      <c r="F323" s="235" t="s">
        <v>748</v>
      </c>
      <c r="G323" s="39"/>
      <c r="H323" s="39"/>
      <c r="I323" s="236"/>
      <c r="J323" s="39"/>
      <c r="K323" s="39"/>
      <c r="L323" s="43"/>
      <c r="M323" s="237"/>
      <c r="N323" s="238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5" t="s">
        <v>164</v>
      </c>
      <c r="AU323" s="15" t="s">
        <v>169</v>
      </c>
    </row>
    <row r="324" spans="1:51" s="13" customFormat="1" ht="12">
      <c r="A324" s="13"/>
      <c r="B324" s="239"/>
      <c r="C324" s="240"/>
      <c r="D324" s="234" t="s">
        <v>224</v>
      </c>
      <c r="E324" s="241" t="s">
        <v>1</v>
      </c>
      <c r="F324" s="242" t="s">
        <v>1654</v>
      </c>
      <c r="G324" s="240"/>
      <c r="H324" s="243">
        <v>14.96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224</v>
      </c>
      <c r="AU324" s="249" t="s">
        <v>169</v>
      </c>
      <c r="AV324" s="13" t="s">
        <v>95</v>
      </c>
      <c r="AW324" s="13" t="s">
        <v>40</v>
      </c>
      <c r="AX324" s="13" t="s">
        <v>85</v>
      </c>
      <c r="AY324" s="249" t="s">
        <v>157</v>
      </c>
    </row>
    <row r="325" spans="1:51" s="13" customFormat="1" ht="12">
      <c r="A325" s="13"/>
      <c r="B325" s="239"/>
      <c r="C325" s="240"/>
      <c r="D325" s="234" t="s">
        <v>224</v>
      </c>
      <c r="E325" s="241" t="s">
        <v>1</v>
      </c>
      <c r="F325" s="242" t="s">
        <v>1655</v>
      </c>
      <c r="G325" s="240"/>
      <c r="H325" s="243">
        <v>17.82</v>
      </c>
      <c r="I325" s="244"/>
      <c r="J325" s="240"/>
      <c r="K325" s="240"/>
      <c r="L325" s="245"/>
      <c r="M325" s="246"/>
      <c r="N325" s="247"/>
      <c r="O325" s="247"/>
      <c r="P325" s="247"/>
      <c r="Q325" s="247"/>
      <c r="R325" s="247"/>
      <c r="S325" s="247"/>
      <c r="T325" s="248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9" t="s">
        <v>224</v>
      </c>
      <c r="AU325" s="249" t="s">
        <v>169</v>
      </c>
      <c r="AV325" s="13" t="s">
        <v>95</v>
      </c>
      <c r="AW325" s="13" t="s">
        <v>40</v>
      </c>
      <c r="AX325" s="13" t="s">
        <v>85</v>
      </c>
      <c r="AY325" s="249" t="s">
        <v>157</v>
      </c>
    </row>
    <row r="326" spans="1:51" s="13" customFormat="1" ht="12">
      <c r="A326" s="13"/>
      <c r="B326" s="239"/>
      <c r="C326" s="240"/>
      <c r="D326" s="234" t="s">
        <v>224</v>
      </c>
      <c r="E326" s="241" t="s">
        <v>1</v>
      </c>
      <c r="F326" s="242" t="s">
        <v>1656</v>
      </c>
      <c r="G326" s="240"/>
      <c r="H326" s="243">
        <v>0.44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9" t="s">
        <v>224</v>
      </c>
      <c r="AU326" s="249" t="s">
        <v>169</v>
      </c>
      <c r="AV326" s="13" t="s">
        <v>95</v>
      </c>
      <c r="AW326" s="13" t="s">
        <v>40</v>
      </c>
      <c r="AX326" s="13" t="s">
        <v>85</v>
      </c>
      <c r="AY326" s="249" t="s">
        <v>157</v>
      </c>
    </row>
    <row r="327" spans="1:65" s="2" customFormat="1" ht="33" customHeight="1">
      <c r="A327" s="37"/>
      <c r="B327" s="38"/>
      <c r="C327" s="220" t="s">
        <v>608</v>
      </c>
      <c r="D327" s="220" t="s">
        <v>158</v>
      </c>
      <c r="E327" s="221" t="s">
        <v>750</v>
      </c>
      <c r="F327" s="222" t="s">
        <v>751</v>
      </c>
      <c r="G327" s="223" t="s">
        <v>302</v>
      </c>
      <c r="H327" s="224">
        <v>66.44</v>
      </c>
      <c r="I327" s="225"/>
      <c r="J327" s="226">
        <f>ROUND(I327*H327,2)</f>
        <v>0</v>
      </c>
      <c r="K327" s="227"/>
      <c r="L327" s="43"/>
      <c r="M327" s="228" t="s">
        <v>1</v>
      </c>
      <c r="N327" s="229" t="s">
        <v>50</v>
      </c>
      <c r="O327" s="90"/>
      <c r="P327" s="230">
        <f>O327*H327</f>
        <v>0</v>
      </c>
      <c r="Q327" s="230">
        <v>0</v>
      </c>
      <c r="R327" s="230">
        <f>Q327*H327</f>
        <v>0</v>
      </c>
      <c r="S327" s="230">
        <v>0</v>
      </c>
      <c r="T327" s="231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32" t="s">
        <v>174</v>
      </c>
      <c r="AT327" s="232" t="s">
        <v>158</v>
      </c>
      <c r="AU327" s="232" t="s">
        <v>169</v>
      </c>
      <c r="AY327" s="15" t="s">
        <v>157</v>
      </c>
      <c r="BE327" s="233">
        <f>IF(N327="základní",J327,0)</f>
        <v>0</v>
      </c>
      <c r="BF327" s="233">
        <f>IF(N327="snížená",J327,0)</f>
        <v>0</v>
      </c>
      <c r="BG327" s="233">
        <f>IF(N327="zákl. přenesená",J327,0)</f>
        <v>0</v>
      </c>
      <c r="BH327" s="233">
        <f>IF(N327="sníž. přenesená",J327,0)</f>
        <v>0</v>
      </c>
      <c r="BI327" s="233">
        <f>IF(N327="nulová",J327,0)</f>
        <v>0</v>
      </c>
      <c r="BJ327" s="15" t="s">
        <v>93</v>
      </c>
      <c r="BK327" s="233">
        <f>ROUND(I327*H327,2)</f>
        <v>0</v>
      </c>
      <c r="BL327" s="15" t="s">
        <v>174</v>
      </c>
      <c r="BM327" s="232" t="s">
        <v>752</v>
      </c>
    </row>
    <row r="328" spans="1:47" s="2" customFormat="1" ht="12">
      <c r="A328" s="37"/>
      <c r="B328" s="38"/>
      <c r="C328" s="39"/>
      <c r="D328" s="234" t="s">
        <v>164</v>
      </c>
      <c r="E328" s="39"/>
      <c r="F328" s="235" t="s">
        <v>753</v>
      </c>
      <c r="G328" s="39"/>
      <c r="H328" s="39"/>
      <c r="I328" s="236"/>
      <c r="J328" s="39"/>
      <c r="K328" s="39"/>
      <c r="L328" s="43"/>
      <c r="M328" s="237"/>
      <c r="N328" s="238"/>
      <c r="O328" s="90"/>
      <c r="P328" s="90"/>
      <c r="Q328" s="90"/>
      <c r="R328" s="90"/>
      <c r="S328" s="90"/>
      <c r="T328" s="91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T328" s="15" t="s">
        <v>164</v>
      </c>
      <c r="AU328" s="15" t="s">
        <v>169</v>
      </c>
    </row>
    <row r="329" spans="1:51" s="13" customFormat="1" ht="12">
      <c r="A329" s="13"/>
      <c r="B329" s="239"/>
      <c r="C329" s="240"/>
      <c r="D329" s="234" t="s">
        <v>224</v>
      </c>
      <c r="E329" s="241" t="s">
        <v>1</v>
      </c>
      <c r="F329" s="242" t="s">
        <v>1660</v>
      </c>
      <c r="G329" s="240"/>
      <c r="H329" s="243">
        <v>48.62</v>
      </c>
      <c r="I329" s="244"/>
      <c r="J329" s="240"/>
      <c r="K329" s="240"/>
      <c r="L329" s="245"/>
      <c r="M329" s="246"/>
      <c r="N329" s="247"/>
      <c r="O329" s="247"/>
      <c r="P329" s="247"/>
      <c r="Q329" s="247"/>
      <c r="R329" s="247"/>
      <c r="S329" s="247"/>
      <c r="T329" s="248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9" t="s">
        <v>224</v>
      </c>
      <c r="AU329" s="249" t="s">
        <v>169</v>
      </c>
      <c r="AV329" s="13" t="s">
        <v>95</v>
      </c>
      <c r="AW329" s="13" t="s">
        <v>40</v>
      </c>
      <c r="AX329" s="13" t="s">
        <v>85</v>
      </c>
      <c r="AY329" s="249" t="s">
        <v>157</v>
      </c>
    </row>
    <row r="330" spans="1:51" s="13" customFormat="1" ht="12">
      <c r="A330" s="13"/>
      <c r="B330" s="239"/>
      <c r="C330" s="240"/>
      <c r="D330" s="234" t="s">
        <v>224</v>
      </c>
      <c r="E330" s="241" t="s">
        <v>1</v>
      </c>
      <c r="F330" s="242" t="s">
        <v>1655</v>
      </c>
      <c r="G330" s="240"/>
      <c r="H330" s="243">
        <v>17.82</v>
      </c>
      <c r="I330" s="244"/>
      <c r="J330" s="240"/>
      <c r="K330" s="240"/>
      <c r="L330" s="245"/>
      <c r="M330" s="246"/>
      <c r="N330" s="247"/>
      <c r="O330" s="247"/>
      <c r="P330" s="247"/>
      <c r="Q330" s="247"/>
      <c r="R330" s="247"/>
      <c r="S330" s="247"/>
      <c r="T330" s="248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224</v>
      </c>
      <c r="AU330" s="249" t="s">
        <v>169</v>
      </c>
      <c r="AV330" s="13" t="s">
        <v>95</v>
      </c>
      <c r="AW330" s="13" t="s">
        <v>40</v>
      </c>
      <c r="AX330" s="13" t="s">
        <v>85</v>
      </c>
      <c r="AY330" s="249" t="s">
        <v>157</v>
      </c>
    </row>
    <row r="331" spans="1:65" s="2" customFormat="1" ht="24.15" customHeight="1">
      <c r="A331" s="37"/>
      <c r="B331" s="38"/>
      <c r="C331" s="220" t="s">
        <v>613</v>
      </c>
      <c r="D331" s="220" t="s">
        <v>158</v>
      </c>
      <c r="E331" s="221" t="s">
        <v>762</v>
      </c>
      <c r="F331" s="222" t="s">
        <v>763</v>
      </c>
      <c r="G331" s="223" t="s">
        <v>302</v>
      </c>
      <c r="H331" s="224">
        <v>0.44</v>
      </c>
      <c r="I331" s="225"/>
      <c r="J331" s="226">
        <f>ROUND(I331*H331,2)</f>
        <v>0</v>
      </c>
      <c r="K331" s="227"/>
      <c r="L331" s="43"/>
      <c r="M331" s="228" t="s">
        <v>1</v>
      </c>
      <c r="N331" s="229" t="s">
        <v>50</v>
      </c>
      <c r="O331" s="90"/>
      <c r="P331" s="230">
        <f>O331*H331</f>
        <v>0</v>
      </c>
      <c r="Q331" s="230">
        <v>0</v>
      </c>
      <c r="R331" s="230">
        <f>Q331*H331</f>
        <v>0</v>
      </c>
      <c r="S331" s="230">
        <v>0</v>
      </c>
      <c r="T331" s="231">
        <f>S331*H331</f>
        <v>0</v>
      </c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R331" s="232" t="s">
        <v>174</v>
      </c>
      <c r="AT331" s="232" t="s">
        <v>158</v>
      </c>
      <c r="AU331" s="232" t="s">
        <v>169</v>
      </c>
      <c r="AY331" s="15" t="s">
        <v>157</v>
      </c>
      <c r="BE331" s="233">
        <f>IF(N331="základní",J331,0)</f>
        <v>0</v>
      </c>
      <c r="BF331" s="233">
        <f>IF(N331="snížená",J331,0)</f>
        <v>0</v>
      </c>
      <c r="BG331" s="233">
        <f>IF(N331="zákl. přenesená",J331,0)</f>
        <v>0</v>
      </c>
      <c r="BH331" s="233">
        <f>IF(N331="sníž. přenesená",J331,0)</f>
        <v>0</v>
      </c>
      <c r="BI331" s="233">
        <f>IF(N331="nulová",J331,0)</f>
        <v>0</v>
      </c>
      <c r="BJ331" s="15" t="s">
        <v>93</v>
      </c>
      <c r="BK331" s="233">
        <f>ROUND(I331*H331,2)</f>
        <v>0</v>
      </c>
      <c r="BL331" s="15" t="s">
        <v>174</v>
      </c>
      <c r="BM331" s="232" t="s">
        <v>764</v>
      </c>
    </row>
    <row r="332" spans="1:47" s="2" customFormat="1" ht="12">
      <c r="A332" s="37"/>
      <c r="B332" s="38"/>
      <c r="C332" s="39"/>
      <c r="D332" s="234" t="s">
        <v>164</v>
      </c>
      <c r="E332" s="39"/>
      <c r="F332" s="235" t="s">
        <v>765</v>
      </c>
      <c r="G332" s="39"/>
      <c r="H332" s="39"/>
      <c r="I332" s="236"/>
      <c r="J332" s="39"/>
      <c r="K332" s="39"/>
      <c r="L332" s="43"/>
      <c r="M332" s="237"/>
      <c r="N332" s="238"/>
      <c r="O332" s="90"/>
      <c r="P332" s="90"/>
      <c r="Q332" s="90"/>
      <c r="R332" s="90"/>
      <c r="S332" s="90"/>
      <c r="T332" s="91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T332" s="15" t="s">
        <v>164</v>
      </c>
      <c r="AU332" s="15" t="s">
        <v>169</v>
      </c>
    </row>
    <row r="333" spans="1:51" s="13" customFormat="1" ht="12">
      <c r="A333" s="13"/>
      <c r="B333" s="239"/>
      <c r="C333" s="240"/>
      <c r="D333" s="234" t="s">
        <v>224</v>
      </c>
      <c r="E333" s="241" t="s">
        <v>1</v>
      </c>
      <c r="F333" s="242" t="s">
        <v>1656</v>
      </c>
      <c r="G333" s="240"/>
      <c r="H333" s="243">
        <v>0.44</v>
      </c>
      <c r="I333" s="244"/>
      <c r="J333" s="240"/>
      <c r="K333" s="240"/>
      <c r="L333" s="245"/>
      <c r="M333" s="246"/>
      <c r="N333" s="247"/>
      <c r="O333" s="247"/>
      <c r="P333" s="247"/>
      <c r="Q333" s="247"/>
      <c r="R333" s="247"/>
      <c r="S333" s="247"/>
      <c r="T333" s="248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9" t="s">
        <v>224</v>
      </c>
      <c r="AU333" s="249" t="s">
        <v>169</v>
      </c>
      <c r="AV333" s="13" t="s">
        <v>95</v>
      </c>
      <c r="AW333" s="13" t="s">
        <v>40</v>
      </c>
      <c r="AX333" s="13" t="s">
        <v>93</v>
      </c>
      <c r="AY333" s="249" t="s">
        <v>157</v>
      </c>
    </row>
    <row r="334" spans="1:63" s="12" customFormat="1" ht="22.8" customHeight="1">
      <c r="A334" s="12"/>
      <c r="B334" s="204"/>
      <c r="C334" s="205"/>
      <c r="D334" s="206" t="s">
        <v>84</v>
      </c>
      <c r="E334" s="218" t="s">
        <v>766</v>
      </c>
      <c r="F334" s="218" t="s">
        <v>767</v>
      </c>
      <c r="G334" s="205"/>
      <c r="H334" s="205"/>
      <c r="I334" s="208"/>
      <c r="J334" s="219">
        <f>BK334</f>
        <v>0</v>
      </c>
      <c r="K334" s="205"/>
      <c r="L334" s="210"/>
      <c r="M334" s="211"/>
      <c r="N334" s="212"/>
      <c r="O334" s="212"/>
      <c r="P334" s="213">
        <f>SUM(P335:P343)</f>
        <v>0</v>
      </c>
      <c r="Q334" s="212"/>
      <c r="R334" s="213">
        <f>SUM(R335:R343)</f>
        <v>0</v>
      </c>
      <c r="S334" s="212"/>
      <c r="T334" s="214">
        <f>SUM(T335:T343)</f>
        <v>0</v>
      </c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R334" s="215" t="s">
        <v>93</v>
      </c>
      <c r="AT334" s="216" t="s">
        <v>84</v>
      </c>
      <c r="AU334" s="216" t="s">
        <v>93</v>
      </c>
      <c r="AY334" s="215" t="s">
        <v>157</v>
      </c>
      <c r="BK334" s="217">
        <f>SUM(BK335:BK343)</f>
        <v>0</v>
      </c>
    </row>
    <row r="335" spans="1:65" s="2" customFormat="1" ht="33" customHeight="1">
      <c r="A335" s="37"/>
      <c r="B335" s="38"/>
      <c r="C335" s="220" t="s">
        <v>515</v>
      </c>
      <c r="D335" s="220" t="s">
        <v>158</v>
      </c>
      <c r="E335" s="221" t="s">
        <v>773</v>
      </c>
      <c r="F335" s="222" t="s">
        <v>774</v>
      </c>
      <c r="G335" s="223" t="s">
        <v>302</v>
      </c>
      <c r="H335" s="224">
        <v>17.82</v>
      </c>
      <c r="I335" s="225"/>
      <c r="J335" s="226">
        <f>ROUND(I335*H335,2)</f>
        <v>0</v>
      </c>
      <c r="K335" s="227"/>
      <c r="L335" s="43"/>
      <c r="M335" s="228" t="s">
        <v>1</v>
      </c>
      <c r="N335" s="229" t="s">
        <v>50</v>
      </c>
      <c r="O335" s="90"/>
      <c r="P335" s="230">
        <f>O335*H335</f>
        <v>0</v>
      </c>
      <c r="Q335" s="230">
        <v>0</v>
      </c>
      <c r="R335" s="230">
        <f>Q335*H335</f>
        <v>0</v>
      </c>
      <c r="S335" s="230">
        <v>0</v>
      </c>
      <c r="T335" s="231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32" t="s">
        <v>174</v>
      </c>
      <c r="AT335" s="232" t="s">
        <v>158</v>
      </c>
      <c r="AU335" s="232" t="s">
        <v>95</v>
      </c>
      <c r="AY335" s="15" t="s">
        <v>157</v>
      </c>
      <c r="BE335" s="233">
        <f>IF(N335="základní",J335,0)</f>
        <v>0</v>
      </c>
      <c r="BF335" s="233">
        <f>IF(N335="snížená",J335,0)</f>
        <v>0</v>
      </c>
      <c r="BG335" s="233">
        <f>IF(N335="zákl. přenesená",J335,0)</f>
        <v>0</v>
      </c>
      <c r="BH335" s="233">
        <f>IF(N335="sníž. přenesená",J335,0)</f>
        <v>0</v>
      </c>
      <c r="BI335" s="233">
        <f>IF(N335="nulová",J335,0)</f>
        <v>0</v>
      </c>
      <c r="BJ335" s="15" t="s">
        <v>93</v>
      </c>
      <c r="BK335" s="233">
        <f>ROUND(I335*H335,2)</f>
        <v>0</v>
      </c>
      <c r="BL335" s="15" t="s">
        <v>174</v>
      </c>
      <c r="BM335" s="232" t="s">
        <v>775</v>
      </c>
    </row>
    <row r="336" spans="1:47" s="2" customFormat="1" ht="12">
      <c r="A336" s="37"/>
      <c r="B336" s="38"/>
      <c r="C336" s="39"/>
      <c r="D336" s="234" t="s">
        <v>164</v>
      </c>
      <c r="E336" s="39"/>
      <c r="F336" s="235" t="s">
        <v>776</v>
      </c>
      <c r="G336" s="39"/>
      <c r="H336" s="39"/>
      <c r="I336" s="236"/>
      <c r="J336" s="39"/>
      <c r="K336" s="39"/>
      <c r="L336" s="43"/>
      <c r="M336" s="237"/>
      <c r="N336" s="238"/>
      <c r="O336" s="90"/>
      <c r="P336" s="90"/>
      <c r="Q336" s="90"/>
      <c r="R336" s="90"/>
      <c r="S336" s="90"/>
      <c r="T336" s="91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T336" s="15" t="s">
        <v>164</v>
      </c>
      <c r="AU336" s="15" t="s">
        <v>95</v>
      </c>
    </row>
    <row r="337" spans="1:51" s="13" customFormat="1" ht="12">
      <c r="A337" s="13"/>
      <c r="B337" s="239"/>
      <c r="C337" s="240"/>
      <c r="D337" s="234" t="s">
        <v>224</v>
      </c>
      <c r="E337" s="241" t="s">
        <v>1</v>
      </c>
      <c r="F337" s="242" t="s">
        <v>1655</v>
      </c>
      <c r="G337" s="240"/>
      <c r="H337" s="243">
        <v>17.82</v>
      </c>
      <c r="I337" s="244"/>
      <c r="J337" s="240"/>
      <c r="K337" s="240"/>
      <c r="L337" s="245"/>
      <c r="M337" s="246"/>
      <c r="N337" s="247"/>
      <c r="O337" s="247"/>
      <c r="P337" s="247"/>
      <c r="Q337" s="247"/>
      <c r="R337" s="247"/>
      <c r="S337" s="247"/>
      <c r="T337" s="248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9" t="s">
        <v>224</v>
      </c>
      <c r="AU337" s="249" t="s">
        <v>95</v>
      </c>
      <c r="AV337" s="13" t="s">
        <v>95</v>
      </c>
      <c r="AW337" s="13" t="s">
        <v>40</v>
      </c>
      <c r="AX337" s="13" t="s">
        <v>93</v>
      </c>
      <c r="AY337" s="249" t="s">
        <v>157</v>
      </c>
    </row>
    <row r="338" spans="1:65" s="2" customFormat="1" ht="24.15" customHeight="1">
      <c r="A338" s="37"/>
      <c r="B338" s="38"/>
      <c r="C338" s="220" t="s">
        <v>624</v>
      </c>
      <c r="D338" s="220" t="s">
        <v>158</v>
      </c>
      <c r="E338" s="221" t="s">
        <v>778</v>
      </c>
      <c r="F338" s="222" t="s">
        <v>377</v>
      </c>
      <c r="G338" s="223" t="s">
        <v>302</v>
      </c>
      <c r="H338" s="224">
        <v>14.96</v>
      </c>
      <c r="I338" s="225"/>
      <c r="J338" s="226">
        <f>ROUND(I338*H338,2)</f>
        <v>0</v>
      </c>
      <c r="K338" s="227"/>
      <c r="L338" s="43"/>
      <c r="M338" s="228" t="s">
        <v>1</v>
      </c>
      <c r="N338" s="229" t="s">
        <v>50</v>
      </c>
      <c r="O338" s="90"/>
      <c r="P338" s="230">
        <f>O338*H338</f>
        <v>0</v>
      </c>
      <c r="Q338" s="230">
        <v>0</v>
      </c>
      <c r="R338" s="230">
        <f>Q338*H338</f>
        <v>0</v>
      </c>
      <c r="S338" s="230">
        <v>0</v>
      </c>
      <c r="T338" s="23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232" t="s">
        <v>174</v>
      </c>
      <c r="AT338" s="232" t="s">
        <v>158</v>
      </c>
      <c r="AU338" s="232" t="s">
        <v>95</v>
      </c>
      <c r="AY338" s="15" t="s">
        <v>157</v>
      </c>
      <c r="BE338" s="233">
        <f>IF(N338="základní",J338,0)</f>
        <v>0</v>
      </c>
      <c r="BF338" s="233">
        <f>IF(N338="snížená",J338,0)</f>
        <v>0</v>
      </c>
      <c r="BG338" s="233">
        <f>IF(N338="zákl. přenesená",J338,0)</f>
        <v>0</v>
      </c>
      <c r="BH338" s="233">
        <f>IF(N338="sníž. přenesená",J338,0)</f>
        <v>0</v>
      </c>
      <c r="BI338" s="233">
        <f>IF(N338="nulová",J338,0)</f>
        <v>0</v>
      </c>
      <c r="BJ338" s="15" t="s">
        <v>93</v>
      </c>
      <c r="BK338" s="233">
        <f>ROUND(I338*H338,2)</f>
        <v>0</v>
      </c>
      <c r="BL338" s="15" t="s">
        <v>174</v>
      </c>
      <c r="BM338" s="232" t="s">
        <v>1661</v>
      </c>
    </row>
    <row r="339" spans="1:47" s="2" customFormat="1" ht="12">
      <c r="A339" s="37"/>
      <c r="B339" s="38"/>
      <c r="C339" s="39"/>
      <c r="D339" s="234" t="s">
        <v>164</v>
      </c>
      <c r="E339" s="39"/>
      <c r="F339" s="235" t="s">
        <v>379</v>
      </c>
      <c r="G339" s="39"/>
      <c r="H339" s="39"/>
      <c r="I339" s="236"/>
      <c r="J339" s="39"/>
      <c r="K339" s="39"/>
      <c r="L339" s="43"/>
      <c r="M339" s="237"/>
      <c r="N339" s="238"/>
      <c r="O339" s="90"/>
      <c r="P339" s="90"/>
      <c r="Q339" s="90"/>
      <c r="R339" s="90"/>
      <c r="S339" s="90"/>
      <c r="T339" s="91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15" t="s">
        <v>164</v>
      </c>
      <c r="AU339" s="15" t="s">
        <v>95</v>
      </c>
    </row>
    <row r="340" spans="1:51" s="13" customFormat="1" ht="12">
      <c r="A340" s="13"/>
      <c r="B340" s="239"/>
      <c r="C340" s="240"/>
      <c r="D340" s="234" t="s">
        <v>224</v>
      </c>
      <c r="E340" s="241" t="s">
        <v>1</v>
      </c>
      <c r="F340" s="242" t="s">
        <v>1654</v>
      </c>
      <c r="G340" s="240"/>
      <c r="H340" s="243">
        <v>14.96</v>
      </c>
      <c r="I340" s="244"/>
      <c r="J340" s="240"/>
      <c r="K340" s="240"/>
      <c r="L340" s="245"/>
      <c r="M340" s="246"/>
      <c r="N340" s="247"/>
      <c r="O340" s="247"/>
      <c r="P340" s="247"/>
      <c r="Q340" s="247"/>
      <c r="R340" s="247"/>
      <c r="S340" s="247"/>
      <c r="T340" s="248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9" t="s">
        <v>224</v>
      </c>
      <c r="AU340" s="249" t="s">
        <v>95</v>
      </c>
      <c r="AV340" s="13" t="s">
        <v>95</v>
      </c>
      <c r="AW340" s="13" t="s">
        <v>40</v>
      </c>
      <c r="AX340" s="13" t="s">
        <v>93</v>
      </c>
      <c r="AY340" s="249" t="s">
        <v>157</v>
      </c>
    </row>
    <row r="341" spans="1:65" s="2" customFormat="1" ht="37.8" customHeight="1">
      <c r="A341" s="37"/>
      <c r="B341" s="38"/>
      <c r="C341" s="220" t="s">
        <v>628</v>
      </c>
      <c r="D341" s="220" t="s">
        <v>158</v>
      </c>
      <c r="E341" s="221" t="s">
        <v>781</v>
      </c>
      <c r="F341" s="222" t="s">
        <v>782</v>
      </c>
      <c r="G341" s="223" t="s">
        <v>302</v>
      </c>
      <c r="H341" s="224">
        <v>0.44</v>
      </c>
      <c r="I341" s="225"/>
      <c r="J341" s="226">
        <f>ROUND(I341*H341,2)</f>
        <v>0</v>
      </c>
      <c r="K341" s="227"/>
      <c r="L341" s="43"/>
      <c r="M341" s="228" t="s">
        <v>1</v>
      </c>
      <c r="N341" s="229" t="s">
        <v>50</v>
      </c>
      <c r="O341" s="90"/>
      <c r="P341" s="230">
        <f>O341*H341</f>
        <v>0</v>
      </c>
      <c r="Q341" s="230">
        <v>0</v>
      </c>
      <c r="R341" s="230">
        <f>Q341*H341</f>
        <v>0</v>
      </c>
      <c r="S341" s="230">
        <v>0</v>
      </c>
      <c r="T341" s="231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32" t="s">
        <v>174</v>
      </c>
      <c r="AT341" s="232" t="s">
        <v>158</v>
      </c>
      <c r="AU341" s="232" t="s">
        <v>95</v>
      </c>
      <c r="AY341" s="15" t="s">
        <v>157</v>
      </c>
      <c r="BE341" s="233">
        <f>IF(N341="základní",J341,0)</f>
        <v>0</v>
      </c>
      <c r="BF341" s="233">
        <f>IF(N341="snížená",J341,0)</f>
        <v>0</v>
      </c>
      <c r="BG341" s="233">
        <f>IF(N341="zákl. přenesená",J341,0)</f>
        <v>0</v>
      </c>
      <c r="BH341" s="233">
        <f>IF(N341="sníž. přenesená",J341,0)</f>
        <v>0</v>
      </c>
      <c r="BI341" s="233">
        <f>IF(N341="nulová",J341,0)</f>
        <v>0</v>
      </c>
      <c r="BJ341" s="15" t="s">
        <v>93</v>
      </c>
      <c r="BK341" s="233">
        <f>ROUND(I341*H341,2)</f>
        <v>0</v>
      </c>
      <c r="BL341" s="15" t="s">
        <v>174</v>
      </c>
      <c r="BM341" s="232" t="s">
        <v>1662</v>
      </c>
    </row>
    <row r="342" spans="1:47" s="2" customFormat="1" ht="12">
      <c r="A342" s="37"/>
      <c r="B342" s="38"/>
      <c r="C342" s="39"/>
      <c r="D342" s="234" t="s">
        <v>164</v>
      </c>
      <c r="E342" s="39"/>
      <c r="F342" s="235" t="s">
        <v>784</v>
      </c>
      <c r="G342" s="39"/>
      <c r="H342" s="39"/>
      <c r="I342" s="236"/>
      <c r="J342" s="39"/>
      <c r="K342" s="39"/>
      <c r="L342" s="43"/>
      <c r="M342" s="237"/>
      <c r="N342" s="238"/>
      <c r="O342" s="90"/>
      <c r="P342" s="90"/>
      <c r="Q342" s="90"/>
      <c r="R342" s="90"/>
      <c r="S342" s="90"/>
      <c r="T342" s="91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T342" s="15" t="s">
        <v>164</v>
      </c>
      <c r="AU342" s="15" t="s">
        <v>95</v>
      </c>
    </row>
    <row r="343" spans="1:51" s="13" customFormat="1" ht="12">
      <c r="A343" s="13"/>
      <c r="B343" s="239"/>
      <c r="C343" s="240"/>
      <c r="D343" s="234" t="s">
        <v>224</v>
      </c>
      <c r="E343" s="241" t="s">
        <v>1</v>
      </c>
      <c r="F343" s="242" t="s">
        <v>1656</v>
      </c>
      <c r="G343" s="240"/>
      <c r="H343" s="243">
        <v>0.44</v>
      </c>
      <c r="I343" s="244"/>
      <c r="J343" s="240"/>
      <c r="K343" s="240"/>
      <c r="L343" s="245"/>
      <c r="M343" s="246"/>
      <c r="N343" s="247"/>
      <c r="O343" s="247"/>
      <c r="P343" s="247"/>
      <c r="Q343" s="247"/>
      <c r="R343" s="247"/>
      <c r="S343" s="247"/>
      <c r="T343" s="248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9" t="s">
        <v>224</v>
      </c>
      <c r="AU343" s="249" t="s">
        <v>95</v>
      </c>
      <c r="AV343" s="13" t="s">
        <v>95</v>
      </c>
      <c r="AW343" s="13" t="s">
        <v>40</v>
      </c>
      <c r="AX343" s="13" t="s">
        <v>93</v>
      </c>
      <c r="AY343" s="249" t="s">
        <v>157</v>
      </c>
    </row>
    <row r="344" spans="1:63" s="12" customFormat="1" ht="25.9" customHeight="1">
      <c r="A344" s="12"/>
      <c r="B344" s="204"/>
      <c r="C344" s="205"/>
      <c r="D344" s="206" t="s">
        <v>84</v>
      </c>
      <c r="E344" s="207" t="s">
        <v>299</v>
      </c>
      <c r="F344" s="207" t="s">
        <v>794</v>
      </c>
      <c r="G344" s="205"/>
      <c r="H344" s="205"/>
      <c r="I344" s="208"/>
      <c r="J344" s="209">
        <f>BK344</f>
        <v>0</v>
      </c>
      <c r="K344" s="205"/>
      <c r="L344" s="210"/>
      <c r="M344" s="211"/>
      <c r="N344" s="212"/>
      <c r="O344" s="212"/>
      <c r="P344" s="213">
        <f>P345</f>
        <v>0</v>
      </c>
      <c r="Q344" s="212"/>
      <c r="R344" s="213">
        <f>R345</f>
        <v>0</v>
      </c>
      <c r="S344" s="212"/>
      <c r="T344" s="214">
        <f>T345</f>
        <v>0</v>
      </c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R344" s="215" t="s">
        <v>169</v>
      </c>
      <c r="AT344" s="216" t="s">
        <v>84</v>
      </c>
      <c r="AU344" s="216" t="s">
        <v>85</v>
      </c>
      <c r="AY344" s="215" t="s">
        <v>157</v>
      </c>
      <c r="BK344" s="217">
        <f>BK345</f>
        <v>0</v>
      </c>
    </row>
    <row r="345" spans="1:63" s="12" customFormat="1" ht="22.8" customHeight="1">
      <c r="A345" s="12"/>
      <c r="B345" s="204"/>
      <c r="C345" s="205"/>
      <c r="D345" s="206" t="s">
        <v>84</v>
      </c>
      <c r="E345" s="218" t="s">
        <v>815</v>
      </c>
      <c r="F345" s="218" t="s">
        <v>816</v>
      </c>
      <c r="G345" s="205"/>
      <c r="H345" s="205"/>
      <c r="I345" s="208"/>
      <c r="J345" s="219">
        <f>BK345</f>
        <v>0</v>
      </c>
      <c r="K345" s="205"/>
      <c r="L345" s="210"/>
      <c r="M345" s="211"/>
      <c r="N345" s="212"/>
      <c r="O345" s="212"/>
      <c r="P345" s="213">
        <f>SUM(P346:P351)</f>
        <v>0</v>
      </c>
      <c r="Q345" s="212"/>
      <c r="R345" s="213">
        <f>SUM(R346:R351)</f>
        <v>0</v>
      </c>
      <c r="S345" s="212"/>
      <c r="T345" s="214">
        <f>SUM(T346:T351)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5" t="s">
        <v>169</v>
      </c>
      <c r="AT345" s="216" t="s">
        <v>84</v>
      </c>
      <c r="AU345" s="216" t="s">
        <v>93</v>
      </c>
      <c r="AY345" s="215" t="s">
        <v>157</v>
      </c>
      <c r="BK345" s="217">
        <f>SUM(BK346:BK351)</f>
        <v>0</v>
      </c>
    </row>
    <row r="346" spans="1:65" s="2" customFormat="1" ht="24.15" customHeight="1">
      <c r="A346" s="37"/>
      <c r="B346" s="38"/>
      <c r="C346" s="220" t="s">
        <v>632</v>
      </c>
      <c r="D346" s="220" t="s">
        <v>158</v>
      </c>
      <c r="E346" s="221" t="s">
        <v>818</v>
      </c>
      <c r="F346" s="222" t="s">
        <v>819</v>
      </c>
      <c r="G346" s="223" t="s">
        <v>313</v>
      </c>
      <c r="H346" s="224">
        <v>58.458</v>
      </c>
      <c r="I346" s="225"/>
      <c r="J346" s="226">
        <f>ROUND(I346*H346,2)</f>
        <v>0</v>
      </c>
      <c r="K346" s="227"/>
      <c r="L346" s="43"/>
      <c r="M346" s="228" t="s">
        <v>1</v>
      </c>
      <c r="N346" s="229" t="s">
        <v>50</v>
      </c>
      <c r="O346" s="90"/>
      <c r="P346" s="230">
        <f>O346*H346</f>
        <v>0</v>
      </c>
      <c r="Q346" s="230">
        <v>0</v>
      </c>
      <c r="R346" s="230">
        <f>Q346*H346</f>
        <v>0</v>
      </c>
      <c r="S346" s="230">
        <v>0</v>
      </c>
      <c r="T346" s="23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32" t="s">
        <v>594</v>
      </c>
      <c r="AT346" s="232" t="s">
        <v>158</v>
      </c>
      <c r="AU346" s="232" t="s">
        <v>95</v>
      </c>
      <c r="AY346" s="15" t="s">
        <v>157</v>
      </c>
      <c r="BE346" s="233">
        <f>IF(N346="základní",J346,0)</f>
        <v>0</v>
      </c>
      <c r="BF346" s="233">
        <f>IF(N346="snížená",J346,0)</f>
        <v>0</v>
      </c>
      <c r="BG346" s="233">
        <f>IF(N346="zákl. přenesená",J346,0)</f>
        <v>0</v>
      </c>
      <c r="BH346" s="233">
        <f>IF(N346="sníž. přenesená",J346,0)</f>
        <v>0</v>
      </c>
      <c r="BI346" s="233">
        <f>IF(N346="nulová",J346,0)</f>
        <v>0</v>
      </c>
      <c r="BJ346" s="15" t="s">
        <v>93</v>
      </c>
      <c r="BK346" s="233">
        <f>ROUND(I346*H346,2)</f>
        <v>0</v>
      </c>
      <c r="BL346" s="15" t="s">
        <v>594</v>
      </c>
      <c r="BM346" s="232" t="s">
        <v>820</v>
      </c>
    </row>
    <row r="347" spans="1:47" s="2" customFormat="1" ht="12">
      <c r="A347" s="37"/>
      <c r="B347" s="38"/>
      <c r="C347" s="39"/>
      <c r="D347" s="234" t="s">
        <v>164</v>
      </c>
      <c r="E347" s="39"/>
      <c r="F347" s="235" t="s">
        <v>821</v>
      </c>
      <c r="G347" s="39"/>
      <c r="H347" s="39"/>
      <c r="I347" s="236"/>
      <c r="J347" s="39"/>
      <c r="K347" s="39"/>
      <c r="L347" s="43"/>
      <c r="M347" s="237"/>
      <c r="N347" s="238"/>
      <c r="O347" s="90"/>
      <c r="P347" s="90"/>
      <c r="Q347" s="90"/>
      <c r="R347" s="90"/>
      <c r="S347" s="90"/>
      <c r="T347" s="91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15" t="s">
        <v>164</v>
      </c>
      <c r="AU347" s="15" t="s">
        <v>95</v>
      </c>
    </row>
    <row r="348" spans="1:51" s="13" customFormat="1" ht="12">
      <c r="A348" s="13"/>
      <c r="B348" s="239"/>
      <c r="C348" s="240"/>
      <c r="D348" s="234" t="s">
        <v>224</v>
      </c>
      <c r="E348" s="241" t="s">
        <v>1</v>
      </c>
      <c r="F348" s="242" t="s">
        <v>1576</v>
      </c>
      <c r="G348" s="240"/>
      <c r="H348" s="243">
        <v>58.458</v>
      </c>
      <c r="I348" s="244"/>
      <c r="J348" s="240"/>
      <c r="K348" s="240"/>
      <c r="L348" s="245"/>
      <c r="M348" s="246"/>
      <c r="N348" s="247"/>
      <c r="O348" s="247"/>
      <c r="P348" s="247"/>
      <c r="Q348" s="247"/>
      <c r="R348" s="247"/>
      <c r="S348" s="247"/>
      <c r="T348" s="248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9" t="s">
        <v>224</v>
      </c>
      <c r="AU348" s="249" t="s">
        <v>95</v>
      </c>
      <c r="AV348" s="13" t="s">
        <v>95</v>
      </c>
      <c r="AW348" s="13" t="s">
        <v>40</v>
      </c>
      <c r="AX348" s="13" t="s">
        <v>85</v>
      </c>
      <c r="AY348" s="249" t="s">
        <v>157</v>
      </c>
    </row>
    <row r="349" spans="1:65" s="2" customFormat="1" ht="24.15" customHeight="1">
      <c r="A349" s="37"/>
      <c r="B349" s="38"/>
      <c r="C349" s="220" t="s">
        <v>636</v>
      </c>
      <c r="D349" s="220" t="s">
        <v>158</v>
      </c>
      <c r="E349" s="221" t="s">
        <v>823</v>
      </c>
      <c r="F349" s="222" t="s">
        <v>824</v>
      </c>
      <c r="G349" s="223" t="s">
        <v>313</v>
      </c>
      <c r="H349" s="224">
        <v>58.458</v>
      </c>
      <c r="I349" s="225"/>
      <c r="J349" s="226">
        <f>ROUND(I349*H349,2)</f>
        <v>0</v>
      </c>
      <c r="K349" s="227"/>
      <c r="L349" s="43"/>
      <c r="M349" s="228" t="s">
        <v>1</v>
      </c>
      <c r="N349" s="229" t="s">
        <v>50</v>
      </c>
      <c r="O349" s="90"/>
      <c r="P349" s="230">
        <f>O349*H349</f>
        <v>0</v>
      </c>
      <c r="Q349" s="230">
        <v>0</v>
      </c>
      <c r="R349" s="230">
        <f>Q349*H349</f>
        <v>0</v>
      </c>
      <c r="S349" s="230">
        <v>0</v>
      </c>
      <c r="T349" s="231">
        <f>S349*H349</f>
        <v>0</v>
      </c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R349" s="232" t="s">
        <v>594</v>
      </c>
      <c r="AT349" s="232" t="s">
        <v>158</v>
      </c>
      <c r="AU349" s="232" t="s">
        <v>95</v>
      </c>
      <c r="AY349" s="15" t="s">
        <v>157</v>
      </c>
      <c r="BE349" s="233">
        <f>IF(N349="základní",J349,0)</f>
        <v>0</v>
      </c>
      <c r="BF349" s="233">
        <f>IF(N349="snížená",J349,0)</f>
        <v>0</v>
      </c>
      <c r="BG349" s="233">
        <f>IF(N349="zákl. přenesená",J349,0)</f>
        <v>0</v>
      </c>
      <c r="BH349" s="233">
        <f>IF(N349="sníž. přenesená",J349,0)</f>
        <v>0</v>
      </c>
      <c r="BI349" s="233">
        <f>IF(N349="nulová",J349,0)</f>
        <v>0</v>
      </c>
      <c r="BJ349" s="15" t="s">
        <v>93</v>
      </c>
      <c r="BK349" s="233">
        <f>ROUND(I349*H349,2)</f>
        <v>0</v>
      </c>
      <c r="BL349" s="15" t="s">
        <v>594</v>
      </c>
      <c r="BM349" s="232" t="s">
        <v>825</v>
      </c>
    </row>
    <row r="350" spans="1:47" s="2" customFormat="1" ht="12">
      <c r="A350" s="37"/>
      <c r="B350" s="38"/>
      <c r="C350" s="39"/>
      <c r="D350" s="234" t="s">
        <v>164</v>
      </c>
      <c r="E350" s="39"/>
      <c r="F350" s="235" t="s">
        <v>826</v>
      </c>
      <c r="G350" s="39"/>
      <c r="H350" s="39"/>
      <c r="I350" s="236"/>
      <c r="J350" s="39"/>
      <c r="K350" s="39"/>
      <c r="L350" s="43"/>
      <c r="M350" s="237"/>
      <c r="N350" s="238"/>
      <c r="O350" s="90"/>
      <c r="P350" s="90"/>
      <c r="Q350" s="90"/>
      <c r="R350" s="90"/>
      <c r="S350" s="90"/>
      <c r="T350" s="91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T350" s="15" t="s">
        <v>164</v>
      </c>
      <c r="AU350" s="15" t="s">
        <v>95</v>
      </c>
    </row>
    <row r="351" spans="1:51" s="13" customFormat="1" ht="12">
      <c r="A351" s="13"/>
      <c r="B351" s="239"/>
      <c r="C351" s="240"/>
      <c r="D351" s="234" t="s">
        <v>224</v>
      </c>
      <c r="E351" s="241" t="s">
        <v>1</v>
      </c>
      <c r="F351" s="242" t="s">
        <v>1576</v>
      </c>
      <c r="G351" s="240"/>
      <c r="H351" s="243">
        <v>58.458</v>
      </c>
      <c r="I351" s="244"/>
      <c r="J351" s="240"/>
      <c r="K351" s="240"/>
      <c r="L351" s="245"/>
      <c r="M351" s="265"/>
      <c r="N351" s="266"/>
      <c r="O351" s="266"/>
      <c r="P351" s="266"/>
      <c r="Q351" s="266"/>
      <c r="R351" s="266"/>
      <c r="S351" s="266"/>
      <c r="T351" s="267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9" t="s">
        <v>224</v>
      </c>
      <c r="AU351" s="249" t="s">
        <v>95</v>
      </c>
      <c r="AV351" s="13" t="s">
        <v>95</v>
      </c>
      <c r="AW351" s="13" t="s">
        <v>40</v>
      </c>
      <c r="AX351" s="13" t="s">
        <v>85</v>
      </c>
      <c r="AY351" s="249" t="s">
        <v>157</v>
      </c>
    </row>
    <row r="352" spans="1:31" s="2" customFormat="1" ht="6.95" customHeight="1">
      <c r="A352" s="37"/>
      <c r="B352" s="65"/>
      <c r="C352" s="66"/>
      <c r="D352" s="66"/>
      <c r="E352" s="66"/>
      <c r="F352" s="66"/>
      <c r="G352" s="66"/>
      <c r="H352" s="66"/>
      <c r="I352" s="66"/>
      <c r="J352" s="66"/>
      <c r="K352" s="66"/>
      <c r="L352" s="43"/>
      <c r="M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</row>
  </sheetData>
  <sheetProtection password="CC35" sheet="1" objects="1" scenarios="1" formatColumns="0" formatRows="0" autoFilter="0"/>
  <autoFilter ref="C124:K351"/>
  <mergeCells count="9">
    <mergeCell ref="E7:H7"/>
    <mergeCell ref="E9:H9"/>
    <mergeCell ref="E18:H18"/>
    <mergeCell ref="E27:H27"/>
    <mergeCell ref="E84:H84"/>
    <mergeCell ref="E86:H86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3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1663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23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39</v>
      </c>
      <c r="F21" s="37"/>
      <c r="G21" s="37"/>
      <c r="H21" s="37"/>
      <c r="I21" s="139" t="s">
        <v>34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ROUND(J130,2)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ROUND((SUM(BE130:BE330)),2)</f>
        <v>0</v>
      </c>
      <c r="G33" s="37"/>
      <c r="H33" s="37"/>
      <c r="I33" s="156">
        <v>0.21</v>
      </c>
      <c r="J33" s="155">
        <f>ROUND(((SUM(BE130:BE330))*I33),2)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ROUND((SUM(BF130:BF330)),2)</f>
        <v>0</v>
      </c>
      <c r="G34" s="37"/>
      <c r="H34" s="37"/>
      <c r="I34" s="156">
        <v>0.15</v>
      </c>
      <c r="J34" s="155">
        <f>ROUND(((SUM(BF130:BF330))*I34),2)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ROUND((SUM(BG130:BG330)),2)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ROUND((SUM(BH130:BH330)),2)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ROUND((SUM(BI130:BI330)),2)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>2023-7.6. - SO 01 Čerpací stanice 09 Most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 xml:space="preserve">Pohořelice 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 xml:space="preserve">Vodohospodářský rozvoj a výstavba a.s.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J130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241</v>
      </c>
      <c r="E96" s="183"/>
      <c r="F96" s="183"/>
      <c r="G96" s="183"/>
      <c r="H96" s="183"/>
      <c r="I96" s="183"/>
      <c r="J96" s="184">
        <f>J131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242</v>
      </c>
      <c r="E97" s="189"/>
      <c r="F97" s="189"/>
      <c r="G97" s="189"/>
      <c r="H97" s="189"/>
      <c r="I97" s="189"/>
      <c r="J97" s="190">
        <f>J132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243</v>
      </c>
      <c r="E98" s="189"/>
      <c r="F98" s="189"/>
      <c r="G98" s="189"/>
      <c r="H98" s="189"/>
      <c r="I98" s="189"/>
      <c r="J98" s="190">
        <f>J205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244</v>
      </c>
      <c r="E99" s="189"/>
      <c r="F99" s="189"/>
      <c r="G99" s="189"/>
      <c r="H99" s="189"/>
      <c r="I99" s="189"/>
      <c r="J99" s="190">
        <f>J212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245</v>
      </c>
      <c r="E100" s="189"/>
      <c r="F100" s="189"/>
      <c r="G100" s="189"/>
      <c r="H100" s="189"/>
      <c r="I100" s="189"/>
      <c r="J100" s="190">
        <f>J223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246</v>
      </c>
      <c r="E101" s="189"/>
      <c r="F101" s="189"/>
      <c r="G101" s="189"/>
      <c r="H101" s="189"/>
      <c r="I101" s="189"/>
      <c r="J101" s="190">
        <f>J227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1664</v>
      </c>
      <c r="E102" s="189"/>
      <c r="F102" s="189"/>
      <c r="G102" s="189"/>
      <c r="H102" s="189"/>
      <c r="I102" s="189"/>
      <c r="J102" s="190">
        <f>J231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248</v>
      </c>
      <c r="E103" s="189"/>
      <c r="F103" s="189"/>
      <c r="G103" s="189"/>
      <c r="H103" s="189"/>
      <c r="I103" s="189"/>
      <c r="J103" s="190">
        <f>J241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249</v>
      </c>
      <c r="E104" s="189"/>
      <c r="F104" s="189"/>
      <c r="G104" s="189"/>
      <c r="H104" s="189"/>
      <c r="I104" s="189"/>
      <c r="J104" s="190">
        <f>J266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6"/>
      <c r="C105" s="187"/>
      <c r="D105" s="188" t="s">
        <v>250</v>
      </c>
      <c r="E105" s="189"/>
      <c r="F105" s="189"/>
      <c r="G105" s="189"/>
      <c r="H105" s="189"/>
      <c r="I105" s="189"/>
      <c r="J105" s="190">
        <f>J286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251</v>
      </c>
      <c r="E106" s="189"/>
      <c r="F106" s="189"/>
      <c r="G106" s="189"/>
      <c r="H106" s="189"/>
      <c r="I106" s="189"/>
      <c r="J106" s="190">
        <f>J308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>
      <c r="A107" s="9"/>
      <c r="B107" s="180"/>
      <c r="C107" s="181"/>
      <c r="D107" s="182" t="s">
        <v>252</v>
      </c>
      <c r="E107" s="183"/>
      <c r="F107" s="183"/>
      <c r="G107" s="183"/>
      <c r="H107" s="183"/>
      <c r="I107" s="183"/>
      <c r="J107" s="184">
        <f>J312</f>
        <v>0</v>
      </c>
      <c r="K107" s="181"/>
      <c r="L107" s="185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>
      <c r="A108" s="10"/>
      <c r="B108" s="186"/>
      <c r="C108" s="187"/>
      <c r="D108" s="188" t="s">
        <v>1665</v>
      </c>
      <c r="E108" s="189"/>
      <c r="F108" s="189"/>
      <c r="G108" s="189"/>
      <c r="H108" s="189"/>
      <c r="I108" s="189"/>
      <c r="J108" s="190">
        <f>J313</f>
        <v>0</v>
      </c>
      <c r="K108" s="187"/>
      <c r="L108" s="191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9" customFormat="1" ht="24.95" customHeight="1">
      <c r="A109" s="9"/>
      <c r="B109" s="180"/>
      <c r="C109" s="181"/>
      <c r="D109" s="182" t="s">
        <v>254</v>
      </c>
      <c r="E109" s="183"/>
      <c r="F109" s="183"/>
      <c r="G109" s="183"/>
      <c r="H109" s="183"/>
      <c r="I109" s="183"/>
      <c r="J109" s="184">
        <f>J320</f>
        <v>0</v>
      </c>
      <c r="K109" s="181"/>
      <c r="L109" s="185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10" customFormat="1" ht="19.9" customHeight="1">
      <c r="A110" s="10"/>
      <c r="B110" s="186"/>
      <c r="C110" s="187"/>
      <c r="D110" s="188" t="s">
        <v>257</v>
      </c>
      <c r="E110" s="189"/>
      <c r="F110" s="189"/>
      <c r="G110" s="189"/>
      <c r="H110" s="189"/>
      <c r="I110" s="189"/>
      <c r="J110" s="190">
        <f>J321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2" customFormat="1" ht="21.8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65"/>
      <c r="C112" s="66"/>
      <c r="D112" s="66"/>
      <c r="E112" s="66"/>
      <c r="F112" s="66"/>
      <c r="G112" s="66"/>
      <c r="H112" s="66"/>
      <c r="I112" s="66"/>
      <c r="J112" s="66"/>
      <c r="K112" s="66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6" spans="1:31" s="2" customFormat="1" ht="6.95" customHeight="1">
      <c r="A116" s="37"/>
      <c r="B116" s="67"/>
      <c r="C116" s="68"/>
      <c r="D116" s="68"/>
      <c r="E116" s="68"/>
      <c r="F116" s="68"/>
      <c r="G116" s="68"/>
      <c r="H116" s="68"/>
      <c r="I116" s="68"/>
      <c r="J116" s="68"/>
      <c r="K116" s="68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24.95" customHeight="1">
      <c r="A117" s="37"/>
      <c r="B117" s="38"/>
      <c r="C117" s="21" t="s">
        <v>141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0" t="s">
        <v>16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175" t="str">
        <f>E7</f>
        <v>Pohořelice – Brněnská, zkapacitnění kanalizace</v>
      </c>
      <c r="F120" s="30"/>
      <c r="G120" s="30"/>
      <c r="H120" s="30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2" customHeight="1">
      <c r="A121" s="37"/>
      <c r="B121" s="38"/>
      <c r="C121" s="30" t="s">
        <v>124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6.5" customHeight="1">
      <c r="A122" s="37"/>
      <c r="B122" s="38"/>
      <c r="C122" s="39"/>
      <c r="D122" s="39"/>
      <c r="E122" s="75" t="str">
        <f>E9</f>
        <v>2023-7.6. - SO 01 Čerpací stanice 09 Most</v>
      </c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2" customHeight="1">
      <c r="A124" s="37"/>
      <c r="B124" s="38"/>
      <c r="C124" s="30" t="s">
        <v>22</v>
      </c>
      <c r="D124" s="39"/>
      <c r="E124" s="39"/>
      <c r="F124" s="25" t="str">
        <f>F12</f>
        <v xml:space="preserve">Pohořelice </v>
      </c>
      <c r="G124" s="39"/>
      <c r="H124" s="39"/>
      <c r="I124" s="30" t="s">
        <v>24</v>
      </c>
      <c r="J124" s="78" t="str">
        <f>IF(J12="","",J12)</f>
        <v>18. 7. 2023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6.95" customHeight="1">
      <c r="A125" s="37"/>
      <c r="B125" s="38"/>
      <c r="C125" s="39"/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25.65" customHeight="1">
      <c r="A126" s="37"/>
      <c r="B126" s="38"/>
      <c r="C126" s="30" t="s">
        <v>30</v>
      </c>
      <c r="D126" s="39"/>
      <c r="E126" s="39"/>
      <c r="F126" s="25" t="str">
        <f>E15</f>
        <v>VODOVODY A KANALIZACE BŘECLAV, a.s.</v>
      </c>
      <c r="G126" s="39"/>
      <c r="H126" s="39"/>
      <c r="I126" s="30" t="s">
        <v>37</v>
      </c>
      <c r="J126" s="35" t="str">
        <f>E21</f>
        <v xml:space="preserve">Vodohospodářský rozvoj a výstavba a.s. </v>
      </c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15.15" customHeight="1">
      <c r="A127" s="37"/>
      <c r="B127" s="38"/>
      <c r="C127" s="30" t="s">
        <v>35</v>
      </c>
      <c r="D127" s="39"/>
      <c r="E127" s="39"/>
      <c r="F127" s="25" t="str">
        <f>IF(E18="","",E18)</f>
        <v>Vyplň údaj</v>
      </c>
      <c r="G127" s="39"/>
      <c r="H127" s="39"/>
      <c r="I127" s="30" t="s">
        <v>41</v>
      </c>
      <c r="J127" s="35" t="str">
        <f>E24</f>
        <v>Dvořák</v>
      </c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0.3" customHeight="1">
      <c r="A128" s="37"/>
      <c r="B128" s="38"/>
      <c r="C128" s="39"/>
      <c r="D128" s="39"/>
      <c r="E128" s="39"/>
      <c r="F128" s="39"/>
      <c r="G128" s="39"/>
      <c r="H128" s="39"/>
      <c r="I128" s="39"/>
      <c r="J128" s="39"/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11" customFormat="1" ht="29.25" customHeight="1">
      <c r="A129" s="192"/>
      <c r="B129" s="193"/>
      <c r="C129" s="194" t="s">
        <v>142</v>
      </c>
      <c r="D129" s="195" t="s">
        <v>70</v>
      </c>
      <c r="E129" s="195" t="s">
        <v>66</v>
      </c>
      <c r="F129" s="195" t="s">
        <v>67</v>
      </c>
      <c r="G129" s="195" t="s">
        <v>143</v>
      </c>
      <c r="H129" s="195" t="s">
        <v>144</v>
      </c>
      <c r="I129" s="195" t="s">
        <v>145</v>
      </c>
      <c r="J129" s="196" t="s">
        <v>132</v>
      </c>
      <c r="K129" s="197" t="s">
        <v>146</v>
      </c>
      <c r="L129" s="198"/>
      <c r="M129" s="99" t="s">
        <v>1</v>
      </c>
      <c r="N129" s="100" t="s">
        <v>49</v>
      </c>
      <c r="O129" s="100" t="s">
        <v>147</v>
      </c>
      <c r="P129" s="100" t="s">
        <v>148</v>
      </c>
      <c r="Q129" s="100" t="s">
        <v>149</v>
      </c>
      <c r="R129" s="100" t="s">
        <v>150</v>
      </c>
      <c r="S129" s="100" t="s">
        <v>151</v>
      </c>
      <c r="T129" s="101" t="s">
        <v>152</v>
      </c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</row>
    <row r="130" spans="1:63" s="2" customFormat="1" ht="22.8" customHeight="1">
      <c r="A130" s="37"/>
      <c r="B130" s="38"/>
      <c r="C130" s="106" t="s">
        <v>153</v>
      </c>
      <c r="D130" s="39"/>
      <c r="E130" s="39"/>
      <c r="F130" s="39"/>
      <c r="G130" s="39"/>
      <c r="H130" s="39"/>
      <c r="I130" s="39"/>
      <c r="J130" s="199">
        <f>BK130</f>
        <v>0</v>
      </c>
      <c r="K130" s="39"/>
      <c r="L130" s="43"/>
      <c r="M130" s="102"/>
      <c r="N130" s="200"/>
      <c r="O130" s="103"/>
      <c r="P130" s="201">
        <f>P131+P312+P320</f>
        <v>0</v>
      </c>
      <c r="Q130" s="103"/>
      <c r="R130" s="201">
        <f>R131+R312+R320</f>
        <v>28.634984439999997</v>
      </c>
      <c r="S130" s="103"/>
      <c r="T130" s="202">
        <f>T131+T312+T320</f>
        <v>6.16188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84</v>
      </c>
      <c r="AU130" s="15" t="s">
        <v>134</v>
      </c>
      <c r="BK130" s="203">
        <f>BK131+BK312+BK320</f>
        <v>0</v>
      </c>
    </row>
    <row r="131" spans="1:63" s="12" customFormat="1" ht="25.9" customHeight="1">
      <c r="A131" s="12"/>
      <c r="B131" s="204"/>
      <c r="C131" s="205"/>
      <c r="D131" s="206" t="s">
        <v>84</v>
      </c>
      <c r="E131" s="207" t="s">
        <v>258</v>
      </c>
      <c r="F131" s="207" t="s">
        <v>259</v>
      </c>
      <c r="G131" s="205"/>
      <c r="H131" s="205"/>
      <c r="I131" s="208"/>
      <c r="J131" s="209">
        <f>BK131</f>
        <v>0</v>
      </c>
      <c r="K131" s="205"/>
      <c r="L131" s="210"/>
      <c r="M131" s="211"/>
      <c r="N131" s="212"/>
      <c r="O131" s="212"/>
      <c r="P131" s="213">
        <f>P132+P205+P212+P223+P227+P231+P241+P266+P308</f>
        <v>0</v>
      </c>
      <c r="Q131" s="212"/>
      <c r="R131" s="213">
        <f>R132+R205+R212+R223+R227+R231+R241+R266+R308</f>
        <v>28.617416439999996</v>
      </c>
      <c r="S131" s="212"/>
      <c r="T131" s="214">
        <f>T132+T205+T212+T223+T227+T231+T241+T266+T308</f>
        <v>6.16188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5" t="s">
        <v>93</v>
      </c>
      <c r="AT131" s="216" t="s">
        <v>84</v>
      </c>
      <c r="AU131" s="216" t="s">
        <v>85</v>
      </c>
      <c r="AY131" s="215" t="s">
        <v>157</v>
      </c>
      <c r="BK131" s="217">
        <f>BK132+BK205+BK212+BK223+BK227+BK231+BK241+BK266+BK308</f>
        <v>0</v>
      </c>
    </row>
    <row r="132" spans="1:63" s="12" customFormat="1" ht="22.8" customHeight="1">
      <c r="A132" s="12"/>
      <c r="B132" s="204"/>
      <c r="C132" s="205"/>
      <c r="D132" s="206" t="s">
        <v>84</v>
      </c>
      <c r="E132" s="218" t="s">
        <v>93</v>
      </c>
      <c r="F132" s="218" t="s">
        <v>260</v>
      </c>
      <c r="G132" s="205"/>
      <c r="H132" s="205"/>
      <c r="I132" s="208"/>
      <c r="J132" s="219">
        <f>BK132</f>
        <v>0</v>
      </c>
      <c r="K132" s="205"/>
      <c r="L132" s="210"/>
      <c r="M132" s="211"/>
      <c r="N132" s="212"/>
      <c r="O132" s="212"/>
      <c r="P132" s="213">
        <f>SUM(P133:P204)</f>
        <v>0</v>
      </c>
      <c r="Q132" s="212"/>
      <c r="R132" s="213">
        <f>SUM(R133:R204)</f>
        <v>20.086868</v>
      </c>
      <c r="S132" s="212"/>
      <c r="T132" s="214">
        <f>SUM(T133:T204)</f>
        <v>5.8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5" t="s">
        <v>93</v>
      </c>
      <c r="AT132" s="216" t="s">
        <v>84</v>
      </c>
      <c r="AU132" s="216" t="s">
        <v>93</v>
      </c>
      <c r="AY132" s="215" t="s">
        <v>157</v>
      </c>
      <c r="BK132" s="217">
        <f>SUM(BK133:BK204)</f>
        <v>0</v>
      </c>
    </row>
    <row r="133" spans="1:65" s="2" customFormat="1" ht="24.15" customHeight="1">
      <c r="A133" s="37"/>
      <c r="B133" s="38"/>
      <c r="C133" s="220" t="s">
        <v>93</v>
      </c>
      <c r="D133" s="220" t="s">
        <v>158</v>
      </c>
      <c r="E133" s="221" t="s">
        <v>261</v>
      </c>
      <c r="F133" s="222" t="s">
        <v>262</v>
      </c>
      <c r="G133" s="223" t="s">
        <v>263</v>
      </c>
      <c r="H133" s="224">
        <v>20</v>
      </c>
      <c r="I133" s="225"/>
      <c r="J133" s="226">
        <f>ROUND(I133*H133,2)</f>
        <v>0</v>
      </c>
      <c r="K133" s="227"/>
      <c r="L133" s="43"/>
      <c r="M133" s="228" t="s">
        <v>1</v>
      </c>
      <c r="N133" s="229" t="s">
        <v>50</v>
      </c>
      <c r="O133" s="90"/>
      <c r="P133" s="230">
        <f>O133*H133</f>
        <v>0</v>
      </c>
      <c r="Q133" s="230">
        <v>0</v>
      </c>
      <c r="R133" s="230">
        <f>Q133*H133</f>
        <v>0</v>
      </c>
      <c r="S133" s="230">
        <v>0.29</v>
      </c>
      <c r="T133" s="231">
        <f>S133*H133</f>
        <v>5.8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2" t="s">
        <v>174</v>
      </c>
      <c r="AT133" s="232" t="s">
        <v>158</v>
      </c>
      <c r="AU133" s="232" t="s">
        <v>95</v>
      </c>
      <c r="AY133" s="15" t="s">
        <v>157</v>
      </c>
      <c r="BE133" s="233">
        <f>IF(N133="základní",J133,0)</f>
        <v>0</v>
      </c>
      <c r="BF133" s="233">
        <f>IF(N133="snížená",J133,0)</f>
        <v>0</v>
      </c>
      <c r="BG133" s="233">
        <f>IF(N133="zákl. přenesená",J133,0)</f>
        <v>0</v>
      </c>
      <c r="BH133" s="233">
        <f>IF(N133="sníž. přenesená",J133,0)</f>
        <v>0</v>
      </c>
      <c r="BI133" s="233">
        <f>IF(N133="nulová",J133,0)</f>
        <v>0</v>
      </c>
      <c r="BJ133" s="15" t="s">
        <v>93</v>
      </c>
      <c r="BK133" s="233">
        <f>ROUND(I133*H133,2)</f>
        <v>0</v>
      </c>
      <c r="BL133" s="15" t="s">
        <v>174</v>
      </c>
      <c r="BM133" s="232" t="s">
        <v>264</v>
      </c>
    </row>
    <row r="134" spans="1:47" s="2" customFormat="1" ht="12">
      <c r="A134" s="37"/>
      <c r="B134" s="38"/>
      <c r="C134" s="39"/>
      <c r="D134" s="234" t="s">
        <v>164</v>
      </c>
      <c r="E134" s="39"/>
      <c r="F134" s="235" t="s">
        <v>265</v>
      </c>
      <c r="G134" s="39"/>
      <c r="H134" s="39"/>
      <c r="I134" s="236"/>
      <c r="J134" s="39"/>
      <c r="K134" s="39"/>
      <c r="L134" s="43"/>
      <c r="M134" s="237"/>
      <c r="N134" s="238"/>
      <c r="O134" s="90"/>
      <c r="P134" s="90"/>
      <c r="Q134" s="90"/>
      <c r="R134" s="90"/>
      <c r="S134" s="90"/>
      <c r="T134" s="91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5" t="s">
        <v>164</v>
      </c>
      <c r="AU134" s="15" t="s">
        <v>95</v>
      </c>
    </row>
    <row r="135" spans="1:51" s="13" customFormat="1" ht="12">
      <c r="A135" s="13"/>
      <c r="B135" s="239"/>
      <c r="C135" s="240"/>
      <c r="D135" s="234" t="s">
        <v>224</v>
      </c>
      <c r="E135" s="241" t="s">
        <v>1</v>
      </c>
      <c r="F135" s="242" t="s">
        <v>1666</v>
      </c>
      <c r="G135" s="240"/>
      <c r="H135" s="243">
        <v>20</v>
      </c>
      <c r="I135" s="244"/>
      <c r="J135" s="240"/>
      <c r="K135" s="240"/>
      <c r="L135" s="245"/>
      <c r="M135" s="246"/>
      <c r="N135" s="247"/>
      <c r="O135" s="247"/>
      <c r="P135" s="247"/>
      <c r="Q135" s="247"/>
      <c r="R135" s="247"/>
      <c r="S135" s="247"/>
      <c r="T135" s="248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9" t="s">
        <v>224</v>
      </c>
      <c r="AU135" s="249" t="s">
        <v>95</v>
      </c>
      <c r="AV135" s="13" t="s">
        <v>95</v>
      </c>
      <c r="AW135" s="13" t="s">
        <v>40</v>
      </c>
      <c r="AX135" s="13" t="s">
        <v>93</v>
      </c>
      <c r="AY135" s="249" t="s">
        <v>157</v>
      </c>
    </row>
    <row r="136" spans="1:65" s="2" customFormat="1" ht="16.5" customHeight="1">
      <c r="A136" s="37"/>
      <c r="B136" s="38"/>
      <c r="C136" s="220" t="s">
        <v>95</v>
      </c>
      <c r="D136" s="220" t="s">
        <v>158</v>
      </c>
      <c r="E136" s="221" t="s">
        <v>276</v>
      </c>
      <c r="F136" s="222" t="s">
        <v>277</v>
      </c>
      <c r="G136" s="223" t="s">
        <v>278</v>
      </c>
      <c r="H136" s="224">
        <v>20</v>
      </c>
      <c r="I136" s="225"/>
      <c r="J136" s="226">
        <f>ROUND(I136*H136,2)</f>
        <v>0</v>
      </c>
      <c r="K136" s="227"/>
      <c r="L136" s="43"/>
      <c r="M136" s="228" t="s">
        <v>1</v>
      </c>
      <c r="N136" s="229" t="s">
        <v>50</v>
      </c>
      <c r="O136" s="90"/>
      <c r="P136" s="230">
        <f>O136*H136</f>
        <v>0</v>
      </c>
      <c r="Q136" s="230">
        <v>0.00719</v>
      </c>
      <c r="R136" s="230">
        <f>Q136*H136</f>
        <v>0.1438</v>
      </c>
      <c r="S136" s="230">
        <v>0</v>
      </c>
      <c r="T136" s="23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2" t="s">
        <v>174</v>
      </c>
      <c r="AT136" s="232" t="s">
        <v>158</v>
      </c>
      <c r="AU136" s="232" t="s">
        <v>95</v>
      </c>
      <c r="AY136" s="15" t="s">
        <v>157</v>
      </c>
      <c r="BE136" s="233">
        <f>IF(N136="základní",J136,0)</f>
        <v>0</v>
      </c>
      <c r="BF136" s="233">
        <f>IF(N136="snížená",J136,0)</f>
        <v>0</v>
      </c>
      <c r="BG136" s="233">
        <f>IF(N136="zákl. přenesená",J136,0)</f>
        <v>0</v>
      </c>
      <c r="BH136" s="233">
        <f>IF(N136="sníž. přenesená",J136,0)</f>
        <v>0</v>
      </c>
      <c r="BI136" s="233">
        <f>IF(N136="nulová",J136,0)</f>
        <v>0</v>
      </c>
      <c r="BJ136" s="15" t="s">
        <v>93</v>
      </c>
      <c r="BK136" s="233">
        <f>ROUND(I136*H136,2)</f>
        <v>0</v>
      </c>
      <c r="BL136" s="15" t="s">
        <v>174</v>
      </c>
      <c r="BM136" s="232" t="s">
        <v>279</v>
      </c>
    </row>
    <row r="137" spans="1:47" s="2" customFormat="1" ht="12">
      <c r="A137" s="37"/>
      <c r="B137" s="38"/>
      <c r="C137" s="39"/>
      <c r="D137" s="234" t="s">
        <v>164</v>
      </c>
      <c r="E137" s="39"/>
      <c r="F137" s="235" t="s">
        <v>280</v>
      </c>
      <c r="G137" s="39"/>
      <c r="H137" s="39"/>
      <c r="I137" s="236"/>
      <c r="J137" s="39"/>
      <c r="K137" s="39"/>
      <c r="L137" s="43"/>
      <c r="M137" s="237"/>
      <c r="N137" s="238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5" t="s">
        <v>164</v>
      </c>
      <c r="AU137" s="15" t="s">
        <v>95</v>
      </c>
    </row>
    <row r="138" spans="1:51" s="13" customFormat="1" ht="12">
      <c r="A138" s="13"/>
      <c r="B138" s="239"/>
      <c r="C138" s="240"/>
      <c r="D138" s="234" t="s">
        <v>224</v>
      </c>
      <c r="E138" s="241" t="s">
        <v>1</v>
      </c>
      <c r="F138" s="242" t="s">
        <v>364</v>
      </c>
      <c r="G138" s="240"/>
      <c r="H138" s="243">
        <v>20</v>
      </c>
      <c r="I138" s="244"/>
      <c r="J138" s="240"/>
      <c r="K138" s="240"/>
      <c r="L138" s="245"/>
      <c r="M138" s="246"/>
      <c r="N138" s="247"/>
      <c r="O138" s="247"/>
      <c r="P138" s="247"/>
      <c r="Q138" s="247"/>
      <c r="R138" s="247"/>
      <c r="S138" s="247"/>
      <c r="T138" s="24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9" t="s">
        <v>224</v>
      </c>
      <c r="AU138" s="249" t="s">
        <v>95</v>
      </c>
      <c r="AV138" s="13" t="s">
        <v>95</v>
      </c>
      <c r="AW138" s="13" t="s">
        <v>40</v>
      </c>
      <c r="AX138" s="13" t="s">
        <v>93</v>
      </c>
      <c r="AY138" s="249" t="s">
        <v>157</v>
      </c>
    </row>
    <row r="139" spans="1:65" s="2" customFormat="1" ht="24.15" customHeight="1">
      <c r="A139" s="37"/>
      <c r="B139" s="38"/>
      <c r="C139" s="220" t="s">
        <v>169</v>
      </c>
      <c r="D139" s="220" t="s">
        <v>158</v>
      </c>
      <c r="E139" s="221" t="s">
        <v>282</v>
      </c>
      <c r="F139" s="222" t="s">
        <v>283</v>
      </c>
      <c r="G139" s="223" t="s">
        <v>284</v>
      </c>
      <c r="H139" s="224">
        <v>120</v>
      </c>
      <c r="I139" s="225"/>
      <c r="J139" s="226">
        <f>ROUND(I139*H139,2)</f>
        <v>0</v>
      </c>
      <c r="K139" s="227"/>
      <c r="L139" s="43"/>
      <c r="M139" s="228" t="s">
        <v>1</v>
      </c>
      <c r="N139" s="229" t="s">
        <v>50</v>
      </c>
      <c r="O139" s="90"/>
      <c r="P139" s="230">
        <f>O139*H139</f>
        <v>0</v>
      </c>
      <c r="Q139" s="230">
        <v>4E-05</v>
      </c>
      <c r="R139" s="230">
        <f>Q139*H139</f>
        <v>0.0048000000000000004</v>
      </c>
      <c r="S139" s="230">
        <v>0</v>
      </c>
      <c r="T139" s="23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2" t="s">
        <v>174</v>
      </c>
      <c r="AT139" s="232" t="s">
        <v>158</v>
      </c>
      <c r="AU139" s="232" t="s">
        <v>95</v>
      </c>
      <c r="AY139" s="15" t="s">
        <v>157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5" t="s">
        <v>93</v>
      </c>
      <c r="BK139" s="233">
        <f>ROUND(I139*H139,2)</f>
        <v>0</v>
      </c>
      <c r="BL139" s="15" t="s">
        <v>174</v>
      </c>
      <c r="BM139" s="232" t="s">
        <v>285</v>
      </c>
    </row>
    <row r="140" spans="1:47" s="2" customFormat="1" ht="12">
      <c r="A140" s="37"/>
      <c r="B140" s="38"/>
      <c r="C140" s="39"/>
      <c r="D140" s="234" t="s">
        <v>164</v>
      </c>
      <c r="E140" s="39"/>
      <c r="F140" s="235" t="s">
        <v>286</v>
      </c>
      <c r="G140" s="39"/>
      <c r="H140" s="39"/>
      <c r="I140" s="236"/>
      <c r="J140" s="39"/>
      <c r="K140" s="39"/>
      <c r="L140" s="43"/>
      <c r="M140" s="237"/>
      <c r="N140" s="23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5" t="s">
        <v>164</v>
      </c>
      <c r="AU140" s="15" t="s">
        <v>95</v>
      </c>
    </row>
    <row r="141" spans="1:51" s="13" customFormat="1" ht="12">
      <c r="A141" s="13"/>
      <c r="B141" s="239"/>
      <c r="C141" s="240"/>
      <c r="D141" s="234" t="s">
        <v>224</v>
      </c>
      <c r="E141" s="241" t="s">
        <v>1</v>
      </c>
      <c r="F141" s="242" t="s">
        <v>1667</v>
      </c>
      <c r="G141" s="240"/>
      <c r="H141" s="243">
        <v>120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9" t="s">
        <v>224</v>
      </c>
      <c r="AU141" s="249" t="s">
        <v>95</v>
      </c>
      <c r="AV141" s="13" t="s">
        <v>95</v>
      </c>
      <c r="AW141" s="13" t="s">
        <v>40</v>
      </c>
      <c r="AX141" s="13" t="s">
        <v>93</v>
      </c>
      <c r="AY141" s="249" t="s">
        <v>157</v>
      </c>
    </row>
    <row r="142" spans="1:65" s="2" customFormat="1" ht="24.15" customHeight="1">
      <c r="A142" s="37"/>
      <c r="B142" s="38"/>
      <c r="C142" s="220" t="s">
        <v>174</v>
      </c>
      <c r="D142" s="220" t="s">
        <v>158</v>
      </c>
      <c r="E142" s="221" t="s">
        <v>288</v>
      </c>
      <c r="F142" s="222" t="s">
        <v>289</v>
      </c>
      <c r="G142" s="223" t="s">
        <v>290</v>
      </c>
      <c r="H142" s="224">
        <v>10</v>
      </c>
      <c r="I142" s="225"/>
      <c r="J142" s="226">
        <f>ROUND(I142*H142,2)</f>
        <v>0</v>
      </c>
      <c r="K142" s="227"/>
      <c r="L142" s="43"/>
      <c r="M142" s="228" t="s">
        <v>1</v>
      </c>
      <c r="N142" s="229" t="s">
        <v>50</v>
      </c>
      <c r="O142" s="90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2" t="s">
        <v>174</v>
      </c>
      <c r="AT142" s="232" t="s">
        <v>158</v>
      </c>
      <c r="AU142" s="232" t="s">
        <v>95</v>
      </c>
      <c r="AY142" s="15" t="s">
        <v>157</v>
      </c>
      <c r="BE142" s="233">
        <f>IF(N142="základní",J142,0)</f>
        <v>0</v>
      </c>
      <c r="BF142" s="233">
        <f>IF(N142="snížená",J142,0)</f>
        <v>0</v>
      </c>
      <c r="BG142" s="233">
        <f>IF(N142="zákl. přenesená",J142,0)</f>
        <v>0</v>
      </c>
      <c r="BH142" s="233">
        <f>IF(N142="sníž. přenesená",J142,0)</f>
        <v>0</v>
      </c>
      <c r="BI142" s="233">
        <f>IF(N142="nulová",J142,0)</f>
        <v>0</v>
      </c>
      <c r="BJ142" s="15" t="s">
        <v>93</v>
      </c>
      <c r="BK142" s="233">
        <f>ROUND(I142*H142,2)</f>
        <v>0</v>
      </c>
      <c r="BL142" s="15" t="s">
        <v>174</v>
      </c>
      <c r="BM142" s="232" t="s">
        <v>291</v>
      </c>
    </row>
    <row r="143" spans="1:47" s="2" customFormat="1" ht="12">
      <c r="A143" s="37"/>
      <c r="B143" s="38"/>
      <c r="C143" s="39"/>
      <c r="D143" s="234" t="s">
        <v>164</v>
      </c>
      <c r="E143" s="39"/>
      <c r="F143" s="235" t="s">
        <v>292</v>
      </c>
      <c r="G143" s="39"/>
      <c r="H143" s="39"/>
      <c r="I143" s="236"/>
      <c r="J143" s="39"/>
      <c r="K143" s="39"/>
      <c r="L143" s="43"/>
      <c r="M143" s="237"/>
      <c r="N143" s="238"/>
      <c r="O143" s="90"/>
      <c r="P143" s="90"/>
      <c r="Q143" s="90"/>
      <c r="R143" s="90"/>
      <c r="S143" s="90"/>
      <c r="T143" s="91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15" t="s">
        <v>164</v>
      </c>
      <c r="AU143" s="15" t="s">
        <v>95</v>
      </c>
    </row>
    <row r="144" spans="1:51" s="13" customFormat="1" ht="12">
      <c r="A144" s="13"/>
      <c r="B144" s="239"/>
      <c r="C144" s="240"/>
      <c r="D144" s="234" t="s">
        <v>224</v>
      </c>
      <c r="E144" s="241" t="s">
        <v>1</v>
      </c>
      <c r="F144" s="242" t="s">
        <v>201</v>
      </c>
      <c r="G144" s="240"/>
      <c r="H144" s="243">
        <v>10</v>
      </c>
      <c r="I144" s="244"/>
      <c r="J144" s="240"/>
      <c r="K144" s="240"/>
      <c r="L144" s="245"/>
      <c r="M144" s="246"/>
      <c r="N144" s="247"/>
      <c r="O144" s="247"/>
      <c r="P144" s="247"/>
      <c r="Q144" s="247"/>
      <c r="R144" s="247"/>
      <c r="S144" s="247"/>
      <c r="T144" s="248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9" t="s">
        <v>224</v>
      </c>
      <c r="AU144" s="249" t="s">
        <v>95</v>
      </c>
      <c r="AV144" s="13" t="s">
        <v>95</v>
      </c>
      <c r="AW144" s="13" t="s">
        <v>40</v>
      </c>
      <c r="AX144" s="13" t="s">
        <v>93</v>
      </c>
      <c r="AY144" s="249" t="s">
        <v>157</v>
      </c>
    </row>
    <row r="145" spans="1:65" s="2" customFormat="1" ht="24.15" customHeight="1">
      <c r="A145" s="37"/>
      <c r="B145" s="38"/>
      <c r="C145" s="220" t="s">
        <v>156</v>
      </c>
      <c r="D145" s="220" t="s">
        <v>158</v>
      </c>
      <c r="E145" s="221" t="s">
        <v>294</v>
      </c>
      <c r="F145" s="222" t="s">
        <v>295</v>
      </c>
      <c r="G145" s="223" t="s">
        <v>278</v>
      </c>
      <c r="H145" s="224">
        <v>5</v>
      </c>
      <c r="I145" s="225"/>
      <c r="J145" s="226">
        <f>ROUND(I145*H145,2)</f>
        <v>0</v>
      </c>
      <c r="K145" s="227"/>
      <c r="L145" s="43"/>
      <c r="M145" s="228" t="s">
        <v>1</v>
      </c>
      <c r="N145" s="229" t="s">
        <v>50</v>
      </c>
      <c r="O145" s="90"/>
      <c r="P145" s="230">
        <f>O145*H145</f>
        <v>0</v>
      </c>
      <c r="Q145" s="230">
        <v>0.00868</v>
      </c>
      <c r="R145" s="230">
        <f>Q145*H145</f>
        <v>0.0434</v>
      </c>
      <c r="S145" s="230">
        <v>0</v>
      </c>
      <c r="T145" s="231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2" t="s">
        <v>174</v>
      </c>
      <c r="AT145" s="232" t="s">
        <v>158</v>
      </c>
      <c r="AU145" s="232" t="s">
        <v>95</v>
      </c>
      <c r="AY145" s="15" t="s">
        <v>157</v>
      </c>
      <c r="BE145" s="233">
        <f>IF(N145="základní",J145,0)</f>
        <v>0</v>
      </c>
      <c r="BF145" s="233">
        <f>IF(N145="snížená",J145,0)</f>
        <v>0</v>
      </c>
      <c r="BG145" s="233">
        <f>IF(N145="zákl. přenesená",J145,0)</f>
        <v>0</v>
      </c>
      <c r="BH145" s="233">
        <f>IF(N145="sníž. přenesená",J145,0)</f>
        <v>0</v>
      </c>
      <c r="BI145" s="233">
        <f>IF(N145="nulová",J145,0)</f>
        <v>0</v>
      </c>
      <c r="BJ145" s="15" t="s">
        <v>93</v>
      </c>
      <c r="BK145" s="233">
        <f>ROUND(I145*H145,2)</f>
        <v>0</v>
      </c>
      <c r="BL145" s="15" t="s">
        <v>174</v>
      </c>
      <c r="BM145" s="232" t="s">
        <v>296</v>
      </c>
    </row>
    <row r="146" spans="1:47" s="2" customFormat="1" ht="12">
      <c r="A146" s="37"/>
      <c r="B146" s="38"/>
      <c r="C146" s="39"/>
      <c r="D146" s="234" t="s">
        <v>164</v>
      </c>
      <c r="E146" s="39"/>
      <c r="F146" s="235" t="s">
        <v>297</v>
      </c>
      <c r="G146" s="39"/>
      <c r="H146" s="39"/>
      <c r="I146" s="236"/>
      <c r="J146" s="39"/>
      <c r="K146" s="39"/>
      <c r="L146" s="43"/>
      <c r="M146" s="237"/>
      <c r="N146" s="238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5" t="s">
        <v>164</v>
      </c>
      <c r="AU146" s="15" t="s">
        <v>95</v>
      </c>
    </row>
    <row r="147" spans="1:51" s="13" customFormat="1" ht="12">
      <c r="A147" s="13"/>
      <c r="B147" s="239"/>
      <c r="C147" s="240"/>
      <c r="D147" s="234" t="s">
        <v>224</v>
      </c>
      <c r="E147" s="241" t="s">
        <v>1</v>
      </c>
      <c r="F147" s="242" t="s">
        <v>156</v>
      </c>
      <c r="G147" s="240"/>
      <c r="H147" s="243">
        <v>5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9" t="s">
        <v>224</v>
      </c>
      <c r="AU147" s="249" t="s">
        <v>95</v>
      </c>
      <c r="AV147" s="13" t="s">
        <v>95</v>
      </c>
      <c r="AW147" s="13" t="s">
        <v>40</v>
      </c>
      <c r="AX147" s="13" t="s">
        <v>93</v>
      </c>
      <c r="AY147" s="249" t="s">
        <v>157</v>
      </c>
    </row>
    <row r="148" spans="1:65" s="2" customFormat="1" ht="24.15" customHeight="1">
      <c r="A148" s="37"/>
      <c r="B148" s="38"/>
      <c r="C148" s="220" t="s">
        <v>182</v>
      </c>
      <c r="D148" s="220" t="s">
        <v>158</v>
      </c>
      <c r="E148" s="221" t="s">
        <v>306</v>
      </c>
      <c r="F148" s="222" t="s">
        <v>307</v>
      </c>
      <c r="G148" s="223" t="s">
        <v>278</v>
      </c>
      <c r="H148" s="224">
        <v>5</v>
      </c>
      <c r="I148" s="225"/>
      <c r="J148" s="226">
        <f>ROUND(I148*H148,2)</f>
        <v>0</v>
      </c>
      <c r="K148" s="227"/>
      <c r="L148" s="43"/>
      <c r="M148" s="228" t="s">
        <v>1</v>
      </c>
      <c r="N148" s="229" t="s">
        <v>50</v>
      </c>
      <c r="O148" s="90"/>
      <c r="P148" s="230">
        <f>O148*H148</f>
        <v>0</v>
      </c>
      <c r="Q148" s="230">
        <v>0.0369</v>
      </c>
      <c r="R148" s="230">
        <f>Q148*H148</f>
        <v>0.1845</v>
      </c>
      <c r="S148" s="230">
        <v>0</v>
      </c>
      <c r="T148" s="23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2" t="s">
        <v>174</v>
      </c>
      <c r="AT148" s="232" t="s">
        <v>158</v>
      </c>
      <c r="AU148" s="232" t="s">
        <v>95</v>
      </c>
      <c r="AY148" s="15" t="s">
        <v>157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5" t="s">
        <v>93</v>
      </c>
      <c r="BK148" s="233">
        <f>ROUND(I148*H148,2)</f>
        <v>0</v>
      </c>
      <c r="BL148" s="15" t="s">
        <v>174</v>
      </c>
      <c r="BM148" s="232" t="s">
        <v>308</v>
      </c>
    </row>
    <row r="149" spans="1:47" s="2" customFormat="1" ht="12">
      <c r="A149" s="37"/>
      <c r="B149" s="38"/>
      <c r="C149" s="39"/>
      <c r="D149" s="234" t="s">
        <v>164</v>
      </c>
      <c r="E149" s="39"/>
      <c r="F149" s="235" t="s">
        <v>309</v>
      </c>
      <c r="G149" s="39"/>
      <c r="H149" s="39"/>
      <c r="I149" s="236"/>
      <c r="J149" s="39"/>
      <c r="K149" s="39"/>
      <c r="L149" s="43"/>
      <c r="M149" s="237"/>
      <c r="N149" s="23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5" t="s">
        <v>164</v>
      </c>
      <c r="AU149" s="15" t="s">
        <v>95</v>
      </c>
    </row>
    <row r="150" spans="1:51" s="13" customFormat="1" ht="12">
      <c r="A150" s="13"/>
      <c r="B150" s="239"/>
      <c r="C150" s="240"/>
      <c r="D150" s="234" t="s">
        <v>224</v>
      </c>
      <c r="E150" s="241" t="s">
        <v>1</v>
      </c>
      <c r="F150" s="242" t="s">
        <v>156</v>
      </c>
      <c r="G150" s="240"/>
      <c r="H150" s="243">
        <v>5</v>
      </c>
      <c r="I150" s="244"/>
      <c r="J150" s="240"/>
      <c r="K150" s="240"/>
      <c r="L150" s="245"/>
      <c r="M150" s="246"/>
      <c r="N150" s="247"/>
      <c r="O150" s="247"/>
      <c r="P150" s="247"/>
      <c r="Q150" s="247"/>
      <c r="R150" s="247"/>
      <c r="S150" s="247"/>
      <c r="T150" s="24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9" t="s">
        <v>224</v>
      </c>
      <c r="AU150" s="249" t="s">
        <v>95</v>
      </c>
      <c r="AV150" s="13" t="s">
        <v>95</v>
      </c>
      <c r="AW150" s="13" t="s">
        <v>40</v>
      </c>
      <c r="AX150" s="13" t="s">
        <v>93</v>
      </c>
      <c r="AY150" s="249" t="s">
        <v>157</v>
      </c>
    </row>
    <row r="151" spans="1:65" s="2" customFormat="1" ht="24.15" customHeight="1">
      <c r="A151" s="37"/>
      <c r="B151" s="38"/>
      <c r="C151" s="220" t="s">
        <v>186</v>
      </c>
      <c r="D151" s="220" t="s">
        <v>158</v>
      </c>
      <c r="E151" s="221" t="s">
        <v>311</v>
      </c>
      <c r="F151" s="222" t="s">
        <v>312</v>
      </c>
      <c r="G151" s="223" t="s">
        <v>313</v>
      </c>
      <c r="H151" s="224">
        <v>8</v>
      </c>
      <c r="I151" s="225"/>
      <c r="J151" s="226">
        <f>ROUND(I151*H151,2)</f>
        <v>0</v>
      </c>
      <c r="K151" s="227"/>
      <c r="L151" s="43"/>
      <c r="M151" s="228" t="s">
        <v>1</v>
      </c>
      <c r="N151" s="229" t="s">
        <v>50</v>
      </c>
      <c r="O151" s="90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2" t="s">
        <v>174</v>
      </c>
      <c r="AT151" s="232" t="s">
        <v>158</v>
      </c>
      <c r="AU151" s="232" t="s">
        <v>95</v>
      </c>
      <c r="AY151" s="15" t="s">
        <v>157</v>
      </c>
      <c r="BE151" s="233">
        <f>IF(N151="základní",J151,0)</f>
        <v>0</v>
      </c>
      <c r="BF151" s="233">
        <f>IF(N151="snížená",J151,0)</f>
        <v>0</v>
      </c>
      <c r="BG151" s="233">
        <f>IF(N151="zákl. přenesená",J151,0)</f>
        <v>0</v>
      </c>
      <c r="BH151" s="233">
        <f>IF(N151="sníž. přenesená",J151,0)</f>
        <v>0</v>
      </c>
      <c r="BI151" s="233">
        <f>IF(N151="nulová",J151,0)</f>
        <v>0</v>
      </c>
      <c r="BJ151" s="15" t="s">
        <v>93</v>
      </c>
      <c r="BK151" s="233">
        <f>ROUND(I151*H151,2)</f>
        <v>0</v>
      </c>
      <c r="BL151" s="15" t="s">
        <v>174</v>
      </c>
      <c r="BM151" s="232" t="s">
        <v>314</v>
      </c>
    </row>
    <row r="152" spans="1:47" s="2" customFormat="1" ht="12">
      <c r="A152" s="37"/>
      <c r="B152" s="38"/>
      <c r="C152" s="39"/>
      <c r="D152" s="234" t="s">
        <v>164</v>
      </c>
      <c r="E152" s="39"/>
      <c r="F152" s="235" t="s">
        <v>315</v>
      </c>
      <c r="G152" s="39"/>
      <c r="H152" s="39"/>
      <c r="I152" s="236"/>
      <c r="J152" s="39"/>
      <c r="K152" s="39"/>
      <c r="L152" s="43"/>
      <c r="M152" s="237"/>
      <c r="N152" s="238"/>
      <c r="O152" s="90"/>
      <c r="P152" s="90"/>
      <c r="Q152" s="90"/>
      <c r="R152" s="90"/>
      <c r="S152" s="90"/>
      <c r="T152" s="91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T152" s="15" t="s">
        <v>164</v>
      </c>
      <c r="AU152" s="15" t="s">
        <v>95</v>
      </c>
    </row>
    <row r="153" spans="1:51" s="13" customFormat="1" ht="12">
      <c r="A153" s="13"/>
      <c r="B153" s="239"/>
      <c r="C153" s="240"/>
      <c r="D153" s="234" t="s">
        <v>224</v>
      </c>
      <c r="E153" s="241" t="s">
        <v>1</v>
      </c>
      <c r="F153" s="242" t="s">
        <v>1668</v>
      </c>
      <c r="G153" s="240"/>
      <c r="H153" s="243">
        <v>8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9" t="s">
        <v>224</v>
      </c>
      <c r="AU153" s="249" t="s">
        <v>95</v>
      </c>
      <c r="AV153" s="13" t="s">
        <v>95</v>
      </c>
      <c r="AW153" s="13" t="s">
        <v>40</v>
      </c>
      <c r="AX153" s="13" t="s">
        <v>93</v>
      </c>
      <c r="AY153" s="249" t="s">
        <v>157</v>
      </c>
    </row>
    <row r="154" spans="1:65" s="2" customFormat="1" ht="37.8" customHeight="1">
      <c r="A154" s="37"/>
      <c r="B154" s="38"/>
      <c r="C154" s="220" t="s">
        <v>191</v>
      </c>
      <c r="D154" s="220" t="s">
        <v>158</v>
      </c>
      <c r="E154" s="221" t="s">
        <v>1669</v>
      </c>
      <c r="F154" s="222" t="s">
        <v>1670</v>
      </c>
      <c r="G154" s="223" t="s">
        <v>313</v>
      </c>
      <c r="H154" s="224">
        <v>4</v>
      </c>
      <c r="I154" s="225"/>
      <c r="J154" s="226">
        <f>ROUND(I154*H154,2)</f>
        <v>0</v>
      </c>
      <c r="K154" s="227"/>
      <c r="L154" s="43"/>
      <c r="M154" s="228" t="s">
        <v>1</v>
      </c>
      <c r="N154" s="229" t="s">
        <v>50</v>
      </c>
      <c r="O154" s="90"/>
      <c r="P154" s="230">
        <f>O154*H154</f>
        <v>0</v>
      </c>
      <c r="Q154" s="230">
        <v>0</v>
      </c>
      <c r="R154" s="230">
        <f>Q154*H154</f>
        <v>0</v>
      </c>
      <c r="S154" s="230">
        <v>0</v>
      </c>
      <c r="T154" s="23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2" t="s">
        <v>174</v>
      </c>
      <c r="AT154" s="232" t="s">
        <v>158</v>
      </c>
      <c r="AU154" s="232" t="s">
        <v>95</v>
      </c>
      <c r="AY154" s="15" t="s">
        <v>157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5" t="s">
        <v>93</v>
      </c>
      <c r="BK154" s="233">
        <f>ROUND(I154*H154,2)</f>
        <v>0</v>
      </c>
      <c r="BL154" s="15" t="s">
        <v>174</v>
      </c>
      <c r="BM154" s="232" t="s">
        <v>1671</v>
      </c>
    </row>
    <row r="155" spans="1:47" s="2" customFormat="1" ht="12">
      <c r="A155" s="37"/>
      <c r="B155" s="38"/>
      <c r="C155" s="39"/>
      <c r="D155" s="234" t="s">
        <v>164</v>
      </c>
      <c r="E155" s="39"/>
      <c r="F155" s="235" t="s">
        <v>1672</v>
      </c>
      <c r="G155" s="39"/>
      <c r="H155" s="39"/>
      <c r="I155" s="236"/>
      <c r="J155" s="39"/>
      <c r="K155" s="39"/>
      <c r="L155" s="43"/>
      <c r="M155" s="237"/>
      <c r="N155" s="23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5" t="s">
        <v>164</v>
      </c>
      <c r="AU155" s="15" t="s">
        <v>95</v>
      </c>
    </row>
    <row r="156" spans="1:51" s="13" customFormat="1" ht="12">
      <c r="A156" s="13"/>
      <c r="B156" s="239"/>
      <c r="C156" s="240"/>
      <c r="D156" s="234" t="s">
        <v>224</v>
      </c>
      <c r="E156" s="241" t="s">
        <v>1</v>
      </c>
      <c r="F156" s="242" t="s">
        <v>174</v>
      </c>
      <c r="G156" s="240"/>
      <c r="H156" s="243">
        <v>4</v>
      </c>
      <c r="I156" s="244"/>
      <c r="J156" s="240"/>
      <c r="K156" s="240"/>
      <c r="L156" s="245"/>
      <c r="M156" s="246"/>
      <c r="N156" s="247"/>
      <c r="O156" s="247"/>
      <c r="P156" s="247"/>
      <c r="Q156" s="247"/>
      <c r="R156" s="247"/>
      <c r="S156" s="247"/>
      <c r="T156" s="24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9" t="s">
        <v>224</v>
      </c>
      <c r="AU156" s="249" t="s">
        <v>95</v>
      </c>
      <c r="AV156" s="13" t="s">
        <v>95</v>
      </c>
      <c r="AW156" s="13" t="s">
        <v>40</v>
      </c>
      <c r="AX156" s="13" t="s">
        <v>93</v>
      </c>
      <c r="AY156" s="249" t="s">
        <v>157</v>
      </c>
    </row>
    <row r="157" spans="1:65" s="2" customFormat="1" ht="33" customHeight="1">
      <c r="A157" s="37"/>
      <c r="B157" s="38"/>
      <c r="C157" s="220" t="s">
        <v>196</v>
      </c>
      <c r="D157" s="220" t="s">
        <v>158</v>
      </c>
      <c r="E157" s="221" t="s">
        <v>1673</v>
      </c>
      <c r="F157" s="222" t="s">
        <v>1674</v>
      </c>
      <c r="G157" s="223" t="s">
        <v>313</v>
      </c>
      <c r="H157" s="224">
        <v>25.6</v>
      </c>
      <c r="I157" s="225"/>
      <c r="J157" s="226">
        <f>ROUND(I157*H157,2)</f>
        <v>0</v>
      </c>
      <c r="K157" s="227"/>
      <c r="L157" s="43"/>
      <c r="M157" s="228" t="s">
        <v>1</v>
      </c>
      <c r="N157" s="229" t="s">
        <v>50</v>
      </c>
      <c r="O157" s="90"/>
      <c r="P157" s="230">
        <f>O157*H157</f>
        <v>0</v>
      </c>
      <c r="Q157" s="230">
        <v>0</v>
      </c>
      <c r="R157" s="230">
        <f>Q157*H157</f>
        <v>0</v>
      </c>
      <c r="S157" s="230">
        <v>0</v>
      </c>
      <c r="T157" s="231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2" t="s">
        <v>174</v>
      </c>
      <c r="AT157" s="232" t="s">
        <v>158</v>
      </c>
      <c r="AU157" s="232" t="s">
        <v>95</v>
      </c>
      <c r="AY157" s="15" t="s">
        <v>157</v>
      </c>
      <c r="BE157" s="233">
        <f>IF(N157="základní",J157,0)</f>
        <v>0</v>
      </c>
      <c r="BF157" s="233">
        <f>IF(N157="snížená",J157,0)</f>
        <v>0</v>
      </c>
      <c r="BG157" s="233">
        <f>IF(N157="zákl. přenesená",J157,0)</f>
        <v>0</v>
      </c>
      <c r="BH157" s="233">
        <f>IF(N157="sníž. přenesená",J157,0)</f>
        <v>0</v>
      </c>
      <c r="BI157" s="233">
        <f>IF(N157="nulová",J157,0)</f>
        <v>0</v>
      </c>
      <c r="BJ157" s="15" t="s">
        <v>93</v>
      </c>
      <c r="BK157" s="233">
        <f>ROUND(I157*H157,2)</f>
        <v>0</v>
      </c>
      <c r="BL157" s="15" t="s">
        <v>174</v>
      </c>
      <c r="BM157" s="232" t="s">
        <v>1675</v>
      </c>
    </row>
    <row r="158" spans="1:47" s="2" customFormat="1" ht="12">
      <c r="A158" s="37"/>
      <c r="B158" s="38"/>
      <c r="C158" s="39"/>
      <c r="D158" s="234" t="s">
        <v>164</v>
      </c>
      <c r="E158" s="39"/>
      <c r="F158" s="235" t="s">
        <v>1676</v>
      </c>
      <c r="G158" s="39"/>
      <c r="H158" s="39"/>
      <c r="I158" s="236"/>
      <c r="J158" s="39"/>
      <c r="K158" s="39"/>
      <c r="L158" s="43"/>
      <c r="M158" s="237"/>
      <c r="N158" s="238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5" t="s">
        <v>164</v>
      </c>
      <c r="AU158" s="15" t="s">
        <v>95</v>
      </c>
    </row>
    <row r="159" spans="1:51" s="13" customFormat="1" ht="12">
      <c r="A159" s="13"/>
      <c r="B159" s="239"/>
      <c r="C159" s="240"/>
      <c r="D159" s="234" t="s">
        <v>224</v>
      </c>
      <c r="E159" s="241" t="s">
        <v>1</v>
      </c>
      <c r="F159" s="242" t="s">
        <v>1677</v>
      </c>
      <c r="G159" s="240"/>
      <c r="H159" s="243">
        <v>25.6</v>
      </c>
      <c r="I159" s="244"/>
      <c r="J159" s="240"/>
      <c r="K159" s="240"/>
      <c r="L159" s="245"/>
      <c r="M159" s="246"/>
      <c r="N159" s="247"/>
      <c r="O159" s="247"/>
      <c r="P159" s="247"/>
      <c r="Q159" s="247"/>
      <c r="R159" s="247"/>
      <c r="S159" s="247"/>
      <c r="T159" s="248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9" t="s">
        <v>224</v>
      </c>
      <c r="AU159" s="249" t="s">
        <v>95</v>
      </c>
      <c r="AV159" s="13" t="s">
        <v>95</v>
      </c>
      <c r="AW159" s="13" t="s">
        <v>40</v>
      </c>
      <c r="AX159" s="13" t="s">
        <v>93</v>
      </c>
      <c r="AY159" s="249" t="s">
        <v>157</v>
      </c>
    </row>
    <row r="160" spans="1:65" s="2" customFormat="1" ht="37.8" customHeight="1">
      <c r="A160" s="37"/>
      <c r="B160" s="38"/>
      <c r="C160" s="220" t="s">
        <v>201</v>
      </c>
      <c r="D160" s="220" t="s">
        <v>158</v>
      </c>
      <c r="E160" s="221" t="s">
        <v>1678</v>
      </c>
      <c r="F160" s="222" t="s">
        <v>1679</v>
      </c>
      <c r="G160" s="223" t="s">
        <v>313</v>
      </c>
      <c r="H160" s="224">
        <v>4</v>
      </c>
      <c r="I160" s="225"/>
      <c r="J160" s="226">
        <f>ROUND(I160*H160,2)</f>
        <v>0</v>
      </c>
      <c r="K160" s="227"/>
      <c r="L160" s="43"/>
      <c r="M160" s="228" t="s">
        <v>1</v>
      </c>
      <c r="N160" s="229" t="s">
        <v>50</v>
      </c>
      <c r="O160" s="90"/>
      <c r="P160" s="230">
        <f>O160*H160</f>
        <v>0</v>
      </c>
      <c r="Q160" s="230">
        <v>0</v>
      </c>
      <c r="R160" s="230">
        <f>Q160*H160</f>
        <v>0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174</v>
      </c>
      <c r="AT160" s="232" t="s">
        <v>158</v>
      </c>
      <c r="AU160" s="232" t="s">
        <v>95</v>
      </c>
      <c r="AY160" s="15" t="s">
        <v>157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93</v>
      </c>
      <c r="BK160" s="233">
        <f>ROUND(I160*H160,2)</f>
        <v>0</v>
      </c>
      <c r="BL160" s="15" t="s">
        <v>174</v>
      </c>
      <c r="BM160" s="232" t="s">
        <v>1680</v>
      </c>
    </row>
    <row r="161" spans="1:47" s="2" customFormat="1" ht="12">
      <c r="A161" s="37"/>
      <c r="B161" s="38"/>
      <c r="C161" s="39"/>
      <c r="D161" s="234" t="s">
        <v>164</v>
      </c>
      <c r="E161" s="39"/>
      <c r="F161" s="235" t="s">
        <v>1681</v>
      </c>
      <c r="G161" s="39"/>
      <c r="H161" s="39"/>
      <c r="I161" s="236"/>
      <c r="J161" s="39"/>
      <c r="K161" s="39"/>
      <c r="L161" s="43"/>
      <c r="M161" s="237"/>
      <c r="N161" s="23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164</v>
      </c>
      <c r="AU161" s="15" t="s">
        <v>95</v>
      </c>
    </row>
    <row r="162" spans="1:51" s="13" customFormat="1" ht="12">
      <c r="A162" s="13"/>
      <c r="B162" s="239"/>
      <c r="C162" s="240"/>
      <c r="D162" s="234" t="s">
        <v>224</v>
      </c>
      <c r="E162" s="241" t="s">
        <v>1</v>
      </c>
      <c r="F162" s="242" t="s">
        <v>174</v>
      </c>
      <c r="G162" s="240"/>
      <c r="H162" s="243">
        <v>4</v>
      </c>
      <c r="I162" s="244"/>
      <c r="J162" s="240"/>
      <c r="K162" s="240"/>
      <c r="L162" s="245"/>
      <c r="M162" s="246"/>
      <c r="N162" s="247"/>
      <c r="O162" s="247"/>
      <c r="P162" s="247"/>
      <c r="Q162" s="247"/>
      <c r="R162" s="247"/>
      <c r="S162" s="247"/>
      <c r="T162" s="248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9" t="s">
        <v>224</v>
      </c>
      <c r="AU162" s="249" t="s">
        <v>95</v>
      </c>
      <c r="AV162" s="13" t="s">
        <v>95</v>
      </c>
      <c r="AW162" s="13" t="s">
        <v>40</v>
      </c>
      <c r="AX162" s="13" t="s">
        <v>93</v>
      </c>
      <c r="AY162" s="249" t="s">
        <v>157</v>
      </c>
    </row>
    <row r="163" spans="1:65" s="2" customFormat="1" ht="33" customHeight="1">
      <c r="A163" s="37"/>
      <c r="B163" s="38"/>
      <c r="C163" s="220" t="s">
        <v>206</v>
      </c>
      <c r="D163" s="220" t="s">
        <v>158</v>
      </c>
      <c r="E163" s="221" t="s">
        <v>1682</v>
      </c>
      <c r="F163" s="222" t="s">
        <v>1683</v>
      </c>
      <c r="G163" s="223" t="s">
        <v>313</v>
      </c>
      <c r="H163" s="224">
        <v>25.6</v>
      </c>
      <c r="I163" s="225"/>
      <c r="J163" s="226">
        <f>ROUND(I163*H163,2)</f>
        <v>0</v>
      </c>
      <c r="K163" s="227"/>
      <c r="L163" s="43"/>
      <c r="M163" s="228" t="s">
        <v>1</v>
      </c>
      <c r="N163" s="229" t="s">
        <v>50</v>
      </c>
      <c r="O163" s="90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2" t="s">
        <v>174</v>
      </c>
      <c r="AT163" s="232" t="s">
        <v>158</v>
      </c>
      <c r="AU163" s="232" t="s">
        <v>95</v>
      </c>
      <c r="AY163" s="15" t="s">
        <v>157</v>
      </c>
      <c r="BE163" s="233">
        <f>IF(N163="základní",J163,0)</f>
        <v>0</v>
      </c>
      <c r="BF163" s="233">
        <f>IF(N163="snížená",J163,0)</f>
        <v>0</v>
      </c>
      <c r="BG163" s="233">
        <f>IF(N163="zákl. přenesená",J163,0)</f>
        <v>0</v>
      </c>
      <c r="BH163" s="233">
        <f>IF(N163="sníž. přenesená",J163,0)</f>
        <v>0</v>
      </c>
      <c r="BI163" s="233">
        <f>IF(N163="nulová",J163,0)</f>
        <v>0</v>
      </c>
      <c r="BJ163" s="15" t="s">
        <v>93</v>
      </c>
      <c r="BK163" s="233">
        <f>ROUND(I163*H163,2)</f>
        <v>0</v>
      </c>
      <c r="BL163" s="15" t="s">
        <v>174</v>
      </c>
      <c r="BM163" s="232" t="s">
        <v>1684</v>
      </c>
    </row>
    <row r="164" spans="1:47" s="2" customFormat="1" ht="12">
      <c r="A164" s="37"/>
      <c r="B164" s="38"/>
      <c r="C164" s="39"/>
      <c r="D164" s="234" t="s">
        <v>164</v>
      </c>
      <c r="E164" s="39"/>
      <c r="F164" s="235" t="s">
        <v>1685</v>
      </c>
      <c r="G164" s="39"/>
      <c r="H164" s="39"/>
      <c r="I164" s="236"/>
      <c r="J164" s="39"/>
      <c r="K164" s="39"/>
      <c r="L164" s="43"/>
      <c r="M164" s="237"/>
      <c r="N164" s="238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5" t="s">
        <v>164</v>
      </c>
      <c r="AU164" s="15" t="s">
        <v>95</v>
      </c>
    </row>
    <row r="165" spans="1:51" s="13" customFormat="1" ht="12">
      <c r="A165" s="13"/>
      <c r="B165" s="239"/>
      <c r="C165" s="240"/>
      <c r="D165" s="234" t="s">
        <v>224</v>
      </c>
      <c r="E165" s="241" t="s">
        <v>1</v>
      </c>
      <c r="F165" s="242" t="s">
        <v>1677</v>
      </c>
      <c r="G165" s="240"/>
      <c r="H165" s="243">
        <v>25.6</v>
      </c>
      <c r="I165" s="244"/>
      <c r="J165" s="240"/>
      <c r="K165" s="240"/>
      <c r="L165" s="245"/>
      <c r="M165" s="246"/>
      <c r="N165" s="247"/>
      <c r="O165" s="247"/>
      <c r="P165" s="247"/>
      <c r="Q165" s="247"/>
      <c r="R165" s="247"/>
      <c r="S165" s="247"/>
      <c r="T165" s="248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9" t="s">
        <v>224</v>
      </c>
      <c r="AU165" s="249" t="s">
        <v>95</v>
      </c>
      <c r="AV165" s="13" t="s">
        <v>95</v>
      </c>
      <c r="AW165" s="13" t="s">
        <v>40</v>
      </c>
      <c r="AX165" s="13" t="s">
        <v>93</v>
      </c>
      <c r="AY165" s="249" t="s">
        <v>157</v>
      </c>
    </row>
    <row r="166" spans="1:65" s="2" customFormat="1" ht="37.8" customHeight="1">
      <c r="A166" s="37"/>
      <c r="B166" s="38"/>
      <c r="C166" s="220" t="s">
        <v>212</v>
      </c>
      <c r="D166" s="220" t="s">
        <v>158</v>
      </c>
      <c r="E166" s="221" t="s">
        <v>1686</v>
      </c>
      <c r="F166" s="222" t="s">
        <v>1687</v>
      </c>
      <c r="G166" s="223" t="s">
        <v>313</v>
      </c>
      <c r="H166" s="224">
        <v>1</v>
      </c>
      <c r="I166" s="225"/>
      <c r="J166" s="226">
        <f>ROUND(I166*H166,2)</f>
        <v>0</v>
      </c>
      <c r="K166" s="227"/>
      <c r="L166" s="43"/>
      <c r="M166" s="228" t="s">
        <v>1</v>
      </c>
      <c r="N166" s="229" t="s">
        <v>50</v>
      </c>
      <c r="O166" s="90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2" t="s">
        <v>174</v>
      </c>
      <c r="AT166" s="232" t="s">
        <v>158</v>
      </c>
      <c r="AU166" s="232" t="s">
        <v>95</v>
      </c>
      <c r="AY166" s="15" t="s">
        <v>157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5" t="s">
        <v>93</v>
      </c>
      <c r="BK166" s="233">
        <f>ROUND(I166*H166,2)</f>
        <v>0</v>
      </c>
      <c r="BL166" s="15" t="s">
        <v>174</v>
      </c>
      <c r="BM166" s="232" t="s">
        <v>1688</v>
      </c>
    </row>
    <row r="167" spans="1:47" s="2" customFormat="1" ht="12">
      <c r="A167" s="37"/>
      <c r="B167" s="38"/>
      <c r="C167" s="39"/>
      <c r="D167" s="234" t="s">
        <v>164</v>
      </c>
      <c r="E167" s="39"/>
      <c r="F167" s="235" t="s">
        <v>1689</v>
      </c>
      <c r="G167" s="39"/>
      <c r="H167" s="39"/>
      <c r="I167" s="236"/>
      <c r="J167" s="39"/>
      <c r="K167" s="39"/>
      <c r="L167" s="43"/>
      <c r="M167" s="237"/>
      <c r="N167" s="23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164</v>
      </c>
      <c r="AU167" s="15" t="s">
        <v>95</v>
      </c>
    </row>
    <row r="168" spans="1:65" s="2" customFormat="1" ht="33" customHeight="1">
      <c r="A168" s="37"/>
      <c r="B168" s="38"/>
      <c r="C168" s="220" t="s">
        <v>220</v>
      </c>
      <c r="D168" s="220" t="s">
        <v>158</v>
      </c>
      <c r="E168" s="221" t="s">
        <v>1690</v>
      </c>
      <c r="F168" s="222" t="s">
        <v>1691</v>
      </c>
      <c r="G168" s="223" t="s">
        <v>313</v>
      </c>
      <c r="H168" s="224">
        <v>13.8</v>
      </c>
      <c r="I168" s="225"/>
      <c r="J168" s="226">
        <f>ROUND(I168*H168,2)</f>
        <v>0</v>
      </c>
      <c r="K168" s="227"/>
      <c r="L168" s="43"/>
      <c r="M168" s="228" t="s">
        <v>1</v>
      </c>
      <c r="N168" s="229" t="s">
        <v>50</v>
      </c>
      <c r="O168" s="90"/>
      <c r="P168" s="230">
        <f>O168*H168</f>
        <v>0</v>
      </c>
      <c r="Q168" s="230">
        <v>0</v>
      </c>
      <c r="R168" s="230">
        <f>Q168*H168</f>
        <v>0</v>
      </c>
      <c r="S168" s="230">
        <v>0</v>
      </c>
      <c r="T168" s="23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2" t="s">
        <v>174</v>
      </c>
      <c r="AT168" s="232" t="s">
        <v>158</v>
      </c>
      <c r="AU168" s="232" t="s">
        <v>95</v>
      </c>
      <c r="AY168" s="15" t="s">
        <v>157</v>
      </c>
      <c r="BE168" s="233">
        <f>IF(N168="základní",J168,0)</f>
        <v>0</v>
      </c>
      <c r="BF168" s="233">
        <f>IF(N168="snížená",J168,0)</f>
        <v>0</v>
      </c>
      <c r="BG168" s="233">
        <f>IF(N168="zákl. přenesená",J168,0)</f>
        <v>0</v>
      </c>
      <c r="BH168" s="233">
        <f>IF(N168="sníž. přenesená",J168,0)</f>
        <v>0</v>
      </c>
      <c r="BI168" s="233">
        <f>IF(N168="nulová",J168,0)</f>
        <v>0</v>
      </c>
      <c r="BJ168" s="15" t="s">
        <v>93</v>
      </c>
      <c r="BK168" s="233">
        <f>ROUND(I168*H168,2)</f>
        <v>0</v>
      </c>
      <c r="BL168" s="15" t="s">
        <v>174</v>
      </c>
      <c r="BM168" s="232" t="s">
        <v>1692</v>
      </c>
    </row>
    <row r="169" spans="1:47" s="2" customFormat="1" ht="12">
      <c r="A169" s="37"/>
      <c r="B169" s="38"/>
      <c r="C169" s="39"/>
      <c r="D169" s="234" t="s">
        <v>164</v>
      </c>
      <c r="E169" s="39"/>
      <c r="F169" s="235" t="s">
        <v>1693</v>
      </c>
      <c r="G169" s="39"/>
      <c r="H169" s="39"/>
      <c r="I169" s="236"/>
      <c r="J169" s="39"/>
      <c r="K169" s="39"/>
      <c r="L169" s="43"/>
      <c r="M169" s="237"/>
      <c r="N169" s="238"/>
      <c r="O169" s="90"/>
      <c r="P169" s="90"/>
      <c r="Q169" s="90"/>
      <c r="R169" s="90"/>
      <c r="S169" s="90"/>
      <c r="T169" s="91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15" t="s">
        <v>164</v>
      </c>
      <c r="AU169" s="15" t="s">
        <v>95</v>
      </c>
    </row>
    <row r="170" spans="1:51" s="13" customFormat="1" ht="12">
      <c r="A170" s="13"/>
      <c r="B170" s="239"/>
      <c r="C170" s="240"/>
      <c r="D170" s="234" t="s">
        <v>224</v>
      </c>
      <c r="E170" s="241" t="s">
        <v>1</v>
      </c>
      <c r="F170" s="242" t="s">
        <v>1694</v>
      </c>
      <c r="G170" s="240"/>
      <c r="H170" s="243">
        <v>13.8</v>
      </c>
      <c r="I170" s="244"/>
      <c r="J170" s="240"/>
      <c r="K170" s="240"/>
      <c r="L170" s="245"/>
      <c r="M170" s="246"/>
      <c r="N170" s="247"/>
      <c r="O170" s="247"/>
      <c r="P170" s="247"/>
      <c r="Q170" s="247"/>
      <c r="R170" s="247"/>
      <c r="S170" s="247"/>
      <c r="T170" s="248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9" t="s">
        <v>224</v>
      </c>
      <c r="AU170" s="249" t="s">
        <v>95</v>
      </c>
      <c r="AV170" s="13" t="s">
        <v>95</v>
      </c>
      <c r="AW170" s="13" t="s">
        <v>40</v>
      </c>
      <c r="AX170" s="13" t="s">
        <v>93</v>
      </c>
      <c r="AY170" s="249" t="s">
        <v>157</v>
      </c>
    </row>
    <row r="171" spans="1:65" s="2" customFormat="1" ht="16.5" customHeight="1">
      <c r="A171" s="37"/>
      <c r="B171" s="38"/>
      <c r="C171" s="220" t="s">
        <v>227</v>
      </c>
      <c r="D171" s="220" t="s">
        <v>158</v>
      </c>
      <c r="E171" s="221" t="s">
        <v>1695</v>
      </c>
      <c r="F171" s="222" t="s">
        <v>1696</v>
      </c>
      <c r="G171" s="223" t="s">
        <v>278</v>
      </c>
      <c r="H171" s="224">
        <v>18</v>
      </c>
      <c r="I171" s="225"/>
      <c r="J171" s="226">
        <f>ROUND(I171*H171,2)</f>
        <v>0</v>
      </c>
      <c r="K171" s="227"/>
      <c r="L171" s="43"/>
      <c r="M171" s="228" t="s">
        <v>1</v>
      </c>
      <c r="N171" s="229" t="s">
        <v>50</v>
      </c>
      <c r="O171" s="90"/>
      <c r="P171" s="230">
        <f>O171*H171</f>
        <v>0</v>
      </c>
      <c r="Q171" s="230">
        <v>0.00102</v>
      </c>
      <c r="R171" s="230">
        <f>Q171*H171</f>
        <v>0.01836</v>
      </c>
      <c r="S171" s="230">
        <v>0</v>
      </c>
      <c r="T171" s="23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2" t="s">
        <v>174</v>
      </c>
      <c r="AT171" s="232" t="s">
        <v>158</v>
      </c>
      <c r="AU171" s="232" t="s">
        <v>95</v>
      </c>
      <c r="AY171" s="15" t="s">
        <v>157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5" t="s">
        <v>93</v>
      </c>
      <c r="BK171" s="233">
        <f>ROUND(I171*H171,2)</f>
        <v>0</v>
      </c>
      <c r="BL171" s="15" t="s">
        <v>174</v>
      </c>
      <c r="BM171" s="232" t="s">
        <v>1697</v>
      </c>
    </row>
    <row r="172" spans="1:47" s="2" customFormat="1" ht="12">
      <c r="A172" s="37"/>
      <c r="B172" s="38"/>
      <c r="C172" s="39"/>
      <c r="D172" s="234" t="s">
        <v>164</v>
      </c>
      <c r="E172" s="39"/>
      <c r="F172" s="235" t="s">
        <v>1698</v>
      </c>
      <c r="G172" s="39"/>
      <c r="H172" s="39"/>
      <c r="I172" s="236"/>
      <c r="J172" s="39"/>
      <c r="K172" s="39"/>
      <c r="L172" s="43"/>
      <c r="M172" s="237"/>
      <c r="N172" s="23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5" t="s">
        <v>164</v>
      </c>
      <c r="AU172" s="15" t="s">
        <v>95</v>
      </c>
    </row>
    <row r="173" spans="1:51" s="13" customFormat="1" ht="12">
      <c r="A173" s="13"/>
      <c r="B173" s="239"/>
      <c r="C173" s="240"/>
      <c r="D173" s="234" t="s">
        <v>224</v>
      </c>
      <c r="E173" s="241" t="s">
        <v>1</v>
      </c>
      <c r="F173" s="242" t="s">
        <v>1699</v>
      </c>
      <c r="G173" s="240"/>
      <c r="H173" s="243">
        <v>18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224</v>
      </c>
      <c r="AU173" s="249" t="s">
        <v>95</v>
      </c>
      <c r="AV173" s="13" t="s">
        <v>95</v>
      </c>
      <c r="AW173" s="13" t="s">
        <v>40</v>
      </c>
      <c r="AX173" s="13" t="s">
        <v>93</v>
      </c>
      <c r="AY173" s="249" t="s">
        <v>157</v>
      </c>
    </row>
    <row r="174" spans="1:65" s="2" customFormat="1" ht="24.15" customHeight="1">
      <c r="A174" s="37"/>
      <c r="B174" s="38"/>
      <c r="C174" s="220" t="s">
        <v>8</v>
      </c>
      <c r="D174" s="220" t="s">
        <v>158</v>
      </c>
      <c r="E174" s="221" t="s">
        <v>1700</v>
      </c>
      <c r="F174" s="222" t="s">
        <v>1701</v>
      </c>
      <c r="G174" s="223" t="s">
        <v>278</v>
      </c>
      <c r="H174" s="224">
        <v>18</v>
      </c>
      <c r="I174" s="225"/>
      <c r="J174" s="226">
        <f>ROUND(I174*H174,2)</f>
        <v>0</v>
      </c>
      <c r="K174" s="227"/>
      <c r="L174" s="43"/>
      <c r="M174" s="228" t="s">
        <v>1</v>
      </c>
      <c r="N174" s="229" t="s">
        <v>50</v>
      </c>
      <c r="O174" s="90"/>
      <c r="P174" s="230">
        <f>O174*H174</f>
        <v>0</v>
      </c>
      <c r="Q174" s="230">
        <v>0.15478</v>
      </c>
      <c r="R174" s="230">
        <f>Q174*H174</f>
        <v>2.78604</v>
      </c>
      <c r="S174" s="230">
        <v>0</v>
      </c>
      <c r="T174" s="23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2" t="s">
        <v>174</v>
      </c>
      <c r="AT174" s="232" t="s">
        <v>158</v>
      </c>
      <c r="AU174" s="232" t="s">
        <v>95</v>
      </c>
      <c r="AY174" s="15" t="s">
        <v>157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5" t="s">
        <v>93</v>
      </c>
      <c r="BK174" s="233">
        <f>ROUND(I174*H174,2)</f>
        <v>0</v>
      </c>
      <c r="BL174" s="15" t="s">
        <v>174</v>
      </c>
      <c r="BM174" s="232" t="s">
        <v>1702</v>
      </c>
    </row>
    <row r="175" spans="1:47" s="2" customFormat="1" ht="12">
      <c r="A175" s="37"/>
      <c r="B175" s="38"/>
      <c r="C175" s="39"/>
      <c r="D175" s="234" t="s">
        <v>164</v>
      </c>
      <c r="E175" s="39"/>
      <c r="F175" s="235" t="s">
        <v>1703</v>
      </c>
      <c r="G175" s="39"/>
      <c r="H175" s="39"/>
      <c r="I175" s="236"/>
      <c r="J175" s="39"/>
      <c r="K175" s="39"/>
      <c r="L175" s="43"/>
      <c r="M175" s="237"/>
      <c r="N175" s="238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164</v>
      </c>
      <c r="AU175" s="15" t="s">
        <v>95</v>
      </c>
    </row>
    <row r="176" spans="1:51" s="13" customFormat="1" ht="12">
      <c r="A176" s="13"/>
      <c r="B176" s="239"/>
      <c r="C176" s="240"/>
      <c r="D176" s="234" t="s">
        <v>224</v>
      </c>
      <c r="E176" s="241" t="s">
        <v>1</v>
      </c>
      <c r="F176" s="242" t="s">
        <v>1699</v>
      </c>
      <c r="G176" s="240"/>
      <c r="H176" s="243">
        <v>18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224</v>
      </c>
      <c r="AU176" s="249" t="s">
        <v>95</v>
      </c>
      <c r="AV176" s="13" t="s">
        <v>95</v>
      </c>
      <c r="AW176" s="13" t="s">
        <v>40</v>
      </c>
      <c r="AX176" s="13" t="s">
        <v>93</v>
      </c>
      <c r="AY176" s="249" t="s">
        <v>157</v>
      </c>
    </row>
    <row r="177" spans="1:65" s="2" customFormat="1" ht="21.75" customHeight="1">
      <c r="A177" s="37"/>
      <c r="B177" s="38"/>
      <c r="C177" s="220" t="s">
        <v>236</v>
      </c>
      <c r="D177" s="220" t="s">
        <v>158</v>
      </c>
      <c r="E177" s="221" t="s">
        <v>1704</v>
      </c>
      <c r="F177" s="222" t="s">
        <v>1705</v>
      </c>
      <c r="G177" s="223" t="s">
        <v>494</v>
      </c>
      <c r="H177" s="224">
        <v>4</v>
      </c>
      <c r="I177" s="225"/>
      <c r="J177" s="226">
        <f>ROUND(I177*H177,2)</f>
        <v>0</v>
      </c>
      <c r="K177" s="227"/>
      <c r="L177" s="43"/>
      <c r="M177" s="228" t="s">
        <v>1</v>
      </c>
      <c r="N177" s="229" t="s">
        <v>50</v>
      </c>
      <c r="O177" s="90"/>
      <c r="P177" s="230">
        <f>O177*H177</f>
        <v>0</v>
      </c>
      <c r="Q177" s="230">
        <v>3.70982</v>
      </c>
      <c r="R177" s="230">
        <f>Q177*H177</f>
        <v>14.83928</v>
      </c>
      <c r="S177" s="230">
        <v>0</v>
      </c>
      <c r="T177" s="23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2" t="s">
        <v>174</v>
      </c>
      <c r="AT177" s="232" t="s">
        <v>158</v>
      </c>
      <c r="AU177" s="232" t="s">
        <v>95</v>
      </c>
      <c r="AY177" s="15" t="s">
        <v>157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5" t="s">
        <v>93</v>
      </c>
      <c r="BK177" s="233">
        <f>ROUND(I177*H177,2)</f>
        <v>0</v>
      </c>
      <c r="BL177" s="15" t="s">
        <v>174</v>
      </c>
      <c r="BM177" s="232" t="s">
        <v>1706</v>
      </c>
    </row>
    <row r="178" spans="1:47" s="2" customFormat="1" ht="12">
      <c r="A178" s="37"/>
      <c r="B178" s="38"/>
      <c r="C178" s="39"/>
      <c r="D178" s="234" t="s">
        <v>164</v>
      </c>
      <c r="E178" s="39"/>
      <c r="F178" s="235" t="s">
        <v>1707</v>
      </c>
      <c r="G178" s="39"/>
      <c r="H178" s="39"/>
      <c r="I178" s="236"/>
      <c r="J178" s="39"/>
      <c r="K178" s="39"/>
      <c r="L178" s="43"/>
      <c r="M178" s="237"/>
      <c r="N178" s="23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164</v>
      </c>
      <c r="AU178" s="15" t="s">
        <v>95</v>
      </c>
    </row>
    <row r="179" spans="1:51" s="13" customFormat="1" ht="12">
      <c r="A179" s="13"/>
      <c r="B179" s="239"/>
      <c r="C179" s="240"/>
      <c r="D179" s="234" t="s">
        <v>224</v>
      </c>
      <c r="E179" s="241" t="s">
        <v>1</v>
      </c>
      <c r="F179" s="242" t="s">
        <v>174</v>
      </c>
      <c r="G179" s="240"/>
      <c r="H179" s="243">
        <v>4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224</v>
      </c>
      <c r="AU179" s="249" t="s">
        <v>95</v>
      </c>
      <c r="AV179" s="13" t="s">
        <v>95</v>
      </c>
      <c r="AW179" s="13" t="s">
        <v>40</v>
      </c>
      <c r="AX179" s="13" t="s">
        <v>93</v>
      </c>
      <c r="AY179" s="249" t="s">
        <v>157</v>
      </c>
    </row>
    <row r="180" spans="1:65" s="2" customFormat="1" ht="24.15" customHeight="1">
      <c r="A180" s="37"/>
      <c r="B180" s="38"/>
      <c r="C180" s="220" t="s">
        <v>346</v>
      </c>
      <c r="D180" s="220" t="s">
        <v>158</v>
      </c>
      <c r="E180" s="221" t="s">
        <v>1708</v>
      </c>
      <c r="F180" s="222" t="s">
        <v>1709</v>
      </c>
      <c r="G180" s="223" t="s">
        <v>494</v>
      </c>
      <c r="H180" s="224">
        <v>4</v>
      </c>
      <c r="I180" s="225"/>
      <c r="J180" s="226">
        <f>ROUND(I180*H180,2)</f>
        <v>0</v>
      </c>
      <c r="K180" s="227"/>
      <c r="L180" s="43"/>
      <c r="M180" s="228" t="s">
        <v>1</v>
      </c>
      <c r="N180" s="229" t="s">
        <v>50</v>
      </c>
      <c r="O180" s="90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2" t="s">
        <v>174</v>
      </c>
      <c r="AT180" s="232" t="s">
        <v>158</v>
      </c>
      <c r="AU180" s="232" t="s">
        <v>95</v>
      </c>
      <c r="AY180" s="15" t="s">
        <v>157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5" t="s">
        <v>93</v>
      </c>
      <c r="BK180" s="233">
        <f>ROUND(I180*H180,2)</f>
        <v>0</v>
      </c>
      <c r="BL180" s="15" t="s">
        <v>174</v>
      </c>
      <c r="BM180" s="232" t="s">
        <v>1710</v>
      </c>
    </row>
    <row r="181" spans="1:47" s="2" customFormat="1" ht="12">
      <c r="A181" s="37"/>
      <c r="B181" s="38"/>
      <c r="C181" s="39"/>
      <c r="D181" s="234" t="s">
        <v>164</v>
      </c>
      <c r="E181" s="39"/>
      <c r="F181" s="235" t="s">
        <v>1711</v>
      </c>
      <c r="G181" s="39"/>
      <c r="H181" s="39"/>
      <c r="I181" s="236"/>
      <c r="J181" s="39"/>
      <c r="K181" s="39"/>
      <c r="L181" s="43"/>
      <c r="M181" s="237"/>
      <c r="N181" s="23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164</v>
      </c>
      <c r="AU181" s="15" t="s">
        <v>95</v>
      </c>
    </row>
    <row r="182" spans="1:51" s="13" customFormat="1" ht="12">
      <c r="A182" s="13"/>
      <c r="B182" s="239"/>
      <c r="C182" s="240"/>
      <c r="D182" s="234" t="s">
        <v>224</v>
      </c>
      <c r="E182" s="241" t="s">
        <v>1</v>
      </c>
      <c r="F182" s="242" t="s">
        <v>174</v>
      </c>
      <c r="G182" s="240"/>
      <c r="H182" s="243">
        <v>4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224</v>
      </c>
      <c r="AU182" s="249" t="s">
        <v>95</v>
      </c>
      <c r="AV182" s="13" t="s">
        <v>95</v>
      </c>
      <c r="AW182" s="13" t="s">
        <v>40</v>
      </c>
      <c r="AX182" s="13" t="s">
        <v>93</v>
      </c>
      <c r="AY182" s="249" t="s">
        <v>157</v>
      </c>
    </row>
    <row r="183" spans="1:65" s="2" customFormat="1" ht="24.15" customHeight="1">
      <c r="A183" s="37"/>
      <c r="B183" s="38"/>
      <c r="C183" s="220" t="s">
        <v>353</v>
      </c>
      <c r="D183" s="220" t="s">
        <v>158</v>
      </c>
      <c r="E183" s="221" t="s">
        <v>1712</v>
      </c>
      <c r="F183" s="222" t="s">
        <v>1713</v>
      </c>
      <c r="G183" s="223" t="s">
        <v>263</v>
      </c>
      <c r="H183" s="224">
        <v>70.2</v>
      </c>
      <c r="I183" s="225"/>
      <c r="J183" s="226">
        <f>ROUND(I183*H183,2)</f>
        <v>0</v>
      </c>
      <c r="K183" s="227"/>
      <c r="L183" s="43"/>
      <c r="M183" s="228" t="s">
        <v>1</v>
      </c>
      <c r="N183" s="229" t="s">
        <v>50</v>
      </c>
      <c r="O183" s="90"/>
      <c r="P183" s="230">
        <f>O183*H183</f>
        <v>0</v>
      </c>
      <c r="Q183" s="230">
        <v>0.02944</v>
      </c>
      <c r="R183" s="230">
        <f>Q183*H183</f>
        <v>2.066688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174</v>
      </c>
      <c r="AT183" s="232" t="s">
        <v>158</v>
      </c>
      <c r="AU183" s="232" t="s">
        <v>95</v>
      </c>
      <c r="AY183" s="15" t="s">
        <v>157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5" t="s">
        <v>93</v>
      </c>
      <c r="BK183" s="233">
        <f>ROUND(I183*H183,2)</f>
        <v>0</v>
      </c>
      <c r="BL183" s="15" t="s">
        <v>174</v>
      </c>
      <c r="BM183" s="232" t="s">
        <v>1714</v>
      </c>
    </row>
    <row r="184" spans="1:47" s="2" customFormat="1" ht="12">
      <c r="A184" s="37"/>
      <c r="B184" s="38"/>
      <c r="C184" s="39"/>
      <c r="D184" s="234" t="s">
        <v>164</v>
      </c>
      <c r="E184" s="39"/>
      <c r="F184" s="235" t="s">
        <v>1715</v>
      </c>
      <c r="G184" s="39"/>
      <c r="H184" s="39"/>
      <c r="I184" s="236"/>
      <c r="J184" s="39"/>
      <c r="K184" s="39"/>
      <c r="L184" s="43"/>
      <c r="M184" s="237"/>
      <c r="N184" s="23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164</v>
      </c>
      <c r="AU184" s="15" t="s">
        <v>95</v>
      </c>
    </row>
    <row r="185" spans="1:51" s="13" customFormat="1" ht="12">
      <c r="A185" s="13"/>
      <c r="B185" s="239"/>
      <c r="C185" s="240"/>
      <c r="D185" s="234" t="s">
        <v>224</v>
      </c>
      <c r="E185" s="241" t="s">
        <v>1</v>
      </c>
      <c r="F185" s="242" t="s">
        <v>1716</v>
      </c>
      <c r="G185" s="240"/>
      <c r="H185" s="243">
        <v>70.2</v>
      </c>
      <c r="I185" s="244"/>
      <c r="J185" s="240"/>
      <c r="K185" s="240"/>
      <c r="L185" s="245"/>
      <c r="M185" s="246"/>
      <c r="N185" s="247"/>
      <c r="O185" s="247"/>
      <c r="P185" s="247"/>
      <c r="Q185" s="247"/>
      <c r="R185" s="247"/>
      <c r="S185" s="247"/>
      <c r="T185" s="248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9" t="s">
        <v>224</v>
      </c>
      <c r="AU185" s="249" t="s">
        <v>95</v>
      </c>
      <c r="AV185" s="13" t="s">
        <v>95</v>
      </c>
      <c r="AW185" s="13" t="s">
        <v>40</v>
      </c>
      <c r="AX185" s="13" t="s">
        <v>93</v>
      </c>
      <c r="AY185" s="249" t="s">
        <v>157</v>
      </c>
    </row>
    <row r="186" spans="1:65" s="2" customFormat="1" ht="33" customHeight="1">
      <c r="A186" s="37"/>
      <c r="B186" s="38"/>
      <c r="C186" s="220" t="s">
        <v>359</v>
      </c>
      <c r="D186" s="220" t="s">
        <v>158</v>
      </c>
      <c r="E186" s="221" t="s">
        <v>360</v>
      </c>
      <c r="F186" s="222" t="s">
        <v>361</v>
      </c>
      <c r="G186" s="223" t="s">
        <v>313</v>
      </c>
      <c r="H186" s="224">
        <v>59.2</v>
      </c>
      <c r="I186" s="225"/>
      <c r="J186" s="226">
        <f>ROUND(I186*H186,2)</f>
        <v>0</v>
      </c>
      <c r="K186" s="227"/>
      <c r="L186" s="43"/>
      <c r="M186" s="228" t="s">
        <v>1</v>
      </c>
      <c r="N186" s="229" t="s">
        <v>50</v>
      </c>
      <c r="O186" s="90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2" t="s">
        <v>174</v>
      </c>
      <c r="AT186" s="232" t="s">
        <v>158</v>
      </c>
      <c r="AU186" s="232" t="s">
        <v>95</v>
      </c>
      <c r="AY186" s="15" t="s">
        <v>157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5" t="s">
        <v>93</v>
      </c>
      <c r="BK186" s="233">
        <f>ROUND(I186*H186,2)</f>
        <v>0</v>
      </c>
      <c r="BL186" s="15" t="s">
        <v>174</v>
      </c>
      <c r="BM186" s="232" t="s">
        <v>362</v>
      </c>
    </row>
    <row r="187" spans="1:47" s="2" customFormat="1" ht="12">
      <c r="A187" s="37"/>
      <c r="B187" s="38"/>
      <c r="C187" s="39"/>
      <c r="D187" s="234" t="s">
        <v>164</v>
      </c>
      <c r="E187" s="39"/>
      <c r="F187" s="235" t="s">
        <v>363</v>
      </c>
      <c r="G187" s="39"/>
      <c r="H187" s="39"/>
      <c r="I187" s="236"/>
      <c r="J187" s="39"/>
      <c r="K187" s="39"/>
      <c r="L187" s="43"/>
      <c r="M187" s="237"/>
      <c r="N187" s="23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164</v>
      </c>
      <c r="AU187" s="15" t="s">
        <v>95</v>
      </c>
    </row>
    <row r="188" spans="1:51" s="13" customFormat="1" ht="12">
      <c r="A188" s="13"/>
      <c r="B188" s="239"/>
      <c r="C188" s="240"/>
      <c r="D188" s="234" t="s">
        <v>224</v>
      </c>
      <c r="E188" s="241" t="s">
        <v>1</v>
      </c>
      <c r="F188" s="242" t="s">
        <v>1717</v>
      </c>
      <c r="G188" s="240"/>
      <c r="H188" s="243">
        <v>59.2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224</v>
      </c>
      <c r="AU188" s="249" t="s">
        <v>95</v>
      </c>
      <c r="AV188" s="13" t="s">
        <v>95</v>
      </c>
      <c r="AW188" s="13" t="s">
        <v>40</v>
      </c>
      <c r="AX188" s="13" t="s">
        <v>85</v>
      </c>
      <c r="AY188" s="249" t="s">
        <v>157</v>
      </c>
    </row>
    <row r="189" spans="1:65" s="2" customFormat="1" ht="33" customHeight="1">
      <c r="A189" s="37"/>
      <c r="B189" s="38"/>
      <c r="C189" s="220" t="s">
        <v>364</v>
      </c>
      <c r="D189" s="220" t="s">
        <v>158</v>
      </c>
      <c r="E189" s="221" t="s">
        <v>365</v>
      </c>
      <c r="F189" s="222" t="s">
        <v>366</v>
      </c>
      <c r="G189" s="223" t="s">
        <v>313</v>
      </c>
      <c r="H189" s="224">
        <v>88.8</v>
      </c>
      <c r="I189" s="225"/>
      <c r="J189" s="226">
        <f>ROUND(I189*H189,2)</f>
        <v>0</v>
      </c>
      <c r="K189" s="227"/>
      <c r="L189" s="43"/>
      <c r="M189" s="228" t="s">
        <v>1</v>
      </c>
      <c r="N189" s="229" t="s">
        <v>50</v>
      </c>
      <c r="O189" s="90"/>
      <c r="P189" s="230">
        <f>O189*H189</f>
        <v>0</v>
      </c>
      <c r="Q189" s="230">
        <v>0</v>
      </c>
      <c r="R189" s="230">
        <f>Q189*H189</f>
        <v>0</v>
      </c>
      <c r="S189" s="230">
        <v>0</v>
      </c>
      <c r="T189" s="231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2" t="s">
        <v>174</v>
      </c>
      <c r="AT189" s="232" t="s">
        <v>158</v>
      </c>
      <c r="AU189" s="232" t="s">
        <v>95</v>
      </c>
      <c r="AY189" s="15" t="s">
        <v>157</v>
      </c>
      <c r="BE189" s="233">
        <f>IF(N189="základní",J189,0)</f>
        <v>0</v>
      </c>
      <c r="BF189" s="233">
        <f>IF(N189="snížená",J189,0)</f>
        <v>0</v>
      </c>
      <c r="BG189" s="233">
        <f>IF(N189="zákl. přenesená",J189,0)</f>
        <v>0</v>
      </c>
      <c r="BH189" s="233">
        <f>IF(N189="sníž. přenesená",J189,0)</f>
        <v>0</v>
      </c>
      <c r="BI189" s="233">
        <f>IF(N189="nulová",J189,0)</f>
        <v>0</v>
      </c>
      <c r="BJ189" s="15" t="s">
        <v>93</v>
      </c>
      <c r="BK189" s="233">
        <f>ROUND(I189*H189,2)</f>
        <v>0</v>
      </c>
      <c r="BL189" s="15" t="s">
        <v>174</v>
      </c>
      <c r="BM189" s="232" t="s">
        <v>367</v>
      </c>
    </row>
    <row r="190" spans="1:47" s="2" customFormat="1" ht="12">
      <c r="A190" s="37"/>
      <c r="B190" s="38"/>
      <c r="C190" s="39"/>
      <c r="D190" s="234" t="s">
        <v>164</v>
      </c>
      <c r="E190" s="39"/>
      <c r="F190" s="235" t="s">
        <v>368</v>
      </c>
      <c r="G190" s="39"/>
      <c r="H190" s="39"/>
      <c r="I190" s="236"/>
      <c r="J190" s="39"/>
      <c r="K190" s="39"/>
      <c r="L190" s="43"/>
      <c r="M190" s="237"/>
      <c r="N190" s="238"/>
      <c r="O190" s="90"/>
      <c r="P190" s="90"/>
      <c r="Q190" s="90"/>
      <c r="R190" s="90"/>
      <c r="S190" s="90"/>
      <c r="T190" s="91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T190" s="15" t="s">
        <v>164</v>
      </c>
      <c r="AU190" s="15" t="s">
        <v>95</v>
      </c>
    </row>
    <row r="191" spans="1:51" s="13" customFormat="1" ht="12">
      <c r="A191" s="13"/>
      <c r="B191" s="239"/>
      <c r="C191" s="240"/>
      <c r="D191" s="234" t="s">
        <v>224</v>
      </c>
      <c r="E191" s="241" t="s">
        <v>1</v>
      </c>
      <c r="F191" s="242" t="s">
        <v>1718</v>
      </c>
      <c r="G191" s="240"/>
      <c r="H191" s="243">
        <v>88.8</v>
      </c>
      <c r="I191" s="244"/>
      <c r="J191" s="240"/>
      <c r="K191" s="240"/>
      <c r="L191" s="245"/>
      <c r="M191" s="246"/>
      <c r="N191" s="247"/>
      <c r="O191" s="247"/>
      <c r="P191" s="247"/>
      <c r="Q191" s="247"/>
      <c r="R191" s="247"/>
      <c r="S191" s="247"/>
      <c r="T191" s="248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9" t="s">
        <v>224</v>
      </c>
      <c r="AU191" s="249" t="s">
        <v>95</v>
      </c>
      <c r="AV191" s="13" t="s">
        <v>95</v>
      </c>
      <c r="AW191" s="13" t="s">
        <v>40</v>
      </c>
      <c r="AX191" s="13" t="s">
        <v>85</v>
      </c>
      <c r="AY191" s="249" t="s">
        <v>157</v>
      </c>
    </row>
    <row r="192" spans="1:65" s="2" customFormat="1" ht="37.8" customHeight="1">
      <c r="A192" s="37"/>
      <c r="B192" s="38"/>
      <c r="C192" s="220" t="s">
        <v>7</v>
      </c>
      <c r="D192" s="220" t="s">
        <v>158</v>
      </c>
      <c r="E192" s="221" t="s">
        <v>369</v>
      </c>
      <c r="F192" s="222" t="s">
        <v>370</v>
      </c>
      <c r="G192" s="223" t="s">
        <v>313</v>
      </c>
      <c r="H192" s="224">
        <v>30.002</v>
      </c>
      <c r="I192" s="225"/>
      <c r="J192" s="226">
        <f>ROUND(I192*H192,2)</f>
        <v>0</v>
      </c>
      <c r="K192" s="227"/>
      <c r="L192" s="43"/>
      <c r="M192" s="228" t="s">
        <v>1</v>
      </c>
      <c r="N192" s="229" t="s">
        <v>50</v>
      </c>
      <c r="O192" s="90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2" t="s">
        <v>174</v>
      </c>
      <c r="AT192" s="232" t="s">
        <v>158</v>
      </c>
      <c r="AU192" s="232" t="s">
        <v>95</v>
      </c>
      <c r="AY192" s="15" t="s">
        <v>157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5" t="s">
        <v>93</v>
      </c>
      <c r="BK192" s="233">
        <f>ROUND(I192*H192,2)</f>
        <v>0</v>
      </c>
      <c r="BL192" s="15" t="s">
        <v>174</v>
      </c>
      <c r="BM192" s="232" t="s">
        <v>1719</v>
      </c>
    </row>
    <row r="193" spans="1:47" s="2" customFormat="1" ht="12">
      <c r="A193" s="37"/>
      <c r="B193" s="38"/>
      <c r="C193" s="39"/>
      <c r="D193" s="234" t="s">
        <v>164</v>
      </c>
      <c r="E193" s="39"/>
      <c r="F193" s="235" t="s">
        <v>372</v>
      </c>
      <c r="G193" s="39"/>
      <c r="H193" s="39"/>
      <c r="I193" s="236"/>
      <c r="J193" s="39"/>
      <c r="K193" s="39"/>
      <c r="L193" s="43"/>
      <c r="M193" s="237"/>
      <c r="N193" s="23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5" t="s">
        <v>164</v>
      </c>
      <c r="AU193" s="15" t="s">
        <v>95</v>
      </c>
    </row>
    <row r="194" spans="1:51" s="13" customFormat="1" ht="12">
      <c r="A194" s="13"/>
      <c r="B194" s="239"/>
      <c r="C194" s="240"/>
      <c r="D194" s="234" t="s">
        <v>224</v>
      </c>
      <c r="E194" s="241" t="s">
        <v>1</v>
      </c>
      <c r="F194" s="242" t="s">
        <v>1720</v>
      </c>
      <c r="G194" s="240"/>
      <c r="H194" s="243">
        <v>30.002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224</v>
      </c>
      <c r="AU194" s="249" t="s">
        <v>95</v>
      </c>
      <c r="AV194" s="13" t="s">
        <v>95</v>
      </c>
      <c r="AW194" s="13" t="s">
        <v>40</v>
      </c>
      <c r="AX194" s="13" t="s">
        <v>93</v>
      </c>
      <c r="AY194" s="249" t="s">
        <v>157</v>
      </c>
    </row>
    <row r="195" spans="1:65" s="2" customFormat="1" ht="33" customHeight="1">
      <c r="A195" s="37"/>
      <c r="B195" s="38"/>
      <c r="C195" s="220" t="s">
        <v>375</v>
      </c>
      <c r="D195" s="220" t="s">
        <v>158</v>
      </c>
      <c r="E195" s="221" t="s">
        <v>878</v>
      </c>
      <c r="F195" s="222" t="s">
        <v>879</v>
      </c>
      <c r="G195" s="223" t="s">
        <v>302</v>
      </c>
      <c r="H195" s="224">
        <v>68.004</v>
      </c>
      <c r="I195" s="225"/>
      <c r="J195" s="226">
        <f>ROUND(I195*H195,2)</f>
        <v>0</v>
      </c>
      <c r="K195" s="227"/>
      <c r="L195" s="43"/>
      <c r="M195" s="228" t="s">
        <v>1</v>
      </c>
      <c r="N195" s="229" t="s">
        <v>50</v>
      </c>
      <c r="O195" s="90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2" t="s">
        <v>174</v>
      </c>
      <c r="AT195" s="232" t="s">
        <v>158</v>
      </c>
      <c r="AU195" s="232" t="s">
        <v>95</v>
      </c>
      <c r="AY195" s="15" t="s">
        <v>157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5" t="s">
        <v>93</v>
      </c>
      <c r="BK195" s="233">
        <f>ROUND(I195*H195,2)</f>
        <v>0</v>
      </c>
      <c r="BL195" s="15" t="s">
        <v>174</v>
      </c>
      <c r="BM195" s="232" t="s">
        <v>880</v>
      </c>
    </row>
    <row r="196" spans="1:47" s="2" customFormat="1" ht="12">
      <c r="A196" s="37"/>
      <c r="B196" s="38"/>
      <c r="C196" s="39"/>
      <c r="D196" s="234" t="s">
        <v>164</v>
      </c>
      <c r="E196" s="39"/>
      <c r="F196" s="235" t="s">
        <v>881</v>
      </c>
      <c r="G196" s="39"/>
      <c r="H196" s="39"/>
      <c r="I196" s="236"/>
      <c r="J196" s="39"/>
      <c r="K196" s="39"/>
      <c r="L196" s="43"/>
      <c r="M196" s="237"/>
      <c r="N196" s="238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5" t="s">
        <v>164</v>
      </c>
      <c r="AU196" s="15" t="s">
        <v>95</v>
      </c>
    </row>
    <row r="197" spans="1:51" s="13" customFormat="1" ht="12">
      <c r="A197" s="13"/>
      <c r="B197" s="239"/>
      <c r="C197" s="240"/>
      <c r="D197" s="234" t="s">
        <v>224</v>
      </c>
      <c r="E197" s="241" t="s">
        <v>1</v>
      </c>
      <c r="F197" s="242" t="s">
        <v>1721</v>
      </c>
      <c r="G197" s="240"/>
      <c r="H197" s="243">
        <v>68.004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224</v>
      </c>
      <c r="AU197" s="249" t="s">
        <v>95</v>
      </c>
      <c r="AV197" s="13" t="s">
        <v>95</v>
      </c>
      <c r="AW197" s="13" t="s">
        <v>40</v>
      </c>
      <c r="AX197" s="13" t="s">
        <v>93</v>
      </c>
      <c r="AY197" s="249" t="s">
        <v>157</v>
      </c>
    </row>
    <row r="198" spans="1:65" s="2" customFormat="1" ht="16.5" customHeight="1">
      <c r="A198" s="37"/>
      <c r="B198" s="38"/>
      <c r="C198" s="220" t="s">
        <v>381</v>
      </c>
      <c r="D198" s="220" t="s">
        <v>158</v>
      </c>
      <c r="E198" s="221" t="s">
        <v>382</v>
      </c>
      <c r="F198" s="222" t="s">
        <v>383</v>
      </c>
      <c r="G198" s="223" t="s">
        <v>313</v>
      </c>
      <c r="H198" s="224">
        <v>108.002</v>
      </c>
      <c r="I198" s="225"/>
      <c r="J198" s="226">
        <f>ROUND(I198*H198,2)</f>
        <v>0</v>
      </c>
      <c r="K198" s="227"/>
      <c r="L198" s="43"/>
      <c r="M198" s="228" t="s">
        <v>1</v>
      </c>
      <c r="N198" s="229" t="s">
        <v>50</v>
      </c>
      <c r="O198" s="90"/>
      <c r="P198" s="230">
        <f>O198*H198</f>
        <v>0</v>
      </c>
      <c r="Q198" s="230">
        <v>0</v>
      </c>
      <c r="R198" s="230">
        <f>Q198*H198</f>
        <v>0</v>
      </c>
      <c r="S198" s="230">
        <v>0</v>
      </c>
      <c r="T198" s="23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2" t="s">
        <v>174</v>
      </c>
      <c r="AT198" s="232" t="s">
        <v>158</v>
      </c>
      <c r="AU198" s="232" t="s">
        <v>95</v>
      </c>
      <c r="AY198" s="15" t="s">
        <v>157</v>
      </c>
      <c r="BE198" s="233">
        <f>IF(N198="základní",J198,0)</f>
        <v>0</v>
      </c>
      <c r="BF198" s="233">
        <f>IF(N198="snížená",J198,0)</f>
        <v>0</v>
      </c>
      <c r="BG198" s="233">
        <f>IF(N198="zákl. přenesená",J198,0)</f>
        <v>0</v>
      </c>
      <c r="BH198" s="233">
        <f>IF(N198="sníž. přenesená",J198,0)</f>
        <v>0</v>
      </c>
      <c r="BI198" s="233">
        <f>IF(N198="nulová",J198,0)</f>
        <v>0</v>
      </c>
      <c r="BJ198" s="15" t="s">
        <v>93</v>
      </c>
      <c r="BK198" s="233">
        <f>ROUND(I198*H198,2)</f>
        <v>0</v>
      </c>
      <c r="BL198" s="15" t="s">
        <v>174</v>
      </c>
      <c r="BM198" s="232" t="s">
        <v>384</v>
      </c>
    </row>
    <row r="199" spans="1:47" s="2" customFormat="1" ht="12">
      <c r="A199" s="37"/>
      <c r="B199" s="38"/>
      <c r="C199" s="39"/>
      <c r="D199" s="234" t="s">
        <v>164</v>
      </c>
      <c r="E199" s="39"/>
      <c r="F199" s="235" t="s">
        <v>385</v>
      </c>
      <c r="G199" s="39"/>
      <c r="H199" s="39"/>
      <c r="I199" s="236"/>
      <c r="J199" s="39"/>
      <c r="K199" s="39"/>
      <c r="L199" s="43"/>
      <c r="M199" s="237"/>
      <c r="N199" s="238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5" t="s">
        <v>164</v>
      </c>
      <c r="AU199" s="15" t="s">
        <v>95</v>
      </c>
    </row>
    <row r="200" spans="1:51" s="13" customFormat="1" ht="12">
      <c r="A200" s="13"/>
      <c r="B200" s="239"/>
      <c r="C200" s="240"/>
      <c r="D200" s="234" t="s">
        <v>224</v>
      </c>
      <c r="E200" s="241" t="s">
        <v>1</v>
      </c>
      <c r="F200" s="242" t="s">
        <v>1722</v>
      </c>
      <c r="G200" s="240"/>
      <c r="H200" s="243">
        <v>74</v>
      </c>
      <c r="I200" s="244"/>
      <c r="J200" s="240"/>
      <c r="K200" s="240"/>
      <c r="L200" s="245"/>
      <c r="M200" s="246"/>
      <c r="N200" s="247"/>
      <c r="O200" s="247"/>
      <c r="P200" s="247"/>
      <c r="Q200" s="247"/>
      <c r="R200" s="247"/>
      <c r="S200" s="247"/>
      <c r="T200" s="248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9" t="s">
        <v>224</v>
      </c>
      <c r="AU200" s="249" t="s">
        <v>95</v>
      </c>
      <c r="AV200" s="13" t="s">
        <v>95</v>
      </c>
      <c r="AW200" s="13" t="s">
        <v>40</v>
      </c>
      <c r="AX200" s="13" t="s">
        <v>85</v>
      </c>
      <c r="AY200" s="249" t="s">
        <v>157</v>
      </c>
    </row>
    <row r="201" spans="1:51" s="13" customFormat="1" ht="12">
      <c r="A201" s="13"/>
      <c r="B201" s="239"/>
      <c r="C201" s="240"/>
      <c r="D201" s="234" t="s">
        <v>224</v>
      </c>
      <c r="E201" s="241" t="s">
        <v>1</v>
      </c>
      <c r="F201" s="242" t="s">
        <v>1723</v>
      </c>
      <c r="G201" s="240"/>
      <c r="H201" s="243">
        <v>34.002</v>
      </c>
      <c r="I201" s="244"/>
      <c r="J201" s="240"/>
      <c r="K201" s="240"/>
      <c r="L201" s="245"/>
      <c r="M201" s="246"/>
      <c r="N201" s="247"/>
      <c r="O201" s="247"/>
      <c r="P201" s="247"/>
      <c r="Q201" s="247"/>
      <c r="R201" s="247"/>
      <c r="S201" s="247"/>
      <c r="T201" s="248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9" t="s">
        <v>224</v>
      </c>
      <c r="AU201" s="249" t="s">
        <v>95</v>
      </c>
      <c r="AV201" s="13" t="s">
        <v>95</v>
      </c>
      <c r="AW201" s="13" t="s">
        <v>40</v>
      </c>
      <c r="AX201" s="13" t="s">
        <v>85</v>
      </c>
      <c r="AY201" s="249" t="s">
        <v>157</v>
      </c>
    </row>
    <row r="202" spans="1:65" s="2" customFormat="1" ht="24.15" customHeight="1">
      <c r="A202" s="37"/>
      <c r="B202" s="38"/>
      <c r="C202" s="220" t="s">
        <v>388</v>
      </c>
      <c r="D202" s="220" t="s">
        <v>158</v>
      </c>
      <c r="E202" s="221" t="s">
        <v>389</v>
      </c>
      <c r="F202" s="222" t="s">
        <v>390</v>
      </c>
      <c r="G202" s="223" t="s">
        <v>313</v>
      </c>
      <c r="H202" s="224">
        <v>51.383</v>
      </c>
      <c r="I202" s="225"/>
      <c r="J202" s="226">
        <f>ROUND(I202*H202,2)</f>
        <v>0</v>
      </c>
      <c r="K202" s="227"/>
      <c r="L202" s="43"/>
      <c r="M202" s="228" t="s">
        <v>1</v>
      </c>
      <c r="N202" s="229" t="s">
        <v>50</v>
      </c>
      <c r="O202" s="90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2" t="s">
        <v>174</v>
      </c>
      <c r="AT202" s="232" t="s">
        <v>158</v>
      </c>
      <c r="AU202" s="232" t="s">
        <v>95</v>
      </c>
      <c r="AY202" s="15" t="s">
        <v>157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5" t="s">
        <v>93</v>
      </c>
      <c r="BK202" s="233">
        <f>ROUND(I202*H202,2)</f>
        <v>0</v>
      </c>
      <c r="BL202" s="15" t="s">
        <v>174</v>
      </c>
      <c r="BM202" s="232" t="s">
        <v>391</v>
      </c>
    </row>
    <row r="203" spans="1:47" s="2" customFormat="1" ht="12">
      <c r="A203" s="37"/>
      <c r="B203" s="38"/>
      <c r="C203" s="39"/>
      <c r="D203" s="234" t="s">
        <v>164</v>
      </c>
      <c r="E203" s="39"/>
      <c r="F203" s="235" t="s">
        <v>392</v>
      </c>
      <c r="G203" s="39"/>
      <c r="H203" s="39"/>
      <c r="I203" s="236"/>
      <c r="J203" s="39"/>
      <c r="K203" s="39"/>
      <c r="L203" s="43"/>
      <c r="M203" s="237"/>
      <c r="N203" s="238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5" t="s">
        <v>164</v>
      </c>
      <c r="AU203" s="15" t="s">
        <v>95</v>
      </c>
    </row>
    <row r="204" spans="1:51" s="13" customFormat="1" ht="12">
      <c r="A204" s="13"/>
      <c r="B204" s="239"/>
      <c r="C204" s="240"/>
      <c r="D204" s="234" t="s">
        <v>224</v>
      </c>
      <c r="E204" s="241" t="s">
        <v>1</v>
      </c>
      <c r="F204" s="242" t="s">
        <v>1724</v>
      </c>
      <c r="G204" s="240"/>
      <c r="H204" s="243">
        <v>51.383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224</v>
      </c>
      <c r="AU204" s="249" t="s">
        <v>95</v>
      </c>
      <c r="AV204" s="13" t="s">
        <v>95</v>
      </c>
      <c r="AW204" s="13" t="s">
        <v>40</v>
      </c>
      <c r="AX204" s="13" t="s">
        <v>85</v>
      </c>
      <c r="AY204" s="249" t="s">
        <v>157</v>
      </c>
    </row>
    <row r="205" spans="1:63" s="12" customFormat="1" ht="22.8" customHeight="1">
      <c r="A205" s="12"/>
      <c r="B205" s="204"/>
      <c r="C205" s="205"/>
      <c r="D205" s="206" t="s">
        <v>84</v>
      </c>
      <c r="E205" s="218" t="s">
        <v>95</v>
      </c>
      <c r="F205" s="218" t="s">
        <v>401</v>
      </c>
      <c r="G205" s="205"/>
      <c r="H205" s="205"/>
      <c r="I205" s="208"/>
      <c r="J205" s="219">
        <f>BK205</f>
        <v>0</v>
      </c>
      <c r="K205" s="205"/>
      <c r="L205" s="210"/>
      <c r="M205" s="211"/>
      <c r="N205" s="212"/>
      <c r="O205" s="212"/>
      <c r="P205" s="213">
        <f>SUM(P206:P211)</f>
        <v>0</v>
      </c>
      <c r="Q205" s="212"/>
      <c r="R205" s="213">
        <f>SUM(R206:R211)</f>
        <v>0</v>
      </c>
      <c r="S205" s="212"/>
      <c r="T205" s="214">
        <f>SUM(T206:T211)</f>
        <v>0.12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15" t="s">
        <v>93</v>
      </c>
      <c r="AT205" s="216" t="s">
        <v>84</v>
      </c>
      <c r="AU205" s="216" t="s">
        <v>93</v>
      </c>
      <c r="AY205" s="215" t="s">
        <v>157</v>
      </c>
      <c r="BK205" s="217">
        <f>SUM(BK206:BK211)</f>
        <v>0</v>
      </c>
    </row>
    <row r="206" spans="1:65" s="2" customFormat="1" ht="16.5" customHeight="1">
      <c r="A206" s="37"/>
      <c r="B206" s="38"/>
      <c r="C206" s="220" t="s">
        <v>394</v>
      </c>
      <c r="D206" s="220" t="s">
        <v>158</v>
      </c>
      <c r="E206" s="221" t="s">
        <v>1725</v>
      </c>
      <c r="F206" s="222" t="s">
        <v>1726</v>
      </c>
      <c r="G206" s="223" t="s">
        <v>313</v>
      </c>
      <c r="H206" s="224">
        <v>3</v>
      </c>
      <c r="I206" s="225"/>
      <c r="J206" s="226">
        <f>ROUND(I206*H206,2)</f>
        <v>0</v>
      </c>
      <c r="K206" s="227"/>
      <c r="L206" s="43"/>
      <c r="M206" s="228" t="s">
        <v>1</v>
      </c>
      <c r="N206" s="229" t="s">
        <v>50</v>
      </c>
      <c r="O206" s="90"/>
      <c r="P206" s="230">
        <f>O206*H206</f>
        <v>0</v>
      </c>
      <c r="Q206" s="230">
        <v>0</v>
      </c>
      <c r="R206" s="230">
        <f>Q206*H206</f>
        <v>0</v>
      </c>
      <c r="S206" s="230">
        <v>0</v>
      </c>
      <c r="T206" s="23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2" t="s">
        <v>174</v>
      </c>
      <c r="AT206" s="232" t="s">
        <v>158</v>
      </c>
      <c r="AU206" s="232" t="s">
        <v>95</v>
      </c>
      <c r="AY206" s="15" t="s">
        <v>157</v>
      </c>
      <c r="BE206" s="233">
        <f>IF(N206="základní",J206,0)</f>
        <v>0</v>
      </c>
      <c r="BF206" s="233">
        <f>IF(N206="snížená",J206,0)</f>
        <v>0</v>
      </c>
      <c r="BG206" s="233">
        <f>IF(N206="zákl. přenesená",J206,0)</f>
        <v>0</v>
      </c>
      <c r="BH206" s="233">
        <f>IF(N206="sníž. přenesená",J206,0)</f>
        <v>0</v>
      </c>
      <c r="BI206" s="233">
        <f>IF(N206="nulová",J206,0)</f>
        <v>0</v>
      </c>
      <c r="BJ206" s="15" t="s">
        <v>93</v>
      </c>
      <c r="BK206" s="233">
        <f>ROUND(I206*H206,2)</f>
        <v>0</v>
      </c>
      <c r="BL206" s="15" t="s">
        <v>174</v>
      </c>
      <c r="BM206" s="232" t="s">
        <v>1727</v>
      </c>
    </row>
    <row r="207" spans="1:47" s="2" customFormat="1" ht="12">
      <c r="A207" s="37"/>
      <c r="B207" s="38"/>
      <c r="C207" s="39"/>
      <c r="D207" s="234" t="s">
        <v>164</v>
      </c>
      <c r="E207" s="39"/>
      <c r="F207" s="235" t="s">
        <v>1728</v>
      </c>
      <c r="G207" s="39"/>
      <c r="H207" s="39"/>
      <c r="I207" s="236"/>
      <c r="J207" s="39"/>
      <c r="K207" s="39"/>
      <c r="L207" s="43"/>
      <c r="M207" s="237"/>
      <c r="N207" s="238"/>
      <c r="O207" s="90"/>
      <c r="P207" s="90"/>
      <c r="Q207" s="90"/>
      <c r="R207" s="90"/>
      <c r="S207" s="90"/>
      <c r="T207" s="91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15" t="s">
        <v>164</v>
      </c>
      <c r="AU207" s="15" t="s">
        <v>95</v>
      </c>
    </row>
    <row r="208" spans="1:51" s="13" customFormat="1" ht="12">
      <c r="A208" s="13"/>
      <c r="B208" s="239"/>
      <c r="C208" s="240"/>
      <c r="D208" s="234" t="s">
        <v>224</v>
      </c>
      <c r="E208" s="241" t="s">
        <v>1</v>
      </c>
      <c r="F208" s="242" t="s">
        <v>1729</v>
      </c>
      <c r="G208" s="240"/>
      <c r="H208" s="243">
        <v>3</v>
      </c>
      <c r="I208" s="244"/>
      <c r="J208" s="240"/>
      <c r="K208" s="240"/>
      <c r="L208" s="245"/>
      <c r="M208" s="246"/>
      <c r="N208" s="247"/>
      <c r="O208" s="247"/>
      <c r="P208" s="247"/>
      <c r="Q208" s="247"/>
      <c r="R208" s="247"/>
      <c r="S208" s="247"/>
      <c r="T208" s="248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9" t="s">
        <v>224</v>
      </c>
      <c r="AU208" s="249" t="s">
        <v>95</v>
      </c>
      <c r="AV208" s="13" t="s">
        <v>95</v>
      </c>
      <c r="AW208" s="13" t="s">
        <v>40</v>
      </c>
      <c r="AX208" s="13" t="s">
        <v>93</v>
      </c>
      <c r="AY208" s="249" t="s">
        <v>157</v>
      </c>
    </row>
    <row r="209" spans="1:65" s="2" customFormat="1" ht="16.5" customHeight="1">
      <c r="A209" s="37"/>
      <c r="B209" s="38"/>
      <c r="C209" s="220" t="s">
        <v>402</v>
      </c>
      <c r="D209" s="220" t="s">
        <v>158</v>
      </c>
      <c r="E209" s="221" t="s">
        <v>1730</v>
      </c>
      <c r="F209" s="222" t="s">
        <v>1731</v>
      </c>
      <c r="G209" s="223" t="s">
        <v>278</v>
      </c>
      <c r="H209" s="224">
        <v>60</v>
      </c>
      <c r="I209" s="225"/>
      <c r="J209" s="226">
        <f>ROUND(I209*H209,2)</f>
        <v>0</v>
      </c>
      <c r="K209" s="227"/>
      <c r="L209" s="43"/>
      <c r="M209" s="228" t="s">
        <v>1</v>
      </c>
      <c r="N209" s="229" t="s">
        <v>50</v>
      </c>
      <c r="O209" s="90"/>
      <c r="P209" s="230">
        <f>O209*H209</f>
        <v>0</v>
      </c>
      <c r="Q209" s="230">
        <v>0</v>
      </c>
      <c r="R209" s="230">
        <f>Q209*H209</f>
        <v>0</v>
      </c>
      <c r="S209" s="230">
        <v>0.002</v>
      </c>
      <c r="T209" s="231">
        <f>S209*H209</f>
        <v>0.12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2" t="s">
        <v>236</v>
      </c>
      <c r="AT209" s="232" t="s">
        <v>158</v>
      </c>
      <c r="AU209" s="232" t="s">
        <v>95</v>
      </c>
      <c r="AY209" s="15" t="s">
        <v>157</v>
      </c>
      <c r="BE209" s="233">
        <f>IF(N209="základní",J209,0)</f>
        <v>0</v>
      </c>
      <c r="BF209" s="233">
        <f>IF(N209="snížená",J209,0)</f>
        <v>0</v>
      </c>
      <c r="BG209" s="233">
        <f>IF(N209="zákl. přenesená",J209,0)</f>
        <v>0</v>
      </c>
      <c r="BH209" s="233">
        <f>IF(N209="sníž. přenesená",J209,0)</f>
        <v>0</v>
      </c>
      <c r="BI209" s="233">
        <f>IF(N209="nulová",J209,0)</f>
        <v>0</v>
      </c>
      <c r="BJ209" s="15" t="s">
        <v>93</v>
      </c>
      <c r="BK209" s="233">
        <f>ROUND(I209*H209,2)</f>
        <v>0</v>
      </c>
      <c r="BL209" s="15" t="s">
        <v>236</v>
      </c>
      <c r="BM209" s="232" t="s">
        <v>1732</v>
      </c>
    </row>
    <row r="210" spans="1:47" s="2" customFormat="1" ht="12">
      <c r="A210" s="37"/>
      <c r="B210" s="38"/>
      <c r="C210" s="39"/>
      <c r="D210" s="234" t="s">
        <v>164</v>
      </c>
      <c r="E210" s="39"/>
      <c r="F210" s="235" t="s">
        <v>1733</v>
      </c>
      <c r="G210" s="39"/>
      <c r="H210" s="39"/>
      <c r="I210" s="236"/>
      <c r="J210" s="39"/>
      <c r="K210" s="39"/>
      <c r="L210" s="43"/>
      <c r="M210" s="237"/>
      <c r="N210" s="238"/>
      <c r="O210" s="90"/>
      <c r="P210" s="90"/>
      <c r="Q210" s="90"/>
      <c r="R210" s="90"/>
      <c r="S210" s="90"/>
      <c r="T210" s="91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T210" s="15" t="s">
        <v>164</v>
      </c>
      <c r="AU210" s="15" t="s">
        <v>95</v>
      </c>
    </row>
    <row r="211" spans="1:51" s="13" customFormat="1" ht="12">
      <c r="A211" s="13"/>
      <c r="B211" s="239"/>
      <c r="C211" s="240"/>
      <c r="D211" s="234" t="s">
        <v>224</v>
      </c>
      <c r="E211" s="240"/>
      <c r="F211" s="242" t="s">
        <v>1734</v>
      </c>
      <c r="G211" s="240"/>
      <c r="H211" s="243">
        <v>60</v>
      </c>
      <c r="I211" s="244"/>
      <c r="J211" s="240"/>
      <c r="K211" s="240"/>
      <c r="L211" s="245"/>
      <c r="M211" s="246"/>
      <c r="N211" s="247"/>
      <c r="O211" s="247"/>
      <c r="P211" s="247"/>
      <c r="Q211" s="247"/>
      <c r="R211" s="247"/>
      <c r="S211" s="247"/>
      <c r="T211" s="248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9" t="s">
        <v>224</v>
      </c>
      <c r="AU211" s="249" t="s">
        <v>95</v>
      </c>
      <c r="AV211" s="13" t="s">
        <v>95</v>
      </c>
      <c r="AW211" s="13" t="s">
        <v>4</v>
      </c>
      <c r="AX211" s="13" t="s">
        <v>93</v>
      </c>
      <c r="AY211" s="249" t="s">
        <v>157</v>
      </c>
    </row>
    <row r="212" spans="1:63" s="12" customFormat="1" ht="22.8" customHeight="1">
      <c r="A212" s="12"/>
      <c r="B212" s="204"/>
      <c r="C212" s="205"/>
      <c r="D212" s="206" t="s">
        <v>84</v>
      </c>
      <c r="E212" s="218" t="s">
        <v>169</v>
      </c>
      <c r="F212" s="218" t="s">
        <v>408</v>
      </c>
      <c r="G212" s="205"/>
      <c r="H212" s="205"/>
      <c r="I212" s="208"/>
      <c r="J212" s="219">
        <f>BK212</f>
        <v>0</v>
      </c>
      <c r="K212" s="205"/>
      <c r="L212" s="210"/>
      <c r="M212" s="211"/>
      <c r="N212" s="212"/>
      <c r="O212" s="212"/>
      <c r="P212" s="213">
        <f>SUM(P213:P222)</f>
        <v>0</v>
      </c>
      <c r="Q212" s="212"/>
      <c r="R212" s="213">
        <f>SUM(R213:R222)</f>
        <v>0.011445</v>
      </c>
      <c r="S212" s="212"/>
      <c r="T212" s="214">
        <f>SUM(T213:T222)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5" t="s">
        <v>93</v>
      </c>
      <c r="AT212" s="216" t="s">
        <v>84</v>
      </c>
      <c r="AU212" s="216" t="s">
        <v>93</v>
      </c>
      <c r="AY212" s="215" t="s">
        <v>157</v>
      </c>
      <c r="BK212" s="217">
        <f>SUM(BK213:BK222)</f>
        <v>0</v>
      </c>
    </row>
    <row r="213" spans="1:65" s="2" customFormat="1" ht="24.15" customHeight="1">
      <c r="A213" s="37"/>
      <c r="B213" s="38"/>
      <c r="C213" s="220" t="s">
        <v>409</v>
      </c>
      <c r="D213" s="220" t="s">
        <v>158</v>
      </c>
      <c r="E213" s="221" t="s">
        <v>1735</v>
      </c>
      <c r="F213" s="222" t="s">
        <v>1736</v>
      </c>
      <c r="G213" s="223" t="s">
        <v>278</v>
      </c>
      <c r="H213" s="224">
        <v>6</v>
      </c>
      <c r="I213" s="225"/>
      <c r="J213" s="226">
        <f>ROUND(I213*H213,2)</f>
        <v>0</v>
      </c>
      <c r="K213" s="227"/>
      <c r="L213" s="43"/>
      <c r="M213" s="228" t="s">
        <v>1</v>
      </c>
      <c r="N213" s="229" t="s">
        <v>50</v>
      </c>
      <c r="O213" s="90"/>
      <c r="P213" s="230">
        <f>O213*H213</f>
        <v>0</v>
      </c>
      <c r="Q213" s="230">
        <v>0</v>
      </c>
      <c r="R213" s="230">
        <f>Q213*H213</f>
        <v>0</v>
      </c>
      <c r="S213" s="230">
        <v>0</v>
      </c>
      <c r="T213" s="23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32" t="s">
        <v>174</v>
      </c>
      <c r="AT213" s="232" t="s">
        <v>158</v>
      </c>
      <c r="AU213" s="232" t="s">
        <v>95</v>
      </c>
      <c r="AY213" s="15" t="s">
        <v>157</v>
      </c>
      <c r="BE213" s="233">
        <f>IF(N213="základní",J213,0)</f>
        <v>0</v>
      </c>
      <c r="BF213" s="233">
        <f>IF(N213="snížená",J213,0)</f>
        <v>0</v>
      </c>
      <c r="BG213" s="233">
        <f>IF(N213="zákl. přenesená",J213,0)</f>
        <v>0</v>
      </c>
      <c r="BH213" s="233">
        <f>IF(N213="sníž. přenesená",J213,0)</f>
        <v>0</v>
      </c>
      <c r="BI213" s="233">
        <f>IF(N213="nulová",J213,0)</f>
        <v>0</v>
      </c>
      <c r="BJ213" s="15" t="s">
        <v>93</v>
      </c>
      <c r="BK213" s="233">
        <f>ROUND(I213*H213,2)</f>
        <v>0</v>
      </c>
      <c r="BL213" s="15" t="s">
        <v>174</v>
      </c>
      <c r="BM213" s="232" t="s">
        <v>1737</v>
      </c>
    </row>
    <row r="214" spans="1:47" s="2" customFormat="1" ht="12">
      <c r="A214" s="37"/>
      <c r="B214" s="38"/>
      <c r="C214" s="39"/>
      <c r="D214" s="234" t="s">
        <v>164</v>
      </c>
      <c r="E214" s="39"/>
      <c r="F214" s="235" t="s">
        <v>1738</v>
      </c>
      <c r="G214" s="39"/>
      <c r="H214" s="39"/>
      <c r="I214" s="236"/>
      <c r="J214" s="39"/>
      <c r="K214" s="39"/>
      <c r="L214" s="43"/>
      <c r="M214" s="237"/>
      <c r="N214" s="238"/>
      <c r="O214" s="90"/>
      <c r="P214" s="90"/>
      <c r="Q214" s="90"/>
      <c r="R214" s="90"/>
      <c r="S214" s="90"/>
      <c r="T214" s="91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15" t="s">
        <v>164</v>
      </c>
      <c r="AU214" s="15" t="s">
        <v>95</v>
      </c>
    </row>
    <row r="215" spans="1:65" s="2" customFormat="1" ht="24.15" customHeight="1">
      <c r="A215" s="37"/>
      <c r="B215" s="38"/>
      <c r="C215" s="220" t="s">
        <v>416</v>
      </c>
      <c r="D215" s="220" t="s">
        <v>158</v>
      </c>
      <c r="E215" s="221" t="s">
        <v>1739</v>
      </c>
      <c r="F215" s="222" t="s">
        <v>1740</v>
      </c>
      <c r="G215" s="223" t="s">
        <v>278</v>
      </c>
      <c r="H215" s="224">
        <v>18</v>
      </c>
      <c r="I215" s="225"/>
      <c r="J215" s="226">
        <f>ROUND(I215*H215,2)</f>
        <v>0</v>
      </c>
      <c r="K215" s="227"/>
      <c r="L215" s="43"/>
      <c r="M215" s="228" t="s">
        <v>1</v>
      </c>
      <c r="N215" s="229" t="s">
        <v>50</v>
      </c>
      <c r="O215" s="90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2" t="s">
        <v>174</v>
      </c>
      <c r="AT215" s="232" t="s">
        <v>158</v>
      </c>
      <c r="AU215" s="232" t="s">
        <v>95</v>
      </c>
      <c r="AY215" s="15" t="s">
        <v>157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5" t="s">
        <v>93</v>
      </c>
      <c r="BK215" s="233">
        <f>ROUND(I215*H215,2)</f>
        <v>0</v>
      </c>
      <c r="BL215" s="15" t="s">
        <v>174</v>
      </c>
      <c r="BM215" s="232" t="s">
        <v>1741</v>
      </c>
    </row>
    <row r="216" spans="1:47" s="2" customFormat="1" ht="12">
      <c r="A216" s="37"/>
      <c r="B216" s="38"/>
      <c r="C216" s="39"/>
      <c r="D216" s="234" t="s">
        <v>164</v>
      </c>
      <c r="E216" s="39"/>
      <c r="F216" s="235" t="s">
        <v>1742</v>
      </c>
      <c r="G216" s="39"/>
      <c r="H216" s="39"/>
      <c r="I216" s="236"/>
      <c r="J216" s="39"/>
      <c r="K216" s="39"/>
      <c r="L216" s="43"/>
      <c r="M216" s="237"/>
      <c r="N216" s="238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5" t="s">
        <v>164</v>
      </c>
      <c r="AU216" s="15" t="s">
        <v>95</v>
      </c>
    </row>
    <row r="217" spans="1:51" s="13" customFormat="1" ht="12">
      <c r="A217" s="13"/>
      <c r="B217" s="239"/>
      <c r="C217" s="240"/>
      <c r="D217" s="234" t="s">
        <v>224</v>
      </c>
      <c r="E217" s="241" t="s">
        <v>1</v>
      </c>
      <c r="F217" s="242" t="s">
        <v>1173</v>
      </c>
      <c r="G217" s="240"/>
      <c r="H217" s="243">
        <v>18</v>
      </c>
      <c r="I217" s="244"/>
      <c r="J217" s="240"/>
      <c r="K217" s="240"/>
      <c r="L217" s="245"/>
      <c r="M217" s="246"/>
      <c r="N217" s="247"/>
      <c r="O217" s="247"/>
      <c r="P217" s="247"/>
      <c r="Q217" s="247"/>
      <c r="R217" s="247"/>
      <c r="S217" s="247"/>
      <c r="T217" s="248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224</v>
      </c>
      <c r="AU217" s="249" t="s">
        <v>95</v>
      </c>
      <c r="AV217" s="13" t="s">
        <v>95</v>
      </c>
      <c r="AW217" s="13" t="s">
        <v>40</v>
      </c>
      <c r="AX217" s="13" t="s">
        <v>93</v>
      </c>
      <c r="AY217" s="249" t="s">
        <v>157</v>
      </c>
    </row>
    <row r="218" spans="1:65" s="2" customFormat="1" ht="16.5" customHeight="1">
      <c r="A218" s="37"/>
      <c r="B218" s="38"/>
      <c r="C218" s="254" t="s">
        <v>421</v>
      </c>
      <c r="D218" s="254" t="s">
        <v>299</v>
      </c>
      <c r="E218" s="255" t="s">
        <v>1743</v>
      </c>
      <c r="F218" s="256" t="s">
        <v>1744</v>
      </c>
      <c r="G218" s="257" t="s">
        <v>278</v>
      </c>
      <c r="H218" s="258">
        <v>18.9</v>
      </c>
      <c r="I218" s="259"/>
      <c r="J218" s="260">
        <f>ROUND(I218*H218,2)</f>
        <v>0</v>
      </c>
      <c r="K218" s="261"/>
      <c r="L218" s="262"/>
      <c r="M218" s="263" t="s">
        <v>1</v>
      </c>
      <c r="N218" s="264" t="s">
        <v>50</v>
      </c>
      <c r="O218" s="90"/>
      <c r="P218" s="230">
        <f>O218*H218</f>
        <v>0</v>
      </c>
      <c r="Q218" s="230">
        <v>5E-05</v>
      </c>
      <c r="R218" s="230">
        <f>Q218*H218</f>
        <v>0.000945</v>
      </c>
      <c r="S218" s="230">
        <v>0</v>
      </c>
      <c r="T218" s="23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2" t="s">
        <v>191</v>
      </c>
      <c r="AT218" s="232" t="s">
        <v>299</v>
      </c>
      <c r="AU218" s="232" t="s">
        <v>95</v>
      </c>
      <c r="AY218" s="15" t="s">
        <v>157</v>
      </c>
      <c r="BE218" s="233">
        <f>IF(N218="základní",J218,0)</f>
        <v>0</v>
      </c>
      <c r="BF218" s="233">
        <f>IF(N218="snížená",J218,0)</f>
        <v>0</v>
      </c>
      <c r="BG218" s="233">
        <f>IF(N218="zákl. přenesená",J218,0)</f>
        <v>0</v>
      </c>
      <c r="BH218" s="233">
        <f>IF(N218="sníž. přenesená",J218,0)</f>
        <v>0</v>
      </c>
      <c r="BI218" s="233">
        <f>IF(N218="nulová",J218,0)</f>
        <v>0</v>
      </c>
      <c r="BJ218" s="15" t="s">
        <v>93</v>
      </c>
      <c r="BK218" s="233">
        <f>ROUND(I218*H218,2)</f>
        <v>0</v>
      </c>
      <c r="BL218" s="15" t="s">
        <v>174</v>
      </c>
      <c r="BM218" s="232" t="s">
        <v>1745</v>
      </c>
    </row>
    <row r="219" spans="1:47" s="2" customFormat="1" ht="12">
      <c r="A219" s="37"/>
      <c r="B219" s="38"/>
      <c r="C219" s="39"/>
      <c r="D219" s="234" t="s">
        <v>164</v>
      </c>
      <c r="E219" s="39"/>
      <c r="F219" s="235" t="s">
        <v>1744</v>
      </c>
      <c r="G219" s="39"/>
      <c r="H219" s="39"/>
      <c r="I219" s="236"/>
      <c r="J219" s="39"/>
      <c r="K219" s="39"/>
      <c r="L219" s="43"/>
      <c r="M219" s="237"/>
      <c r="N219" s="238"/>
      <c r="O219" s="90"/>
      <c r="P219" s="90"/>
      <c r="Q219" s="90"/>
      <c r="R219" s="90"/>
      <c r="S219" s="90"/>
      <c r="T219" s="91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15" t="s">
        <v>164</v>
      </c>
      <c r="AU219" s="15" t="s">
        <v>95</v>
      </c>
    </row>
    <row r="220" spans="1:51" s="13" customFormat="1" ht="12">
      <c r="A220" s="13"/>
      <c r="B220" s="239"/>
      <c r="C220" s="240"/>
      <c r="D220" s="234" t="s">
        <v>224</v>
      </c>
      <c r="E220" s="240"/>
      <c r="F220" s="242" t="s">
        <v>1746</v>
      </c>
      <c r="G220" s="240"/>
      <c r="H220" s="243">
        <v>18.9</v>
      </c>
      <c r="I220" s="244"/>
      <c r="J220" s="240"/>
      <c r="K220" s="240"/>
      <c r="L220" s="245"/>
      <c r="M220" s="246"/>
      <c r="N220" s="247"/>
      <c r="O220" s="247"/>
      <c r="P220" s="247"/>
      <c r="Q220" s="247"/>
      <c r="R220" s="247"/>
      <c r="S220" s="247"/>
      <c r="T220" s="248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9" t="s">
        <v>224</v>
      </c>
      <c r="AU220" s="249" t="s">
        <v>95</v>
      </c>
      <c r="AV220" s="13" t="s">
        <v>95</v>
      </c>
      <c r="AW220" s="13" t="s">
        <v>4</v>
      </c>
      <c r="AX220" s="13" t="s">
        <v>93</v>
      </c>
      <c r="AY220" s="249" t="s">
        <v>157</v>
      </c>
    </row>
    <row r="221" spans="1:65" s="2" customFormat="1" ht="24.15" customHeight="1">
      <c r="A221" s="37"/>
      <c r="B221" s="38"/>
      <c r="C221" s="254" t="s">
        <v>428</v>
      </c>
      <c r="D221" s="254" t="s">
        <v>299</v>
      </c>
      <c r="E221" s="255" t="s">
        <v>1747</v>
      </c>
      <c r="F221" s="256" t="s">
        <v>1748</v>
      </c>
      <c r="G221" s="257" t="s">
        <v>278</v>
      </c>
      <c r="H221" s="258">
        <v>7</v>
      </c>
      <c r="I221" s="259"/>
      <c r="J221" s="260">
        <f>ROUND(I221*H221,2)</f>
        <v>0</v>
      </c>
      <c r="K221" s="261"/>
      <c r="L221" s="262"/>
      <c r="M221" s="263" t="s">
        <v>1</v>
      </c>
      <c r="N221" s="264" t="s">
        <v>50</v>
      </c>
      <c r="O221" s="90"/>
      <c r="P221" s="230">
        <f>O221*H221</f>
        <v>0</v>
      </c>
      <c r="Q221" s="230">
        <v>0.0015</v>
      </c>
      <c r="R221" s="230">
        <f>Q221*H221</f>
        <v>0.0105</v>
      </c>
      <c r="S221" s="230">
        <v>0</v>
      </c>
      <c r="T221" s="231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2" t="s">
        <v>191</v>
      </c>
      <c r="AT221" s="232" t="s">
        <v>299</v>
      </c>
      <c r="AU221" s="232" t="s">
        <v>95</v>
      </c>
      <c r="AY221" s="15" t="s">
        <v>157</v>
      </c>
      <c r="BE221" s="233">
        <f>IF(N221="základní",J221,0)</f>
        <v>0</v>
      </c>
      <c r="BF221" s="233">
        <f>IF(N221="snížená",J221,0)</f>
        <v>0</v>
      </c>
      <c r="BG221" s="233">
        <f>IF(N221="zákl. přenesená",J221,0)</f>
        <v>0</v>
      </c>
      <c r="BH221" s="233">
        <f>IF(N221="sníž. přenesená",J221,0)</f>
        <v>0</v>
      </c>
      <c r="BI221" s="233">
        <f>IF(N221="nulová",J221,0)</f>
        <v>0</v>
      </c>
      <c r="BJ221" s="15" t="s">
        <v>93</v>
      </c>
      <c r="BK221" s="233">
        <f>ROUND(I221*H221,2)</f>
        <v>0</v>
      </c>
      <c r="BL221" s="15" t="s">
        <v>174</v>
      </c>
      <c r="BM221" s="232" t="s">
        <v>1749</v>
      </c>
    </row>
    <row r="222" spans="1:47" s="2" customFormat="1" ht="12">
      <c r="A222" s="37"/>
      <c r="B222" s="38"/>
      <c r="C222" s="39"/>
      <c r="D222" s="234" t="s">
        <v>164</v>
      </c>
      <c r="E222" s="39"/>
      <c r="F222" s="235" t="s">
        <v>1748</v>
      </c>
      <c r="G222" s="39"/>
      <c r="H222" s="39"/>
      <c r="I222" s="236"/>
      <c r="J222" s="39"/>
      <c r="K222" s="39"/>
      <c r="L222" s="43"/>
      <c r="M222" s="237"/>
      <c r="N222" s="238"/>
      <c r="O222" s="90"/>
      <c r="P222" s="90"/>
      <c r="Q222" s="90"/>
      <c r="R222" s="90"/>
      <c r="S222" s="90"/>
      <c r="T222" s="91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T222" s="15" t="s">
        <v>164</v>
      </c>
      <c r="AU222" s="15" t="s">
        <v>95</v>
      </c>
    </row>
    <row r="223" spans="1:63" s="12" customFormat="1" ht="22.8" customHeight="1">
      <c r="A223" s="12"/>
      <c r="B223" s="204"/>
      <c r="C223" s="205"/>
      <c r="D223" s="206" t="s">
        <v>84</v>
      </c>
      <c r="E223" s="218" t="s">
        <v>174</v>
      </c>
      <c r="F223" s="218" t="s">
        <v>415</v>
      </c>
      <c r="G223" s="205"/>
      <c r="H223" s="205"/>
      <c r="I223" s="208"/>
      <c r="J223" s="219">
        <f>BK223</f>
        <v>0</v>
      </c>
      <c r="K223" s="205"/>
      <c r="L223" s="210"/>
      <c r="M223" s="211"/>
      <c r="N223" s="212"/>
      <c r="O223" s="212"/>
      <c r="P223" s="213">
        <f>SUM(P224:P226)</f>
        <v>0</v>
      </c>
      <c r="Q223" s="212"/>
      <c r="R223" s="213">
        <f>SUM(R224:R226)</f>
        <v>5.67231</v>
      </c>
      <c r="S223" s="212"/>
      <c r="T223" s="214">
        <f>SUM(T224:T226)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15" t="s">
        <v>93</v>
      </c>
      <c r="AT223" s="216" t="s">
        <v>84</v>
      </c>
      <c r="AU223" s="216" t="s">
        <v>93</v>
      </c>
      <c r="AY223" s="215" t="s">
        <v>157</v>
      </c>
      <c r="BK223" s="217">
        <f>SUM(BK224:BK226)</f>
        <v>0</v>
      </c>
    </row>
    <row r="224" spans="1:65" s="2" customFormat="1" ht="16.5" customHeight="1">
      <c r="A224" s="37"/>
      <c r="B224" s="38"/>
      <c r="C224" s="220" t="s">
        <v>434</v>
      </c>
      <c r="D224" s="220" t="s">
        <v>158</v>
      </c>
      <c r="E224" s="221" t="s">
        <v>422</v>
      </c>
      <c r="F224" s="222" t="s">
        <v>423</v>
      </c>
      <c r="G224" s="223" t="s">
        <v>313</v>
      </c>
      <c r="H224" s="224">
        <v>3</v>
      </c>
      <c r="I224" s="225"/>
      <c r="J224" s="226">
        <f>ROUND(I224*H224,2)</f>
        <v>0</v>
      </c>
      <c r="K224" s="227"/>
      <c r="L224" s="43"/>
      <c r="M224" s="228" t="s">
        <v>1</v>
      </c>
      <c r="N224" s="229" t="s">
        <v>50</v>
      </c>
      <c r="O224" s="90"/>
      <c r="P224" s="230">
        <f>O224*H224</f>
        <v>0</v>
      </c>
      <c r="Q224" s="230">
        <v>1.89077</v>
      </c>
      <c r="R224" s="230">
        <f>Q224*H224</f>
        <v>5.67231</v>
      </c>
      <c r="S224" s="230">
        <v>0</v>
      </c>
      <c r="T224" s="23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232" t="s">
        <v>174</v>
      </c>
      <c r="AT224" s="232" t="s">
        <v>158</v>
      </c>
      <c r="AU224" s="232" t="s">
        <v>95</v>
      </c>
      <c r="AY224" s="15" t="s">
        <v>157</v>
      </c>
      <c r="BE224" s="233">
        <f>IF(N224="základní",J224,0)</f>
        <v>0</v>
      </c>
      <c r="BF224" s="233">
        <f>IF(N224="snížená",J224,0)</f>
        <v>0</v>
      </c>
      <c r="BG224" s="233">
        <f>IF(N224="zákl. přenesená",J224,0)</f>
        <v>0</v>
      </c>
      <c r="BH224" s="233">
        <f>IF(N224="sníž. přenesená",J224,0)</f>
        <v>0</v>
      </c>
      <c r="BI224" s="233">
        <f>IF(N224="nulová",J224,0)</f>
        <v>0</v>
      </c>
      <c r="BJ224" s="15" t="s">
        <v>93</v>
      </c>
      <c r="BK224" s="233">
        <f>ROUND(I224*H224,2)</f>
        <v>0</v>
      </c>
      <c r="BL224" s="15" t="s">
        <v>174</v>
      </c>
      <c r="BM224" s="232" t="s">
        <v>424</v>
      </c>
    </row>
    <row r="225" spans="1:47" s="2" customFormat="1" ht="12">
      <c r="A225" s="37"/>
      <c r="B225" s="38"/>
      <c r="C225" s="39"/>
      <c r="D225" s="234" t="s">
        <v>164</v>
      </c>
      <c r="E225" s="39"/>
      <c r="F225" s="235" t="s">
        <v>425</v>
      </c>
      <c r="G225" s="39"/>
      <c r="H225" s="39"/>
      <c r="I225" s="236"/>
      <c r="J225" s="39"/>
      <c r="K225" s="39"/>
      <c r="L225" s="43"/>
      <c r="M225" s="237"/>
      <c r="N225" s="238"/>
      <c r="O225" s="90"/>
      <c r="P225" s="90"/>
      <c r="Q225" s="90"/>
      <c r="R225" s="90"/>
      <c r="S225" s="90"/>
      <c r="T225" s="91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15" t="s">
        <v>164</v>
      </c>
      <c r="AU225" s="15" t="s">
        <v>95</v>
      </c>
    </row>
    <row r="226" spans="1:51" s="13" customFormat="1" ht="12">
      <c r="A226" s="13"/>
      <c r="B226" s="239"/>
      <c r="C226" s="240"/>
      <c r="D226" s="234" t="s">
        <v>224</v>
      </c>
      <c r="E226" s="241" t="s">
        <v>1</v>
      </c>
      <c r="F226" s="242" t="s">
        <v>1729</v>
      </c>
      <c r="G226" s="240"/>
      <c r="H226" s="243">
        <v>3</v>
      </c>
      <c r="I226" s="244"/>
      <c r="J226" s="240"/>
      <c r="K226" s="240"/>
      <c r="L226" s="245"/>
      <c r="M226" s="246"/>
      <c r="N226" s="247"/>
      <c r="O226" s="247"/>
      <c r="P226" s="247"/>
      <c r="Q226" s="247"/>
      <c r="R226" s="247"/>
      <c r="S226" s="247"/>
      <c r="T226" s="248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9" t="s">
        <v>224</v>
      </c>
      <c r="AU226" s="249" t="s">
        <v>95</v>
      </c>
      <c r="AV226" s="13" t="s">
        <v>95</v>
      </c>
      <c r="AW226" s="13" t="s">
        <v>40</v>
      </c>
      <c r="AX226" s="13" t="s">
        <v>93</v>
      </c>
      <c r="AY226" s="249" t="s">
        <v>157</v>
      </c>
    </row>
    <row r="227" spans="1:63" s="12" customFormat="1" ht="22.8" customHeight="1">
      <c r="A227" s="12"/>
      <c r="B227" s="204"/>
      <c r="C227" s="205"/>
      <c r="D227" s="206" t="s">
        <v>84</v>
      </c>
      <c r="E227" s="218" t="s">
        <v>156</v>
      </c>
      <c r="F227" s="218" t="s">
        <v>427</v>
      </c>
      <c r="G227" s="205"/>
      <c r="H227" s="205"/>
      <c r="I227" s="208"/>
      <c r="J227" s="219">
        <f>BK227</f>
        <v>0</v>
      </c>
      <c r="K227" s="205"/>
      <c r="L227" s="210"/>
      <c r="M227" s="211"/>
      <c r="N227" s="212"/>
      <c r="O227" s="212"/>
      <c r="P227" s="213">
        <f>SUM(P228:P230)</f>
        <v>0</v>
      </c>
      <c r="Q227" s="212"/>
      <c r="R227" s="213">
        <f>SUM(R228:R230)</f>
        <v>0</v>
      </c>
      <c r="S227" s="212"/>
      <c r="T227" s="214">
        <f>SUM(T228:T230)</f>
        <v>0</v>
      </c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R227" s="215" t="s">
        <v>93</v>
      </c>
      <c r="AT227" s="216" t="s">
        <v>84</v>
      </c>
      <c r="AU227" s="216" t="s">
        <v>93</v>
      </c>
      <c r="AY227" s="215" t="s">
        <v>157</v>
      </c>
      <c r="BK227" s="217">
        <f>SUM(BK228:BK230)</f>
        <v>0</v>
      </c>
    </row>
    <row r="228" spans="1:65" s="2" customFormat="1" ht="24.15" customHeight="1">
      <c r="A228" s="37"/>
      <c r="B228" s="38"/>
      <c r="C228" s="220" t="s">
        <v>439</v>
      </c>
      <c r="D228" s="220" t="s">
        <v>158</v>
      </c>
      <c r="E228" s="221" t="s">
        <v>927</v>
      </c>
      <c r="F228" s="222" t="s">
        <v>928</v>
      </c>
      <c r="G228" s="223" t="s">
        <v>263</v>
      </c>
      <c r="H228" s="224">
        <v>13.846</v>
      </c>
      <c r="I228" s="225"/>
      <c r="J228" s="226">
        <f>ROUND(I228*H228,2)</f>
        <v>0</v>
      </c>
      <c r="K228" s="227"/>
      <c r="L228" s="43"/>
      <c r="M228" s="228" t="s">
        <v>1</v>
      </c>
      <c r="N228" s="229" t="s">
        <v>50</v>
      </c>
      <c r="O228" s="90"/>
      <c r="P228" s="230">
        <f>O228*H228</f>
        <v>0</v>
      </c>
      <c r="Q228" s="230">
        <v>0</v>
      </c>
      <c r="R228" s="230">
        <f>Q228*H228</f>
        <v>0</v>
      </c>
      <c r="S228" s="230">
        <v>0</v>
      </c>
      <c r="T228" s="23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2" t="s">
        <v>174</v>
      </c>
      <c r="AT228" s="232" t="s">
        <v>158</v>
      </c>
      <c r="AU228" s="232" t="s">
        <v>95</v>
      </c>
      <c r="AY228" s="15" t="s">
        <v>157</v>
      </c>
      <c r="BE228" s="233">
        <f>IF(N228="základní",J228,0)</f>
        <v>0</v>
      </c>
      <c r="BF228" s="233">
        <f>IF(N228="snížená",J228,0)</f>
        <v>0</v>
      </c>
      <c r="BG228" s="233">
        <f>IF(N228="zákl. přenesená",J228,0)</f>
        <v>0</v>
      </c>
      <c r="BH228" s="233">
        <f>IF(N228="sníž. přenesená",J228,0)</f>
        <v>0</v>
      </c>
      <c r="BI228" s="233">
        <f>IF(N228="nulová",J228,0)</f>
        <v>0</v>
      </c>
      <c r="BJ228" s="15" t="s">
        <v>93</v>
      </c>
      <c r="BK228" s="233">
        <f>ROUND(I228*H228,2)</f>
        <v>0</v>
      </c>
      <c r="BL228" s="15" t="s">
        <v>174</v>
      </c>
      <c r="BM228" s="232" t="s">
        <v>929</v>
      </c>
    </row>
    <row r="229" spans="1:47" s="2" customFormat="1" ht="12">
      <c r="A229" s="37"/>
      <c r="B229" s="38"/>
      <c r="C229" s="39"/>
      <c r="D229" s="234" t="s">
        <v>164</v>
      </c>
      <c r="E229" s="39"/>
      <c r="F229" s="235" t="s">
        <v>930</v>
      </c>
      <c r="G229" s="39"/>
      <c r="H229" s="39"/>
      <c r="I229" s="236"/>
      <c r="J229" s="39"/>
      <c r="K229" s="39"/>
      <c r="L229" s="43"/>
      <c r="M229" s="237"/>
      <c r="N229" s="238"/>
      <c r="O229" s="90"/>
      <c r="P229" s="90"/>
      <c r="Q229" s="90"/>
      <c r="R229" s="90"/>
      <c r="S229" s="90"/>
      <c r="T229" s="91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15" t="s">
        <v>164</v>
      </c>
      <c r="AU229" s="15" t="s">
        <v>95</v>
      </c>
    </row>
    <row r="230" spans="1:51" s="13" customFormat="1" ht="12">
      <c r="A230" s="13"/>
      <c r="B230" s="239"/>
      <c r="C230" s="240"/>
      <c r="D230" s="234" t="s">
        <v>224</v>
      </c>
      <c r="E230" s="241" t="s">
        <v>1</v>
      </c>
      <c r="F230" s="242" t="s">
        <v>1750</v>
      </c>
      <c r="G230" s="240"/>
      <c r="H230" s="243">
        <v>13.846</v>
      </c>
      <c r="I230" s="244"/>
      <c r="J230" s="240"/>
      <c r="K230" s="240"/>
      <c r="L230" s="245"/>
      <c r="M230" s="246"/>
      <c r="N230" s="247"/>
      <c r="O230" s="247"/>
      <c r="P230" s="247"/>
      <c r="Q230" s="247"/>
      <c r="R230" s="247"/>
      <c r="S230" s="247"/>
      <c r="T230" s="248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9" t="s">
        <v>224</v>
      </c>
      <c r="AU230" s="249" t="s">
        <v>95</v>
      </c>
      <c r="AV230" s="13" t="s">
        <v>95</v>
      </c>
      <c r="AW230" s="13" t="s">
        <v>40</v>
      </c>
      <c r="AX230" s="13" t="s">
        <v>93</v>
      </c>
      <c r="AY230" s="249" t="s">
        <v>157</v>
      </c>
    </row>
    <row r="231" spans="1:63" s="12" customFormat="1" ht="22.8" customHeight="1">
      <c r="A231" s="12"/>
      <c r="B231" s="204"/>
      <c r="C231" s="205"/>
      <c r="D231" s="206" t="s">
        <v>84</v>
      </c>
      <c r="E231" s="218" t="s">
        <v>182</v>
      </c>
      <c r="F231" s="218" t="s">
        <v>1751</v>
      </c>
      <c r="G231" s="205"/>
      <c r="H231" s="205"/>
      <c r="I231" s="208"/>
      <c r="J231" s="219">
        <f>BK231</f>
        <v>0</v>
      </c>
      <c r="K231" s="205"/>
      <c r="L231" s="210"/>
      <c r="M231" s="211"/>
      <c r="N231" s="212"/>
      <c r="O231" s="212"/>
      <c r="P231" s="213">
        <f>SUM(P232:P240)</f>
        <v>0</v>
      </c>
      <c r="Q231" s="212"/>
      <c r="R231" s="213">
        <f>SUM(R232:R240)</f>
        <v>0.60483744</v>
      </c>
      <c r="S231" s="212"/>
      <c r="T231" s="214">
        <f>SUM(T232:T240)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15" t="s">
        <v>93</v>
      </c>
      <c r="AT231" s="216" t="s">
        <v>84</v>
      </c>
      <c r="AU231" s="216" t="s">
        <v>93</v>
      </c>
      <c r="AY231" s="215" t="s">
        <v>157</v>
      </c>
      <c r="BK231" s="217">
        <f>SUM(BK232:BK240)</f>
        <v>0</v>
      </c>
    </row>
    <row r="232" spans="1:65" s="2" customFormat="1" ht="16.5" customHeight="1">
      <c r="A232" s="37"/>
      <c r="B232" s="38"/>
      <c r="C232" s="220" t="s">
        <v>445</v>
      </c>
      <c r="D232" s="220" t="s">
        <v>158</v>
      </c>
      <c r="E232" s="221" t="s">
        <v>480</v>
      </c>
      <c r="F232" s="222" t="s">
        <v>481</v>
      </c>
      <c r="G232" s="223" t="s">
        <v>482</v>
      </c>
      <c r="H232" s="224">
        <v>1</v>
      </c>
      <c r="I232" s="225"/>
      <c r="J232" s="226">
        <f>ROUND(I232*H232,2)</f>
        <v>0</v>
      </c>
      <c r="K232" s="227"/>
      <c r="L232" s="43"/>
      <c r="M232" s="228" t="s">
        <v>1</v>
      </c>
      <c r="N232" s="229" t="s">
        <v>50</v>
      </c>
      <c r="O232" s="90"/>
      <c r="P232" s="230">
        <f>O232*H232</f>
        <v>0</v>
      </c>
      <c r="Q232" s="230">
        <v>0.008</v>
      </c>
      <c r="R232" s="230">
        <f>Q232*H232</f>
        <v>0.008</v>
      </c>
      <c r="S232" s="230">
        <v>0</v>
      </c>
      <c r="T232" s="23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32" t="s">
        <v>174</v>
      </c>
      <c r="AT232" s="232" t="s">
        <v>158</v>
      </c>
      <c r="AU232" s="232" t="s">
        <v>95</v>
      </c>
      <c r="AY232" s="15" t="s">
        <v>157</v>
      </c>
      <c r="BE232" s="233">
        <f>IF(N232="základní",J232,0)</f>
        <v>0</v>
      </c>
      <c r="BF232" s="233">
        <f>IF(N232="snížená",J232,0)</f>
        <v>0</v>
      </c>
      <c r="BG232" s="233">
        <f>IF(N232="zákl. přenesená",J232,0)</f>
        <v>0</v>
      </c>
      <c r="BH232" s="233">
        <f>IF(N232="sníž. přenesená",J232,0)</f>
        <v>0</v>
      </c>
      <c r="BI232" s="233">
        <f>IF(N232="nulová",J232,0)</f>
        <v>0</v>
      </c>
      <c r="BJ232" s="15" t="s">
        <v>93</v>
      </c>
      <c r="BK232" s="233">
        <f>ROUND(I232*H232,2)</f>
        <v>0</v>
      </c>
      <c r="BL232" s="15" t="s">
        <v>174</v>
      </c>
      <c r="BM232" s="232" t="s">
        <v>483</v>
      </c>
    </row>
    <row r="233" spans="1:47" s="2" customFormat="1" ht="12">
      <c r="A233" s="37"/>
      <c r="B233" s="38"/>
      <c r="C233" s="39"/>
      <c r="D233" s="234" t="s">
        <v>164</v>
      </c>
      <c r="E233" s="39"/>
      <c r="F233" s="235" t="s">
        <v>484</v>
      </c>
      <c r="G233" s="39"/>
      <c r="H233" s="39"/>
      <c r="I233" s="236"/>
      <c r="J233" s="39"/>
      <c r="K233" s="39"/>
      <c r="L233" s="43"/>
      <c r="M233" s="237"/>
      <c r="N233" s="238"/>
      <c r="O233" s="90"/>
      <c r="P233" s="90"/>
      <c r="Q233" s="90"/>
      <c r="R233" s="90"/>
      <c r="S233" s="90"/>
      <c r="T233" s="91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15" t="s">
        <v>164</v>
      </c>
      <c r="AU233" s="15" t="s">
        <v>95</v>
      </c>
    </row>
    <row r="234" spans="1:51" s="13" customFormat="1" ht="12">
      <c r="A234" s="13"/>
      <c r="B234" s="239"/>
      <c r="C234" s="240"/>
      <c r="D234" s="234" t="s">
        <v>224</v>
      </c>
      <c r="E234" s="241" t="s">
        <v>1</v>
      </c>
      <c r="F234" s="242" t="s">
        <v>93</v>
      </c>
      <c r="G234" s="240"/>
      <c r="H234" s="243">
        <v>1</v>
      </c>
      <c r="I234" s="244"/>
      <c r="J234" s="240"/>
      <c r="K234" s="240"/>
      <c r="L234" s="245"/>
      <c r="M234" s="246"/>
      <c r="N234" s="247"/>
      <c r="O234" s="247"/>
      <c r="P234" s="247"/>
      <c r="Q234" s="247"/>
      <c r="R234" s="247"/>
      <c r="S234" s="247"/>
      <c r="T234" s="248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9" t="s">
        <v>224</v>
      </c>
      <c r="AU234" s="249" t="s">
        <v>95</v>
      </c>
      <c r="AV234" s="13" t="s">
        <v>95</v>
      </c>
      <c r="AW234" s="13" t="s">
        <v>40</v>
      </c>
      <c r="AX234" s="13" t="s">
        <v>93</v>
      </c>
      <c r="AY234" s="249" t="s">
        <v>157</v>
      </c>
    </row>
    <row r="235" spans="1:65" s="2" customFormat="1" ht="24.15" customHeight="1">
      <c r="A235" s="37"/>
      <c r="B235" s="38"/>
      <c r="C235" s="254" t="s">
        <v>450</v>
      </c>
      <c r="D235" s="254" t="s">
        <v>299</v>
      </c>
      <c r="E235" s="255" t="s">
        <v>1752</v>
      </c>
      <c r="F235" s="256" t="s">
        <v>1753</v>
      </c>
      <c r="G235" s="257" t="s">
        <v>494</v>
      </c>
      <c r="H235" s="258">
        <v>1</v>
      </c>
      <c r="I235" s="259"/>
      <c r="J235" s="260">
        <f>ROUND(I235*H235,2)</f>
        <v>0</v>
      </c>
      <c r="K235" s="261"/>
      <c r="L235" s="262"/>
      <c r="M235" s="263" t="s">
        <v>1</v>
      </c>
      <c r="N235" s="264" t="s">
        <v>50</v>
      </c>
      <c r="O235" s="90"/>
      <c r="P235" s="230">
        <f>O235*H235</f>
        <v>0</v>
      </c>
      <c r="Q235" s="230">
        <v>0.0223</v>
      </c>
      <c r="R235" s="230">
        <f>Q235*H235</f>
        <v>0.0223</v>
      </c>
      <c r="S235" s="230">
        <v>0</v>
      </c>
      <c r="T235" s="23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232" t="s">
        <v>191</v>
      </c>
      <c r="AT235" s="232" t="s">
        <v>299</v>
      </c>
      <c r="AU235" s="232" t="s">
        <v>95</v>
      </c>
      <c r="AY235" s="15" t="s">
        <v>157</v>
      </c>
      <c r="BE235" s="233">
        <f>IF(N235="základní",J235,0)</f>
        <v>0</v>
      </c>
      <c r="BF235" s="233">
        <f>IF(N235="snížená",J235,0)</f>
        <v>0</v>
      </c>
      <c r="BG235" s="233">
        <f>IF(N235="zákl. přenesená",J235,0)</f>
        <v>0</v>
      </c>
      <c r="BH235" s="233">
        <f>IF(N235="sníž. přenesená",J235,0)</f>
        <v>0</v>
      </c>
      <c r="BI235" s="233">
        <f>IF(N235="nulová",J235,0)</f>
        <v>0</v>
      </c>
      <c r="BJ235" s="15" t="s">
        <v>93</v>
      </c>
      <c r="BK235" s="233">
        <f>ROUND(I235*H235,2)</f>
        <v>0</v>
      </c>
      <c r="BL235" s="15" t="s">
        <v>174</v>
      </c>
      <c r="BM235" s="232" t="s">
        <v>1754</v>
      </c>
    </row>
    <row r="236" spans="1:47" s="2" customFormat="1" ht="12">
      <c r="A236" s="37"/>
      <c r="B236" s="38"/>
      <c r="C236" s="39"/>
      <c r="D236" s="234" t="s">
        <v>164</v>
      </c>
      <c r="E236" s="39"/>
      <c r="F236" s="235" t="s">
        <v>1753</v>
      </c>
      <c r="G236" s="39"/>
      <c r="H236" s="39"/>
      <c r="I236" s="236"/>
      <c r="J236" s="39"/>
      <c r="K236" s="39"/>
      <c r="L236" s="43"/>
      <c r="M236" s="237"/>
      <c r="N236" s="238"/>
      <c r="O236" s="90"/>
      <c r="P236" s="90"/>
      <c r="Q236" s="90"/>
      <c r="R236" s="90"/>
      <c r="S236" s="90"/>
      <c r="T236" s="91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T236" s="15" t="s">
        <v>164</v>
      </c>
      <c r="AU236" s="15" t="s">
        <v>95</v>
      </c>
    </row>
    <row r="237" spans="1:51" s="13" customFormat="1" ht="12">
      <c r="A237" s="13"/>
      <c r="B237" s="239"/>
      <c r="C237" s="240"/>
      <c r="D237" s="234" t="s">
        <v>224</v>
      </c>
      <c r="E237" s="241" t="s">
        <v>1</v>
      </c>
      <c r="F237" s="242" t="s">
        <v>93</v>
      </c>
      <c r="G237" s="240"/>
      <c r="H237" s="243">
        <v>1</v>
      </c>
      <c r="I237" s="244"/>
      <c r="J237" s="240"/>
      <c r="K237" s="240"/>
      <c r="L237" s="245"/>
      <c r="M237" s="246"/>
      <c r="N237" s="247"/>
      <c r="O237" s="247"/>
      <c r="P237" s="247"/>
      <c r="Q237" s="247"/>
      <c r="R237" s="247"/>
      <c r="S237" s="247"/>
      <c r="T237" s="248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9" t="s">
        <v>224</v>
      </c>
      <c r="AU237" s="249" t="s">
        <v>95</v>
      </c>
      <c r="AV237" s="13" t="s">
        <v>95</v>
      </c>
      <c r="AW237" s="13" t="s">
        <v>40</v>
      </c>
      <c r="AX237" s="13" t="s">
        <v>93</v>
      </c>
      <c r="AY237" s="249" t="s">
        <v>157</v>
      </c>
    </row>
    <row r="238" spans="1:65" s="2" customFormat="1" ht="24.15" customHeight="1">
      <c r="A238" s="37"/>
      <c r="B238" s="38"/>
      <c r="C238" s="220" t="s">
        <v>456</v>
      </c>
      <c r="D238" s="220" t="s">
        <v>158</v>
      </c>
      <c r="E238" s="221" t="s">
        <v>1755</v>
      </c>
      <c r="F238" s="222" t="s">
        <v>1756</v>
      </c>
      <c r="G238" s="223" t="s">
        <v>263</v>
      </c>
      <c r="H238" s="224">
        <v>6.154</v>
      </c>
      <c r="I238" s="225"/>
      <c r="J238" s="226">
        <f>ROUND(I238*H238,2)</f>
        <v>0</v>
      </c>
      <c r="K238" s="227"/>
      <c r="L238" s="43"/>
      <c r="M238" s="228" t="s">
        <v>1</v>
      </c>
      <c r="N238" s="229" t="s">
        <v>50</v>
      </c>
      <c r="O238" s="90"/>
      <c r="P238" s="230">
        <f>O238*H238</f>
        <v>0</v>
      </c>
      <c r="Q238" s="230">
        <v>0.09336</v>
      </c>
      <c r="R238" s="230">
        <f>Q238*H238</f>
        <v>0.57453744</v>
      </c>
      <c r="S238" s="230">
        <v>0</v>
      </c>
      <c r="T238" s="23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2" t="s">
        <v>174</v>
      </c>
      <c r="AT238" s="232" t="s">
        <v>158</v>
      </c>
      <c r="AU238" s="232" t="s">
        <v>95</v>
      </c>
      <c r="AY238" s="15" t="s">
        <v>157</v>
      </c>
      <c r="BE238" s="233">
        <f>IF(N238="základní",J238,0)</f>
        <v>0</v>
      </c>
      <c r="BF238" s="233">
        <f>IF(N238="snížená",J238,0)</f>
        <v>0</v>
      </c>
      <c r="BG238" s="233">
        <f>IF(N238="zákl. přenesená",J238,0)</f>
        <v>0</v>
      </c>
      <c r="BH238" s="233">
        <f>IF(N238="sníž. přenesená",J238,0)</f>
        <v>0</v>
      </c>
      <c r="BI238" s="233">
        <f>IF(N238="nulová",J238,0)</f>
        <v>0</v>
      </c>
      <c r="BJ238" s="15" t="s">
        <v>93</v>
      </c>
      <c r="BK238" s="233">
        <f>ROUND(I238*H238,2)</f>
        <v>0</v>
      </c>
      <c r="BL238" s="15" t="s">
        <v>174</v>
      </c>
      <c r="BM238" s="232" t="s">
        <v>1757</v>
      </c>
    </row>
    <row r="239" spans="1:47" s="2" customFormat="1" ht="12">
      <c r="A239" s="37"/>
      <c r="B239" s="38"/>
      <c r="C239" s="39"/>
      <c r="D239" s="234" t="s">
        <v>164</v>
      </c>
      <c r="E239" s="39"/>
      <c r="F239" s="235" t="s">
        <v>1758</v>
      </c>
      <c r="G239" s="39"/>
      <c r="H239" s="39"/>
      <c r="I239" s="236"/>
      <c r="J239" s="39"/>
      <c r="K239" s="39"/>
      <c r="L239" s="43"/>
      <c r="M239" s="237"/>
      <c r="N239" s="238"/>
      <c r="O239" s="90"/>
      <c r="P239" s="90"/>
      <c r="Q239" s="90"/>
      <c r="R239" s="90"/>
      <c r="S239" s="90"/>
      <c r="T239" s="91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15" t="s">
        <v>164</v>
      </c>
      <c r="AU239" s="15" t="s">
        <v>95</v>
      </c>
    </row>
    <row r="240" spans="1:51" s="13" customFormat="1" ht="12">
      <c r="A240" s="13"/>
      <c r="B240" s="239"/>
      <c r="C240" s="240"/>
      <c r="D240" s="234" t="s">
        <v>224</v>
      </c>
      <c r="E240" s="241" t="s">
        <v>1</v>
      </c>
      <c r="F240" s="242" t="s">
        <v>1759</v>
      </c>
      <c r="G240" s="240"/>
      <c r="H240" s="243">
        <v>6.154</v>
      </c>
      <c r="I240" s="244"/>
      <c r="J240" s="240"/>
      <c r="K240" s="240"/>
      <c r="L240" s="245"/>
      <c r="M240" s="246"/>
      <c r="N240" s="247"/>
      <c r="O240" s="247"/>
      <c r="P240" s="247"/>
      <c r="Q240" s="247"/>
      <c r="R240" s="247"/>
      <c r="S240" s="247"/>
      <c r="T240" s="248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9" t="s">
        <v>224</v>
      </c>
      <c r="AU240" s="249" t="s">
        <v>95</v>
      </c>
      <c r="AV240" s="13" t="s">
        <v>95</v>
      </c>
      <c r="AW240" s="13" t="s">
        <v>40</v>
      </c>
      <c r="AX240" s="13" t="s">
        <v>93</v>
      </c>
      <c r="AY240" s="249" t="s">
        <v>157</v>
      </c>
    </row>
    <row r="241" spans="1:63" s="12" customFormat="1" ht="22.8" customHeight="1">
      <c r="A241" s="12"/>
      <c r="B241" s="204"/>
      <c r="C241" s="205"/>
      <c r="D241" s="206" t="s">
        <v>84</v>
      </c>
      <c r="E241" s="218" t="s">
        <v>191</v>
      </c>
      <c r="F241" s="218" t="s">
        <v>485</v>
      </c>
      <c r="G241" s="205"/>
      <c r="H241" s="205"/>
      <c r="I241" s="208"/>
      <c r="J241" s="219">
        <f>BK241</f>
        <v>0</v>
      </c>
      <c r="K241" s="205"/>
      <c r="L241" s="210"/>
      <c r="M241" s="211"/>
      <c r="N241" s="212"/>
      <c r="O241" s="212"/>
      <c r="P241" s="213">
        <f>SUM(P242:P265)</f>
        <v>0</v>
      </c>
      <c r="Q241" s="212"/>
      <c r="R241" s="213">
        <f>SUM(R242:R265)</f>
        <v>2.23522</v>
      </c>
      <c r="S241" s="212"/>
      <c r="T241" s="214">
        <f>SUM(T242:T265)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5" t="s">
        <v>93</v>
      </c>
      <c r="AT241" s="216" t="s">
        <v>84</v>
      </c>
      <c r="AU241" s="216" t="s">
        <v>93</v>
      </c>
      <c r="AY241" s="215" t="s">
        <v>157</v>
      </c>
      <c r="BK241" s="217">
        <f>SUM(BK242:BK265)</f>
        <v>0</v>
      </c>
    </row>
    <row r="242" spans="1:65" s="2" customFormat="1" ht="16.5" customHeight="1">
      <c r="A242" s="37"/>
      <c r="B242" s="38"/>
      <c r="C242" s="254" t="s">
        <v>461</v>
      </c>
      <c r="D242" s="254" t="s">
        <v>299</v>
      </c>
      <c r="E242" s="255" t="s">
        <v>487</v>
      </c>
      <c r="F242" s="256" t="s">
        <v>488</v>
      </c>
      <c r="G242" s="257" t="s">
        <v>278</v>
      </c>
      <c r="H242" s="258">
        <v>1</v>
      </c>
      <c r="I242" s="259"/>
      <c r="J242" s="260">
        <f>ROUND(I242*H242,2)</f>
        <v>0</v>
      </c>
      <c r="K242" s="261"/>
      <c r="L242" s="262"/>
      <c r="M242" s="263" t="s">
        <v>1</v>
      </c>
      <c r="N242" s="264" t="s">
        <v>50</v>
      </c>
      <c r="O242" s="90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32" t="s">
        <v>489</v>
      </c>
      <c r="AT242" s="232" t="s">
        <v>299</v>
      </c>
      <c r="AU242" s="232" t="s">
        <v>95</v>
      </c>
      <c r="AY242" s="15" t="s">
        <v>157</v>
      </c>
      <c r="BE242" s="233">
        <f>IF(N242="základní",J242,0)</f>
        <v>0</v>
      </c>
      <c r="BF242" s="233">
        <f>IF(N242="snížená",J242,0)</f>
        <v>0</v>
      </c>
      <c r="BG242" s="233">
        <f>IF(N242="zákl. přenesená",J242,0)</f>
        <v>0</v>
      </c>
      <c r="BH242" s="233">
        <f>IF(N242="sníž. přenesená",J242,0)</f>
        <v>0</v>
      </c>
      <c r="BI242" s="233">
        <f>IF(N242="nulová",J242,0)</f>
        <v>0</v>
      </c>
      <c r="BJ242" s="15" t="s">
        <v>93</v>
      </c>
      <c r="BK242" s="233">
        <f>ROUND(I242*H242,2)</f>
        <v>0</v>
      </c>
      <c r="BL242" s="15" t="s">
        <v>489</v>
      </c>
      <c r="BM242" s="232" t="s">
        <v>490</v>
      </c>
    </row>
    <row r="243" spans="1:47" s="2" customFormat="1" ht="12">
      <c r="A243" s="37"/>
      <c r="B243" s="38"/>
      <c r="C243" s="39"/>
      <c r="D243" s="234" t="s">
        <v>164</v>
      </c>
      <c r="E243" s="39"/>
      <c r="F243" s="235" t="s">
        <v>488</v>
      </c>
      <c r="G243" s="39"/>
      <c r="H243" s="39"/>
      <c r="I243" s="236"/>
      <c r="J243" s="39"/>
      <c r="K243" s="39"/>
      <c r="L243" s="43"/>
      <c r="M243" s="237"/>
      <c r="N243" s="238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5" t="s">
        <v>164</v>
      </c>
      <c r="AU243" s="15" t="s">
        <v>95</v>
      </c>
    </row>
    <row r="244" spans="1:51" s="13" customFormat="1" ht="12">
      <c r="A244" s="13"/>
      <c r="B244" s="239"/>
      <c r="C244" s="240"/>
      <c r="D244" s="234" t="s">
        <v>224</v>
      </c>
      <c r="E244" s="241" t="s">
        <v>1</v>
      </c>
      <c r="F244" s="242" t="s">
        <v>93</v>
      </c>
      <c r="G244" s="240"/>
      <c r="H244" s="243">
        <v>1</v>
      </c>
      <c r="I244" s="244"/>
      <c r="J244" s="240"/>
      <c r="K244" s="240"/>
      <c r="L244" s="245"/>
      <c r="M244" s="246"/>
      <c r="N244" s="247"/>
      <c r="O244" s="247"/>
      <c r="P244" s="247"/>
      <c r="Q244" s="247"/>
      <c r="R244" s="247"/>
      <c r="S244" s="247"/>
      <c r="T244" s="248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9" t="s">
        <v>224</v>
      </c>
      <c r="AU244" s="249" t="s">
        <v>95</v>
      </c>
      <c r="AV244" s="13" t="s">
        <v>95</v>
      </c>
      <c r="AW244" s="13" t="s">
        <v>40</v>
      </c>
      <c r="AX244" s="13" t="s">
        <v>93</v>
      </c>
      <c r="AY244" s="249" t="s">
        <v>157</v>
      </c>
    </row>
    <row r="245" spans="1:65" s="2" customFormat="1" ht="33" customHeight="1">
      <c r="A245" s="37"/>
      <c r="B245" s="38"/>
      <c r="C245" s="220" t="s">
        <v>467</v>
      </c>
      <c r="D245" s="220" t="s">
        <v>158</v>
      </c>
      <c r="E245" s="221" t="s">
        <v>1602</v>
      </c>
      <c r="F245" s="222" t="s">
        <v>1603</v>
      </c>
      <c r="G245" s="223" t="s">
        <v>278</v>
      </c>
      <c r="H245" s="224">
        <v>1</v>
      </c>
      <c r="I245" s="225"/>
      <c r="J245" s="226">
        <f>ROUND(I245*H245,2)</f>
        <v>0</v>
      </c>
      <c r="K245" s="227"/>
      <c r="L245" s="43"/>
      <c r="M245" s="228" t="s">
        <v>1</v>
      </c>
      <c r="N245" s="229" t="s">
        <v>50</v>
      </c>
      <c r="O245" s="90"/>
      <c r="P245" s="230">
        <f>O245*H245</f>
        <v>0</v>
      </c>
      <c r="Q245" s="230">
        <v>2E-05</v>
      </c>
      <c r="R245" s="230">
        <f>Q245*H245</f>
        <v>2E-05</v>
      </c>
      <c r="S245" s="230">
        <v>0</v>
      </c>
      <c r="T245" s="231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32" t="s">
        <v>174</v>
      </c>
      <c r="AT245" s="232" t="s">
        <v>158</v>
      </c>
      <c r="AU245" s="232" t="s">
        <v>95</v>
      </c>
      <c r="AY245" s="15" t="s">
        <v>157</v>
      </c>
      <c r="BE245" s="233">
        <f>IF(N245="základní",J245,0)</f>
        <v>0</v>
      </c>
      <c r="BF245" s="233">
        <f>IF(N245="snížená",J245,0)</f>
        <v>0</v>
      </c>
      <c r="BG245" s="233">
        <f>IF(N245="zákl. přenesená",J245,0)</f>
        <v>0</v>
      </c>
      <c r="BH245" s="233">
        <f>IF(N245="sníž. přenesená",J245,0)</f>
        <v>0</v>
      </c>
      <c r="BI245" s="233">
        <f>IF(N245="nulová",J245,0)</f>
        <v>0</v>
      </c>
      <c r="BJ245" s="15" t="s">
        <v>93</v>
      </c>
      <c r="BK245" s="233">
        <f>ROUND(I245*H245,2)</f>
        <v>0</v>
      </c>
      <c r="BL245" s="15" t="s">
        <v>174</v>
      </c>
      <c r="BM245" s="232" t="s">
        <v>1760</v>
      </c>
    </row>
    <row r="246" spans="1:47" s="2" customFormat="1" ht="12">
      <c r="A246" s="37"/>
      <c r="B246" s="38"/>
      <c r="C246" s="39"/>
      <c r="D246" s="234" t="s">
        <v>164</v>
      </c>
      <c r="E246" s="39"/>
      <c r="F246" s="235" t="s">
        <v>1605</v>
      </c>
      <c r="G246" s="39"/>
      <c r="H246" s="39"/>
      <c r="I246" s="236"/>
      <c r="J246" s="39"/>
      <c r="K246" s="39"/>
      <c r="L246" s="43"/>
      <c r="M246" s="237"/>
      <c r="N246" s="238"/>
      <c r="O246" s="90"/>
      <c r="P246" s="90"/>
      <c r="Q246" s="90"/>
      <c r="R246" s="90"/>
      <c r="S246" s="90"/>
      <c r="T246" s="91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T246" s="15" t="s">
        <v>164</v>
      </c>
      <c r="AU246" s="15" t="s">
        <v>95</v>
      </c>
    </row>
    <row r="247" spans="1:51" s="13" customFormat="1" ht="12">
      <c r="A247" s="13"/>
      <c r="B247" s="239"/>
      <c r="C247" s="240"/>
      <c r="D247" s="234" t="s">
        <v>224</v>
      </c>
      <c r="E247" s="241" t="s">
        <v>1</v>
      </c>
      <c r="F247" s="242" t="s">
        <v>93</v>
      </c>
      <c r="G247" s="240"/>
      <c r="H247" s="243">
        <v>1</v>
      </c>
      <c r="I247" s="244"/>
      <c r="J247" s="240"/>
      <c r="K247" s="240"/>
      <c r="L247" s="245"/>
      <c r="M247" s="246"/>
      <c r="N247" s="247"/>
      <c r="O247" s="247"/>
      <c r="P247" s="247"/>
      <c r="Q247" s="247"/>
      <c r="R247" s="247"/>
      <c r="S247" s="247"/>
      <c r="T247" s="248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9" t="s">
        <v>224</v>
      </c>
      <c r="AU247" s="249" t="s">
        <v>95</v>
      </c>
      <c r="AV247" s="13" t="s">
        <v>95</v>
      </c>
      <c r="AW247" s="13" t="s">
        <v>40</v>
      </c>
      <c r="AX247" s="13" t="s">
        <v>93</v>
      </c>
      <c r="AY247" s="249" t="s">
        <v>157</v>
      </c>
    </row>
    <row r="248" spans="1:65" s="2" customFormat="1" ht="24.15" customHeight="1">
      <c r="A248" s="37"/>
      <c r="B248" s="38"/>
      <c r="C248" s="254" t="s">
        <v>473</v>
      </c>
      <c r="D248" s="254" t="s">
        <v>299</v>
      </c>
      <c r="E248" s="255" t="s">
        <v>1606</v>
      </c>
      <c r="F248" s="256" t="s">
        <v>1607</v>
      </c>
      <c r="G248" s="257" t="s">
        <v>494</v>
      </c>
      <c r="H248" s="258">
        <v>1</v>
      </c>
      <c r="I248" s="259"/>
      <c r="J248" s="260">
        <f>ROUND(I248*H248,2)</f>
        <v>0</v>
      </c>
      <c r="K248" s="261"/>
      <c r="L248" s="262"/>
      <c r="M248" s="263" t="s">
        <v>1</v>
      </c>
      <c r="N248" s="264" t="s">
        <v>50</v>
      </c>
      <c r="O248" s="90"/>
      <c r="P248" s="230">
        <f>O248*H248</f>
        <v>0</v>
      </c>
      <c r="Q248" s="230">
        <v>0.0127</v>
      </c>
      <c r="R248" s="230">
        <f>Q248*H248</f>
        <v>0.0127</v>
      </c>
      <c r="S248" s="230">
        <v>0</v>
      </c>
      <c r="T248" s="23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232" t="s">
        <v>191</v>
      </c>
      <c r="AT248" s="232" t="s">
        <v>299</v>
      </c>
      <c r="AU248" s="232" t="s">
        <v>95</v>
      </c>
      <c r="AY248" s="15" t="s">
        <v>157</v>
      </c>
      <c r="BE248" s="233">
        <f>IF(N248="základní",J248,0)</f>
        <v>0</v>
      </c>
      <c r="BF248" s="233">
        <f>IF(N248="snížená",J248,0)</f>
        <v>0</v>
      </c>
      <c r="BG248" s="233">
        <f>IF(N248="zákl. přenesená",J248,0)</f>
        <v>0</v>
      </c>
      <c r="BH248" s="233">
        <f>IF(N248="sníž. přenesená",J248,0)</f>
        <v>0</v>
      </c>
      <c r="BI248" s="233">
        <f>IF(N248="nulová",J248,0)</f>
        <v>0</v>
      </c>
      <c r="BJ248" s="15" t="s">
        <v>93</v>
      </c>
      <c r="BK248" s="233">
        <f>ROUND(I248*H248,2)</f>
        <v>0</v>
      </c>
      <c r="BL248" s="15" t="s">
        <v>174</v>
      </c>
      <c r="BM248" s="232" t="s">
        <v>1761</v>
      </c>
    </row>
    <row r="249" spans="1:47" s="2" customFormat="1" ht="12">
      <c r="A249" s="37"/>
      <c r="B249" s="38"/>
      <c r="C249" s="39"/>
      <c r="D249" s="234" t="s">
        <v>164</v>
      </c>
      <c r="E249" s="39"/>
      <c r="F249" s="235" t="s">
        <v>1607</v>
      </c>
      <c r="G249" s="39"/>
      <c r="H249" s="39"/>
      <c r="I249" s="236"/>
      <c r="J249" s="39"/>
      <c r="K249" s="39"/>
      <c r="L249" s="43"/>
      <c r="M249" s="237"/>
      <c r="N249" s="238"/>
      <c r="O249" s="90"/>
      <c r="P249" s="90"/>
      <c r="Q249" s="90"/>
      <c r="R249" s="90"/>
      <c r="S249" s="90"/>
      <c r="T249" s="91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15" t="s">
        <v>164</v>
      </c>
      <c r="AU249" s="15" t="s">
        <v>95</v>
      </c>
    </row>
    <row r="250" spans="1:51" s="13" customFormat="1" ht="12">
      <c r="A250" s="13"/>
      <c r="B250" s="239"/>
      <c r="C250" s="240"/>
      <c r="D250" s="234" t="s">
        <v>224</v>
      </c>
      <c r="E250" s="241" t="s">
        <v>1</v>
      </c>
      <c r="F250" s="242" t="s">
        <v>93</v>
      </c>
      <c r="G250" s="240"/>
      <c r="H250" s="243">
        <v>1</v>
      </c>
      <c r="I250" s="244"/>
      <c r="J250" s="240"/>
      <c r="K250" s="240"/>
      <c r="L250" s="245"/>
      <c r="M250" s="246"/>
      <c r="N250" s="247"/>
      <c r="O250" s="247"/>
      <c r="P250" s="247"/>
      <c r="Q250" s="247"/>
      <c r="R250" s="247"/>
      <c r="S250" s="247"/>
      <c r="T250" s="248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9" t="s">
        <v>224</v>
      </c>
      <c r="AU250" s="249" t="s">
        <v>95</v>
      </c>
      <c r="AV250" s="13" t="s">
        <v>95</v>
      </c>
      <c r="AW250" s="13" t="s">
        <v>40</v>
      </c>
      <c r="AX250" s="13" t="s">
        <v>93</v>
      </c>
      <c r="AY250" s="249" t="s">
        <v>157</v>
      </c>
    </row>
    <row r="251" spans="1:65" s="2" customFormat="1" ht="44.25" customHeight="1">
      <c r="A251" s="37"/>
      <c r="B251" s="38"/>
      <c r="C251" s="220" t="s">
        <v>479</v>
      </c>
      <c r="D251" s="220" t="s">
        <v>158</v>
      </c>
      <c r="E251" s="221" t="s">
        <v>1762</v>
      </c>
      <c r="F251" s="222" t="s">
        <v>1763</v>
      </c>
      <c r="G251" s="223" t="s">
        <v>494</v>
      </c>
      <c r="H251" s="224">
        <v>1</v>
      </c>
      <c r="I251" s="225"/>
      <c r="J251" s="226">
        <f>ROUND(I251*H251,2)</f>
        <v>0</v>
      </c>
      <c r="K251" s="227"/>
      <c r="L251" s="43"/>
      <c r="M251" s="228" t="s">
        <v>1</v>
      </c>
      <c r="N251" s="229" t="s">
        <v>50</v>
      </c>
      <c r="O251" s="90"/>
      <c r="P251" s="230">
        <f>O251*H251</f>
        <v>0</v>
      </c>
      <c r="Q251" s="230">
        <v>2.03037</v>
      </c>
      <c r="R251" s="230">
        <f>Q251*H251</f>
        <v>2.03037</v>
      </c>
      <c r="S251" s="230">
        <v>0</v>
      </c>
      <c r="T251" s="231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32" t="s">
        <v>174</v>
      </c>
      <c r="AT251" s="232" t="s">
        <v>158</v>
      </c>
      <c r="AU251" s="232" t="s">
        <v>95</v>
      </c>
      <c r="AY251" s="15" t="s">
        <v>157</v>
      </c>
      <c r="BE251" s="233">
        <f>IF(N251="základní",J251,0)</f>
        <v>0</v>
      </c>
      <c r="BF251" s="233">
        <f>IF(N251="snížená",J251,0)</f>
        <v>0</v>
      </c>
      <c r="BG251" s="233">
        <f>IF(N251="zákl. přenesená",J251,0)</f>
        <v>0</v>
      </c>
      <c r="BH251" s="233">
        <f>IF(N251="sníž. přenesená",J251,0)</f>
        <v>0</v>
      </c>
      <c r="BI251" s="233">
        <f>IF(N251="nulová",J251,0)</f>
        <v>0</v>
      </c>
      <c r="BJ251" s="15" t="s">
        <v>93</v>
      </c>
      <c r="BK251" s="233">
        <f>ROUND(I251*H251,2)</f>
        <v>0</v>
      </c>
      <c r="BL251" s="15" t="s">
        <v>174</v>
      </c>
      <c r="BM251" s="232" t="s">
        <v>1764</v>
      </c>
    </row>
    <row r="252" spans="1:47" s="2" customFormat="1" ht="12">
      <c r="A252" s="37"/>
      <c r="B252" s="38"/>
      <c r="C252" s="39"/>
      <c r="D252" s="234" t="s">
        <v>164</v>
      </c>
      <c r="E252" s="39"/>
      <c r="F252" s="235" t="s">
        <v>1765</v>
      </c>
      <c r="G252" s="39"/>
      <c r="H252" s="39"/>
      <c r="I252" s="236"/>
      <c r="J252" s="39"/>
      <c r="K252" s="39"/>
      <c r="L252" s="43"/>
      <c r="M252" s="237"/>
      <c r="N252" s="238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5" t="s">
        <v>164</v>
      </c>
      <c r="AU252" s="15" t="s">
        <v>95</v>
      </c>
    </row>
    <row r="253" spans="1:51" s="13" customFormat="1" ht="12">
      <c r="A253" s="13"/>
      <c r="B253" s="239"/>
      <c r="C253" s="240"/>
      <c r="D253" s="234" t="s">
        <v>224</v>
      </c>
      <c r="E253" s="241" t="s">
        <v>1</v>
      </c>
      <c r="F253" s="242" t="s">
        <v>93</v>
      </c>
      <c r="G253" s="240"/>
      <c r="H253" s="243">
        <v>1</v>
      </c>
      <c r="I253" s="244"/>
      <c r="J253" s="240"/>
      <c r="K253" s="240"/>
      <c r="L253" s="245"/>
      <c r="M253" s="246"/>
      <c r="N253" s="247"/>
      <c r="O253" s="247"/>
      <c r="P253" s="247"/>
      <c r="Q253" s="247"/>
      <c r="R253" s="247"/>
      <c r="S253" s="247"/>
      <c r="T253" s="248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9" t="s">
        <v>224</v>
      </c>
      <c r="AU253" s="249" t="s">
        <v>95</v>
      </c>
      <c r="AV253" s="13" t="s">
        <v>95</v>
      </c>
      <c r="AW253" s="13" t="s">
        <v>40</v>
      </c>
      <c r="AX253" s="13" t="s">
        <v>93</v>
      </c>
      <c r="AY253" s="249" t="s">
        <v>157</v>
      </c>
    </row>
    <row r="254" spans="1:65" s="2" customFormat="1" ht="24.15" customHeight="1">
      <c r="A254" s="37"/>
      <c r="B254" s="38"/>
      <c r="C254" s="254" t="s">
        <v>486</v>
      </c>
      <c r="D254" s="254" t="s">
        <v>299</v>
      </c>
      <c r="E254" s="255" t="s">
        <v>1766</v>
      </c>
      <c r="F254" s="256" t="s">
        <v>1767</v>
      </c>
      <c r="G254" s="257" t="s">
        <v>494</v>
      </c>
      <c r="H254" s="258">
        <v>1</v>
      </c>
      <c r="I254" s="259"/>
      <c r="J254" s="260">
        <f>ROUND(I254*H254,2)</f>
        <v>0</v>
      </c>
      <c r="K254" s="261"/>
      <c r="L254" s="262"/>
      <c r="M254" s="263" t="s">
        <v>1</v>
      </c>
      <c r="N254" s="264" t="s">
        <v>50</v>
      </c>
      <c r="O254" s="90"/>
      <c r="P254" s="230">
        <f>O254*H254</f>
        <v>0</v>
      </c>
      <c r="Q254" s="230">
        <v>0.102</v>
      </c>
      <c r="R254" s="230">
        <f>Q254*H254</f>
        <v>0.102</v>
      </c>
      <c r="S254" s="230">
        <v>0</v>
      </c>
      <c r="T254" s="23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232" t="s">
        <v>191</v>
      </c>
      <c r="AT254" s="232" t="s">
        <v>299</v>
      </c>
      <c r="AU254" s="232" t="s">
        <v>95</v>
      </c>
      <c r="AY254" s="15" t="s">
        <v>157</v>
      </c>
      <c r="BE254" s="233">
        <f>IF(N254="základní",J254,0)</f>
        <v>0</v>
      </c>
      <c r="BF254" s="233">
        <f>IF(N254="snížená",J254,0)</f>
        <v>0</v>
      </c>
      <c r="BG254" s="233">
        <f>IF(N254="zákl. přenesená",J254,0)</f>
        <v>0</v>
      </c>
      <c r="BH254" s="233">
        <f>IF(N254="sníž. přenesená",J254,0)</f>
        <v>0</v>
      </c>
      <c r="BI254" s="233">
        <f>IF(N254="nulová",J254,0)</f>
        <v>0</v>
      </c>
      <c r="BJ254" s="15" t="s">
        <v>93</v>
      </c>
      <c r="BK254" s="233">
        <f>ROUND(I254*H254,2)</f>
        <v>0</v>
      </c>
      <c r="BL254" s="15" t="s">
        <v>174</v>
      </c>
      <c r="BM254" s="232" t="s">
        <v>1768</v>
      </c>
    </row>
    <row r="255" spans="1:47" s="2" customFormat="1" ht="12">
      <c r="A255" s="37"/>
      <c r="B255" s="38"/>
      <c r="C255" s="39"/>
      <c r="D255" s="234" t="s">
        <v>164</v>
      </c>
      <c r="E255" s="39"/>
      <c r="F255" s="235" t="s">
        <v>1767</v>
      </c>
      <c r="G255" s="39"/>
      <c r="H255" s="39"/>
      <c r="I255" s="236"/>
      <c r="J255" s="39"/>
      <c r="K255" s="39"/>
      <c r="L255" s="43"/>
      <c r="M255" s="237"/>
      <c r="N255" s="238"/>
      <c r="O255" s="90"/>
      <c r="P255" s="90"/>
      <c r="Q255" s="90"/>
      <c r="R255" s="90"/>
      <c r="S255" s="90"/>
      <c r="T255" s="91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15" t="s">
        <v>164</v>
      </c>
      <c r="AU255" s="15" t="s">
        <v>95</v>
      </c>
    </row>
    <row r="256" spans="1:51" s="13" customFormat="1" ht="12">
      <c r="A256" s="13"/>
      <c r="B256" s="239"/>
      <c r="C256" s="240"/>
      <c r="D256" s="234" t="s">
        <v>224</v>
      </c>
      <c r="E256" s="241" t="s">
        <v>1</v>
      </c>
      <c r="F256" s="242" t="s">
        <v>93</v>
      </c>
      <c r="G256" s="240"/>
      <c r="H256" s="243">
        <v>1</v>
      </c>
      <c r="I256" s="244"/>
      <c r="J256" s="240"/>
      <c r="K256" s="240"/>
      <c r="L256" s="245"/>
      <c r="M256" s="246"/>
      <c r="N256" s="247"/>
      <c r="O256" s="247"/>
      <c r="P256" s="247"/>
      <c r="Q256" s="247"/>
      <c r="R256" s="247"/>
      <c r="S256" s="247"/>
      <c r="T256" s="248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9" t="s">
        <v>224</v>
      </c>
      <c r="AU256" s="249" t="s">
        <v>95</v>
      </c>
      <c r="AV256" s="13" t="s">
        <v>95</v>
      </c>
      <c r="AW256" s="13" t="s">
        <v>40</v>
      </c>
      <c r="AX256" s="13" t="s">
        <v>93</v>
      </c>
      <c r="AY256" s="249" t="s">
        <v>157</v>
      </c>
    </row>
    <row r="257" spans="1:65" s="2" customFormat="1" ht="24.15" customHeight="1">
      <c r="A257" s="37"/>
      <c r="B257" s="38"/>
      <c r="C257" s="220" t="s">
        <v>491</v>
      </c>
      <c r="D257" s="220" t="s">
        <v>158</v>
      </c>
      <c r="E257" s="221" t="s">
        <v>681</v>
      </c>
      <c r="F257" s="222" t="s">
        <v>682</v>
      </c>
      <c r="G257" s="223" t="s">
        <v>494</v>
      </c>
      <c r="H257" s="224">
        <v>1</v>
      </c>
      <c r="I257" s="225"/>
      <c r="J257" s="226">
        <f>ROUND(I257*H257,2)</f>
        <v>0</v>
      </c>
      <c r="K257" s="227"/>
      <c r="L257" s="43"/>
      <c r="M257" s="228" t="s">
        <v>1</v>
      </c>
      <c r="N257" s="229" t="s">
        <v>50</v>
      </c>
      <c r="O257" s="90"/>
      <c r="P257" s="230">
        <f>O257*H257</f>
        <v>0</v>
      </c>
      <c r="Q257" s="230">
        <v>0.09</v>
      </c>
      <c r="R257" s="230">
        <f>Q257*H257</f>
        <v>0.09</v>
      </c>
      <c r="S257" s="230">
        <v>0</v>
      </c>
      <c r="T257" s="231">
        <f>S257*H257</f>
        <v>0</v>
      </c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R257" s="232" t="s">
        <v>174</v>
      </c>
      <c r="AT257" s="232" t="s">
        <v>158</v>
      </c>
      <c r="AU257" s="232" t="s">
        <v>95</v>
      </c>
      <c r="AY257" s="15" t="s">
        <v>157</v>
      </c>
      <c r="BE257" s="233">
        <f>IF(N257="základní",J257,0)</f>
        <v>0</v>
      </c>
      <c r="BF257" s="233">
        <f>IF(N257="snížená",J257,0)</f>
        <v>0</v>
      </c>
      <c r="BG257" s="233">
        <f>IF(N257="zákl. přenesená",J257,0)</f>
        <v>0</v>
      </c>
      <c r="BH257" s="233">
        <f>IF(N257="sníž. přenesená",J257,0)</f>
        <v>0</v>
      </c>
      <c r="BI257" s="233">
        <f>IF(N257="nulová",J257,0)</f>
        <v>0</v>
      </c>
      <c r="BJ257" s="15" t="s">
        <v>93</v>
      </c>
      <c r="BK257" s="233">
        <f>ROUND(I257*H257,2)</f>
        <v>0</v>
      </c>
      <c r="BL257" s="15" t="s">
        <v>174</v>
      </c>
      <c r="BM257" s="232" t="s">
        <v>683</v>
      </c>
    </row>
    <row r="258" spans="1:47" s="2" customFormat="1" ht="12">
      <c r="A258" s="37"/>
      <c r="B258" s="38"/>
      <c r="C258" s="39"/>
      <c r="D258" s="234" t="s">
        <v>164</v>
      </c>
      <c r="E258" s="39"/>
      <c r="F258" s="235" t="s">
        <v>684</v>
      </c>
      <c r="G258" s="39"/>
      <c r="H258" s="39"/>
      <c r="I258" s="236"/>
      <c r="J258" s="39"/>
      <c r="K258" s="39"/>
      <c r="L258" s="43"/>
      <c r="M258" s="237"/>
      <c r="N258" s="238"/>
      <c r="O258" s="90"/>
      <c r="P258" s="90"/>
      <c r="Q258" s="90"/>
      <c r="R258" s="90"/>
      <c r="S258" s="90"/>
      <c r="T258" s="91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T258" s="15" t="s">
        <v>164</v>
      </c>
      <c r="AU258" s="15" t="s">
        <v>95</v>
      </c>
    </row>
    <row r="259" spans="1:51" s="13" customFormat="1" ht="12">
      <c r="A259" s="13"/>
      <c r="B259" s="239"/>
      <c r="C259" s="240"/>
      <c r="D259" s="234" t="s">
        <v>224</v>
      </c>
      <c r="E259" s="241" t="s">
        <v>1</v>
      </c>
      <c r="F259" s="242" t="s">
        <v>93</v>
      </c>
      <c r="G259" s="240"/>
      <c r="H259" s="243">
        <v>1</v>
      </c>
      <c r="I259" s="244"/>
      <c r="J259" s="240"/>
      <c r="K259" s="240"/>
      <c r="L259" s="245"/>
      <c r="M259" s="246"/>
      <c r="N259" s="247"/>
      <c r="O259" s="247"/>
      <c r="P259" s="247"/>
      <c r="Q259" s="247"/>
      <c r="R259" s="247"/>
      <c r="S259" s="247"/>
      <c r="T259" s="248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9" t="s">
        <v>224</v>
      </c>
      <c r="AU259" s="249" t="s">
        <v>95</v>
      </c>
      <c r="AV259" s="13" t="s">
        <v>95</v>
      </c>
      <c r="AW259" s="13" t="s">
        <v>40</v>
      </c>
      <c r="AX259" s="13" t="s">
        <v>93</v>
      </c>
      <c r="AY259" s="249" t="s">
        <v>157</v>
      </c>
    </row>
    <row r="260" spans="1:65" s="2" customFormat="1" ht="24.15" customHeight="1">
      <c r="A260" s="37"/>
      <c r="B260" s="38"/>
      <c r="C260" s="220" t="s">
        <v>496</v>
      </c>
      <c r="D260" s="220" t="s">
        <v>158</v>
      </c>
      <c r="E260" s="221" t="s">
        <v>1514</v>
      </c>
      <c r="F260" s="222" t="s">
        <v>1515</v>
      </c>
      <c r="G260" s="223" t="s">
        <v>313</v>
      </c>
      <c r="H260" s="224">
        <v>4</v>
      </c>
      <c r="I260" s="225"/>
      <c r="J260" s="226">
        <f>ROUND(I260*H260,2)</f>
        <v>0</v>
      </c>
      <c r="K260" s="227"/>
      <c r="L260" s="43"/>
      <c r="M260" s="228" t="s">
        <v>1</v>
      </c>
      <c r="N260" s="229" t="s">
        <v>50</v>
      </c>
      <c r="O260" s="90"/>
      <c r="P260" s="230">
        <f>O260*H260</f>
        <v>0</v>
      </c>
      <c r="Q260" s="230">
        <v>0</v>
      </c>
      <c r="R260" s="230">
        <f>Q260*H260</f>
        <v>0</v>
      </c>
      <c r="S260" s="230">
        <v>0</v>
      </c>
      <c r="T260" s="23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232" t="s">
        <v>174</v>
      </c>
      <c r="AT260" s="232" t="s">
        <v>158</v>
      </c>
      <c r="AU260" s="232" t="s">
        <v>95</v>
      </c>
      <c r="AY260" s="15" t="s">
        <v>157</v>
      </c>
      <c r="BE260" s="233">
        <f>IF(N260="základní",J260,0)</f>
        <v>0</v>
      </c>
      <c r="BF260" s="233">
        <f>IF(N260="snížená",J260,0)</f>
        <v>0</v>
      </c>
      <c r="BG260" s="233">
        <f>IF(N260="zákl. přenesená",J260,0)</f>
        <v>0</v>
      </c>
      <c r="BH260" s="233">
        <f>IF(N260="sníž. přenesená",J260,0)</f>
        <v>0</v>
      </c>
      <c r="BI260" s="233">
        <f>IF(N260="nulová",J260,0)</f>
        <v>0</v>
      </c>
      <c r="BJ260" s="15" t="s">
        <v>93</v>
      </c>
      <c r="BK260" s="233">
        <f>ROUND(I260*H260,2)</f>
        <v>0</v>
      </c>
      <c r="BL260" s="15" t="s">
        <v>174</v>
      </c>
      <c r="BM260" s="232" t="s">
        <v>1769</v>
      </c>
    </row>
    <row r="261" spans="1:47" s="2" customFormat="1" ht="12">
      <c r="A261" s="37"/>
      <c r="B261" s="38"/>
      <c r="C261" s="39"/>
      <c r="D261" s="234" t="s">
        <v>164</v>
      </c>
      <c r="E261" s="39"/>
      <c r="F261" s="235" t="s">
        <v>1770</v>
      </c>
      <c r="G261" s="39"/>
      <c r="H261" s="39"/>
      <c r="I261" s="236"/>
      <c r="J261" s="39"/>
      <c r="K261" s="39"/>
      <c r="L261" s="43"/>
      <c r="M261" s="237"/>
      <c r="N261" s="238"/>
      <c r="O261" s="90"/>
      <c r="P261" s="90"/>
      <c r="Q261" s="90"/>
      <c r="R261" s="90"/>
      <c r="S261" s="90"/>
      <c r="T261" s="91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15" t="s">
        <v>164</v>
      </c>
      <c r="AU261" s="15" t="s">
        <v>95</v>
      </c>
    </row>
    <row r="262" spans="1:51" s="13" customFormat="1" ht="12">
      <c r="A262" s="13"/>
      <c r="B262" s="239"/>
      <c r="C262" s="240"/>
      <c r="D262" s="234" t="s">
        <v>224</v>
      </c>
      <c r="E262" s="241" t="s">
        <v>1</v>
      </c>
      <c r="F262" s="242" t="s">
        <v>174</v>
      </c>
      <c r="G262" s="240"/>
      <c r="H262" s="243">
        <v>4</v>
      </c>
      <c r="I262" s="244"/>
      <c r="J262" s="240"/>
      <c r="K262" s="240"/>
      <c r="L262" s="245"/>
      <c r="M262" s="246"/>
      <c r="N262" s="247"/>
      <c r="O262" s="247"/>
      <c r="P262" s="247"/>
      <c r="Q262" s="247"/>
      <c r="R262" s="247"/>
      <c r="S262" s="247"/>
      <c r="T262" s="248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9" t="s">
        <v>224</v>
      </c>
      <c r="AU262" s="249" t="s">
        <v>95</v>
      </c>
      <c r="AV262" s="13" t="s">
        <v>95</v>
      </c>
      <c r="AW262" s="13" t="s">
        <v>40</v>
      </c>
      <c r="AX262" s="13" t="s">
        <v>93</v>
      </c>
      <c r="AY262" s="249" t="s">
        <v>157</v>
      </c>
    </row>
    <row r="263" spans="1:65" s="2" customFormat="1" ht="21.75" customHeight="1">
      <c r="A263" s="37"/>
      <c r="B263" s="38"/>
      <c r="C263" s="220" t="s">
        <v>501</v>
      </c>
      <c r="D263" s="220" t="s">
        <v>158</v>
      </c>
      <c r="E263" s="221" t="s">
        <v>502</v>
      </c>
      <c r="F263" s="222" t="s">
        <v>503</v>
      </c>
      <c r="G263" s="223" t="s">
        <v>278</v>
      </c>
      <c r="H263" s="224">
        <v>1</v>
      </c>
      <c r="I263" s="225"/>
      <c r="J263" s="226">
        <f>ROUND(I263*H263,2)</f>
        <v>0</v>
      </c>
      <c r="K263" s="227"/>
      <c r="L263" s="43"/>
      <c r="M263" s="228" t="s">
        <v>1</v>
      </c>
      <c r="N263" s="229" t="s">
        <v>50</v>
      </c>
      <c r="O263" s="90"/>
      <c r="P263" s="230">
        <f>O263*H263</f>
        <v>0</v>
      </c>
      <c r="Q263" s="230">
        <v>0.00013</v>
      </c>
      <c r="R263" s="230">
        <f>Q263*H263</f>
        <v>0.00013</v>
      </c>
      <c r="S263" s="230">
        <v>0</v>
      </c>
      <c r="T263" s="231">
        <f>S263*H263</f>
        <v>0</v>
      </c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R263" s="232" t="s">
        <v>174</v>
      </c>
      <c r="AT263" s="232" t="s">
        <v>158</v>
      </c>
      <c r="AU263" s="232" t="s">
        <v>95</v>
      </c>
      <c r="AY263" s="15" t="s">
        <v>157</v>
      </c>
      <c r="BE263" s="233">
        <f>IF(N263="základní",J263,0)</f>
        <v>0</v>
      </c>
      <c r="BF263" s="233">
        <f>IF(N263="snížená",J263,0)</f>
        <v>0</v>
      </c>
      <c r="BG263" s="233">
        <f>IF(N263="zákl. přenesená",J263,0)</f>
        <v>0</v>
      </c>
      <c r="BH263" s="233">
        <f>IF(N263="sníž. přenesená",J263,0)</f>
        <v>0</v>
      </c>
      <c r="BI263" s="233">
        <f>IF(N263="nulová",J263,0)</f>
        <v>0</v>
      </c>
      <c r="BJ263" s="15" t="s">
        <v>93</v>
      </c>
      <c r="BK263" s="233">
        <f>ROUND(I263*H263,2)</f>
        <v>0</v>
      </c>
      <c r="BL263" s="15" t="s">
        <v>174</v>
      </c>
      <c r="BM263" s="232" t="s">
        <v>504</v>
      </c>
    </row>
    <row r="264" spans="1:47" s="2" customFormat="1" ht="12">
      <c r="A264" s="37"/>
      <c r="B264" s="38"/>
      <c r="C264" s="39"/>
      <c r="D264" s="234" t="s">
        <v>164</v>
      </c>
      <c r="E264" s="39"/>
      <c r="F264" s="235" t="s">
        <v>505</v>
      </c>
      <c r="G264" s="39"/>
      <c r="H264" s="39"/>
      <c r="I264" s="236"/>
      <c r="J264" s="39"/>
      <c r="K264" s="39"/>
      <c r="L264" s="43"/>
      <c r="M264" s="237"/>
      <c r="N264" s="238"/>
      <c r="O264" s="90"/>
      <c r="P264" s="90"/>
      <c r="Q264" s="90"/>
      <c r="R264" s="90"/>
      <c r="S264" s="90"/>
      <c r="T264" s="91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T264" s="15" t="s">
        <v>164</v>
      </c>
      <c r="AU264" s="15" t="s">
        <v>95</v>
      </c>
    </row>
    <row r="265" spans="1:51" s="13" customFormat="1" ht="12">
      <c r="A265" s="13"/>
      <c r="B265" s="239"/>
      <c r="C265" s="240"/>
      <c r="D265" s="234" t="s">
        <v>224</v>
      </c>
      <c r="E265" s="241" t="s">
        <v>1</v>
      </c>
      <c r="F265" s="242" t="s">
        <v>93</v>
      </c>
      <c r="G265" s="240"/>
      <c r="H265" s="243">
        <v>1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9" t="s">
        <v>224</v>
      </c>
      <c r="AU265" s="249" t="s">
        <v>95</v>
      </c>
      <c r="AV265" s="13" t="s">
        <v>95</v>
      </c>
      <c r="AW265" s="13" t="s">
        <v>40</v>
      </c>
      <c r="AX265" s="13" t="s">
        <v>93</v>
      </c>
      <c r="AY265" s="249" t="s">
        <v>157</v>
      </c>
    </row>
    <row r="266" spans="1:63" s="12" customFormat="1" ht="22.8" customHeight="1">
      <c r="A266" s="12"/>
      <c r="B266" s="204"/>
      <c r="C266" s="205"/>
      <c r="D266" s="206" t="s">
        <v>84</v>
      </c>
      <c r="E266" s="218" t="s">
        <v>196</v>
      </c>
      <c r="F266" s="218" t="s">
        <v>698</v>
      </c>
      <c r="G266" s="205"/>
      <c r="H266" s="205"/>
      <c r="I266" s="208"/>
      <c r="J266" s="219">
        <f>BK266</f>
        <v>0</v>
      </c>
      <c r="K266" s="205"/>
      <c r="L266" s="210"/>
      <c r="M266" s="211"/>
      <c r="N266" s="212"/>
      <c r="O266" s="212"/>
      <c r="P266" s="213">
        <f>P267+SUM(P268:P286)</f>
        <v>0</v>
      </c>
      <c r="Q266" s="212"/>
      <c r="R266" s="213">
        <f>R267+SUM(R268:R286)</f>
        <v>0.006736000000000001</v>
      </c>
      <c r="S266" s="212"/>
      <c r="T266" s="214">
        <f>T267+SUM(T268:T286)</f>
        <v>0.24187999999999998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15" t="s">
        <v>93</v>
      </c>
      <c r="AT266" s="216" t="s">
        <v>84</v>
      </c>
      <c r="AU266" s="216" t="s">
        <v>93</v>
      </c>
      <c r="AY266" s="215" t="s">
        <v>157</v>
      </c>
      <c r="BK266" s="217">
        <f>BK267+SUM(BK268:BK286)</f>
        <v>0</v>
      </c>
    </row>
    <row r="267" spans="1:65" s="2" customFormat="1" ht="24.15" customHeight="1">
      <c r="A267" s="37"/>
      <c r="B267" s="38"/>
      <c r="C267" s="220" t="s">
        <v>506</v>
      </c>
      <c r="D267" s="220" t="s">
        <v>158</v>
      </c>
      <c r="E267" s="221" t="s">
        <v>700</v>
      </c>
      <c r="F267" s="222" t="s">
        <v>701</v>
      </c>
      <c r="G267" s="223" t="s">
        <v>278</v>
      </c>
      <c r="H267" s="224">
        <v>18</v>
      </c>
      <c r="I267" s="225"/>
      <c r="J267" s="226">
        <f>ROUND(I267*H267,2)</f>
        <v>0</v>
      </c>
      <c r="K267" s="227"/>
      <c r="L267" s="43"/>
      <c r="M267" s="228" t="s">
        <v>1</v>
      </c>
      <c r="N267" s="229" t="s">
        <v>50</v>
      </c>
      <c r="O267" s="90"/>
      <c r="P267" s="230">
        <f>O267*H267</f>
        <v>0</v>
      </c>
      <c r="Q267" s="230">
        <v>0.0001</v>
      </c>
      <c r="R267" s="230">
        <f>Q267*H267</f>
        <v>0.0018000000000000002</v>
      </c>
      <c r="S267" s="230">
        <v>0</v>
      </c>
      <c r="T267" s="23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232" t="s">
        <v>174</v>
      </c>
      <c r="AT267" s="232" t="s">
        <v>158</v>
      </c>
      <c r="AU267" s="232" t="s">
        <v>95</v>
      </c>
      <c r="AY267" s="15" t="s">
        <v>157</v>
      </c>
      <c r="BE267" s="233">
        <f>IF(N267="základní",J267,0)</f>
        <v>0</v>
      </c>
      <c r="BF267" s="233">
        <f>IF(N267="snížená",J267,0)</f>
        <v>0</v>
      </c>
      <c r="BG267" s="233">
        <f>IF(N267="zákl. přenesená",J267,0)</f>
        <v>0</v>
      </c>
      <c r="BH267" s="233">
        <f>IF(N267="sníž. přenesená",J267,0)</f>
        <v>0</v>
      </c>
      <c r="BI267" s="233">
        <f>IF(N267="nulová",J267,0)</f>
        <v>0</v>
      </c>
      <c r="BJ267" s="15" t="s">
        <v>93</v>
      </c>
      <c r="BK267" s="233">
        <f>ROUND(I267*H267,2)</f>
        <v>0</v>
      </c>
      <c r="BL267" s="15" t="s">
        <v>174</v>
      </c>
      <c r="BM267" s="232" t="s">
        <v>702</v>
      </c>
    </row>
    <row r="268" spans="1:47" s="2" customFormat="1" ht="12">
      <c r="A268" s="37"/>
      <c r="B268" s="38"/>
      <c r="C268" s="39"/>
      <c r="D268" s="234" t="s">
        <v>164</v>
      </c>
      <c r="E268" s="39"/>
      <c r="F268" s="235" t="s">
        <v>703</v>
      </c>
      <c r="G268" s="39"/>
      <c r="H268" s="39"/>
      <c r="I268" s="236"/>
      <c r="J268" s="39"/>
      <c r="K268" s="39"/>
      <c r="L268" s="43"/>
      <c r="M268" s="237"/>
      <c r="N268" s="238"/>
      <c r="O268" s="90"/>
      <c r="P268" s="90"/>
      <c r="Q268" s="90"/>
      <c r="R268" s="90"/>
      <c r="S268" s="90"/>
      <c r="T268" s="91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T268" s="15" t="s">
        <v>164</v>
      </c>
      <c r="AU268" s="15" t="s">
        <v>95</v>
      </c>
    </row>
    <row r="269" spans="1:51" s="13" customFormat="1" ht="12">
      <c r="A269" s="13"/>
      <c r="B269" s="239"/>
      <c r="C269" s="240"/>
      <c r="D269" s="234" t="s">
        <v>224</v>
      </c>
      <c r="E269" s="241" t="s">
        <v>1</v>
      </c>
      <c r="F269" s="242" t="s">
        <v>1173</v>
      </c>
      <c r="G269" s="240"/>
      <c r="H269" s="243">
        <v>18</v>
      </c>
      <c r="I269" s="244"/>
      <c r="J269" s="240"/>
      <c r="K269" s="240"/>
      <c r="L269" s="245"/>
      <c r="M269" s="246"/>
      <c r="N269" s="247"/>
      <c r="O269" s="247"/>
      <c r="P269" s="247"/>
      <c r="Q269" s="247"/>
      <c r="R269" s="247"/>
      <c r="S269" s="247"/>
      <c r="T269" s="248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9" t="s">
        <v>224</v>
      </c>
      <c r="AU269" s="249" t="s">
        <v>95</v>
      </c>
      <c r="AV269" s="13" t="s">
        <v>95</v>
      </c>
      <c r="AW269" s="13" t="s">
        <v>40</v>
      </c>
      <c r="AX269" s="13" t="s">
        <v>93</v>
      </c>
      <c r="AY269" s="249" t="s">
        <v>157</v>
      </c>
    </row>
    <row r="270" spans="1:65" s="2" customFormat="1" ht="24.15" customHeight="1">
      <c r="A270" s="37"/>
      <c r="B270" s="38"/>
      <c r="C270" s="220" t="s">
        <v>511</v>
      </c>
      <c r="D270" s="220" t="s">
        <v>158</v>
      </c>
      <c r="E270" s="221" t="s">
        <v>705</v>
      </c>
      <c r="F270" s="222" t="s">
        <v>706</v>
      </c>
      <c r="G270" s="223" t="s">
        <v>278</v>
      </c>
      <c r="H270" s="224">
        <v>18</v>
      </c>
      <c r="I270" s="225"/>
      <c r="J270" s="226">
        <f>ROUND(I270*H270,2)</f>
        <v>0</v>
      </c>
      <c r="K270" s="227"/>
      <c r="L270" s="43"/>
      <c r="M270" s="228" t="s">
        <v>1</v>
      </c>
      <c r="N270" s="229" t="s">
        <v>50</v>
      </c>
      <c r="O270" s="90"/>
      <c r="P270" s="230">
        <f>O270*H270</f>
        <v>0</v>
      </c>
      <c r="Q270" s="230">
        <v>0</v>
      </c>
      <c r="R270" s="230">
        <f>Q270*H270</f>
        <v>0</v>
      </c>
      <c r="S270" s="230">
        <v>0</v>
      </c>
      <c r="T270" s="23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232" t="s">
        <v>174</v>
      </c>
      <c r="AT270" s="232" t="s">
        <v>158</v>
      </c>
      <c r="AU270" s="232" t="s">
        <v>95</v>
      </c>
      <c r="AY270" s="15" t="s">
        <v>157</v>
      </c>
      <c r="BE270" s="233">
        <f>IF(N270="základní",J270,0)</f>
        <v>0</v>
      </c>
      <c r="BF270" s="233">
        <f>IF(N270="snížená",J270,0)</f>
        <v>0</v>
      </c>
      <c r="BG270" s="233">
        <f>IF(N270="zákl. přenesená",J270,0)</f>
        <v>0</v>
      </c>
      <c r="BH270" s="233">
        <f>IF(N270="sníž. přenesená",J270,0)</f>
        <v>0</v>
      </c>
      <c r="BI270" s="233">
        <f>IF(N270="nulová",J270,0)</f>
        <v>0</v>
      </c>
      <c r="BJ270" s="15" t="s">
        <v>93</v>
      </c>
      <c r="BK270" s="233">
        <f>ROUND(I270*H270,2)</f>
        <v>0</v>
      </c>
      <c r="BL270" s="15" t="s">
        <v>174</v>
      </c>
      <c r="BM270" s="232" t="s">
        <v>707</v>
      </c>
    </row>
    <row r="271" spans="1:47" s="2" customFormat="1" ht="12">
      <c r="A271" s="37"/>
      <c r="B271" s="38"/>
      <c r="C271" s="39"/>
      <c r="D271" s="234" t="s">
        <v>164</v>
      </c>
      <c r="E271" s="39"/>
      <c r="F271" s="235" t="s">
        <v>708</v>
      </c>
      <c r="G271" s="39"/>
      <c r="H271" s="39"/>
      <c r="I271" s="236"/>
      <c r="J271" s="39"/>
      <c r="K271" s="39"/>
      <c r="L271" s="43"/>
      <c r="M271" s="237"/>
      <c r="N271" s="238"/>
      <c r="O271" s="90"/>
      <c r="P271" s="90"/>
      <c r="Q271" s="90"/>
      <c r="R271" s="90"/>
      <c r="S271" s="90"/>
      <c r="T271" s="91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15" t="s">
        <v>164</v>
      </c>
      <c r="AU271" s="15" t="s">
        <v>95</v>
      </c>
    </row>
    <row r="272" spans="1:51" s="13" customFormat="1" ht="12">
      <c r="A272" s="13"/>
      <c r="B272" s="239"/>
      <c r="C272" s="240"/>
      <c r="D272" s="234" t="s">
        <v>224</v>
      </c>
      <c r="E272" s="241" t="s">
        <v>1</v>
      </c>
      <c r="F272" s="242" t="s">
        <v>1173</v>
      </c>
      <c r="G272" s="240"/>
      <c r="H272" s="243">
        <v>18</v>
      </c>
      <c r="I272" s="244"/>
      <c r="J272" s="240"/>
      <c r="K272" s="240"/>
      <c r="L272" s="245"/>
      <c r="M272" s="246"/>
      <c r="N272" s="247"/>
      <c r="O272" s="247"/>
      <c r="P272" s="247"/>
      <c r="Q272" s="247"/>
      <c r="R272" s="247"/>
      <c r="S272" s="247"/>
      <c r="T272" s="248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9" t="s">
        <v>224</v>
      </c>
      <c r="AU272" s="249" t="s">
        <v>95</v>
      </c>
      <c r="AV272" s="13" t="s">
        <v>95</v>
      </c>
      <c r="AW272" s="13" t="s">
        <v>40</v>
      </c>
      <c r="AX272" s="13" t="s">
        <v>93</v>
      </c>
      <c r="AY272" s="249" t="s">
        <v>157</v>
      </c>
    </row>
    <row r="273" spans="1:65" s="2" customFormat="1" ht="21.75" customHeight="1">
      <c r="A273" s="37"/>
      <c r="B273" s="38"/>
      <c r="C273" s="220" t="s">
        <v>516</v>
      </c>
      <c r="D273" s="220" t="s">
        <v>158</v>
      </c>
      <c r="E273" s="221" t="s">
        <v>1771</v>
      </c>
      <c r="F273" s="222" t="s">
        <v>1772</v>
      </c>
      <c r="G273" s="223" t="s">
        <v>313</v>
      </c>
      <c r="H273" s="224">
        <v>17.172</v>
      </c>
      <c r="I273" s="225"/>
      <c r="J273" s="226">
        <f>ROUND(I273*H273,2)</f>
        <v>0</v>
      </c>
      <c r="K273" s="227"/>
      <c r="L273" s="43"/>
      <c r="M273" s="228" t="s">
        <v>1</v>
      </c>
      <c r="N273" s="229" t="s">
        <v>50</v>
      </c>
      <c r="O273" s="90"/>
      <c r="P273" s="230">
        <f>O273*H273</f>
        <v>0</v>
      </c>
      <c r="Q273" s="230">
        <v>0</v>
      </c>
      <c r="R273" s="230">
        <f>Q273*H273</f>
        <v>0</v>
      </c>
      <c r="S273" s="230">
        <v>0</v>
      </c>
      <c r="T273" s="231">
        <f>S273*H273</f>
        <v>0</v>
      </c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R273" s="232" t="s">
        <v>174</v>
      </c>
      <c r="AT273" s="232" t="s">
        <v>158</v>
      </c>
      <c r="AU273" s="232" t="s">
        <v>95</v>
      </c>
      <c r="AY273" s="15" t="s">
        <v>157</v>
      </c>
      <c r="BE273" s="233">
        <f>IF(N273="základní",J273,0)</f>
        <v>0</v>
      </c>
      <c r="BF273" s="233">
        <f>IF(N273="snížená",J273,0)</f>
        <v>0</v>
      </c>
      <c r="BG273" s="233">
        <f>IF(N273="zákl. přenesená",J273,0)</f>
        <v>0</v>
      </c>
      <c r="BH273" s="233">
        <f>IF(N273="sníž. přenesená",J273,0)</f>
        <v>0</v>
      </c>
      <c r="BI273" s="233">
        <f>IF(N273="nulová",J273,0)</f>
        <v>0</v>
      </c>
      <c r="BJ273" s="15" t="s">
        <v>93</v>
      </c>
      <c r="BK273" s="233">
        <f>ROUND(I273*H273,2)</f>
        <v>0</v>
      </c>
      <c r="BL273" s="15" t="s">
        <v>174</v>
      </c>
      <c r="BM273" s="232" t="s">
        <v>1773</v>
      </c>
    </row>
    <row r="274" spans="1:47" s="2" customFormat="1" ht="12">
      <c r="A274" s="37"/>
      <c r="B274" s="38"/>
      <c r="C274" s="39"/>
      <c r="D274" s="234" t="s">
        <v>164</v>
      </c>
      <c r="E274" s="39"/>
      <c r="F274" s="235" t="s">
        <v>1774</v>
      </c>
      <c r="G274" s="39"/>
      <c r="H274" s="39"/>
      <c r="I274" s="236"/>
      <c r="J274" s="39"/>
      <c r="K274" s="39"/>
      <c r="L274" s="43"/>
      <c r="M274" s="237"/>
      <c r="N274" s="238"/>
      <c r="O274" s="90"/>
      <c r="P274" s="90"/>
      <c r="Q274" s="90"/>
      <c r="R274" s="90"/>
      <c r="S274" s="90"/>
      <c r="T274" s="91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  <c r="AE274" s="37"/>
      <c r="AT274" s="15" t="s">
        <v>164</v>
      </c>
      <c r="AU274" s="15" t="s">
        <v>95</v>
      </c>
    </row>
    <row r="275" spans="1:51" s="13" customFormat="1" ht="12">
      <c r="A275" s="13"/>
      <c r="B275" s="239"/>
      <c r="C275" s="240"/>
      <c r="D275" s="234" t="s">
        <v>224</v>
      </c>
      <c r="E275" s="241" t="s">
        <v>1</v>
      </c>
      <c r="F275" s="242" t="s">
        <v>1775</v>
      </c>
      <c r="G275" s="240"/>
      <c r="H275" s="243">
        <v>17.172</v>
      </c>
      <c r="I275" s="244"/>
      <c r="J275" s="240"/>
      <c r="K275" s="240"/>
      <c r="L275" s="245"/>
      <c r="M275" s="246"/>
      <c r="N275" s="247"/>
      <c r="O275" s="247"/>
      <c r="P275" s="247"/>
      <c r="Q275" s="247"/>
      <c r="R275" s="247"/>
      <c r="S275" s="247"/>
      <c r="T275" s="248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9" t="s">
        <v>224</v>
      </c>
      <c r="AU275" s="249" t="s">
        <v>95</v>
      </c>
      <c r="AV275" s="13" t="s">
        <v>95</v>
      </c>
      <c r="AW275" s="13" t="s">
        <v>40</v>
      </c>
      <c r="AX275" s="13" t="s">
        <v>93</v>
      </c>
      <c r="AY275" s="249" t="s">
        <v>157</v>
      </c>
    </row>
    <row r="276" spans="1:65" s="2" customFormat="1" ht="24.15" customHeight="1">
      <c r="A276" s="37"/>
      <c r="B276" s="38"/>
      <c r="C276" s="220" t="s">
        <v>520</v>
      </c>
      <c r="D276" s="220" t="s">
        <v>158</v>
      </c>
      <c r="E276" s="221" t="s">
        <v>1776</v>
      </c>
      <c r="F276" s="222" t="s">
        <v>1777</v>
      </c>
      <c r="G276" s="223" t="s">
        <v>215</v>
      </c>
      <c r="H276" s="224">
        <v>20</v>
      </c>
      <c r="I276" s="225"/>
      <c r="J276" s="226">
        <f>ROUND(I276*H276,2)</f>
        <v>0</v>
      </c>
      <c r="K276" s="227"/>
      <c r="L276" s="43"/>
      <c r="M276" s="228" t="s">
        <v>1</v>
      </c>
      <c r="N276" s="229" t="s">
        <v>50</v>
      </c>
      <c r="O276" s="90"/>
      <c r="P276" s="230">
        <f>O276*H276</f>
        <v>0</v>
      </c>
      <c r="Q276" s="230">
        <v>0</v>
      </c>
      <c r="R276" s="230">
        <f>Q276*H276</f>
        <v>0</v>
      </c>
      <c r="S276" s="230">
        <v>0</v>
      </c>
      <c r="T276" s="231">
        <f>S276*H276</f>
        <v>0</v>
      </c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R276" s="232" t="s">
        <v>174</v>
      </c>
      <c r="AT276" s="232" t="s">
        <v>158</v>
      </c>
      <c r="AU276" s="232" t="s">
        <v>95</v>
      </c>
      <c r="AY276" s="15" t="s">
        <v>157</v>
      </c>
      <c r="BE276" s="233">
        <f>IF(N276="základní",J276,0)</f>
        <v>0</v>
      </c>
      <c r="BF276" s="233">
        <f>IF(N276="snížená",J276,0)</f>
        <v>0</v>
      </c>
      <c r="BG276" s="233">
        <f>IF(N276="zákl. přenesená",J276,0)</f>
        <v>0</v>
      </c>
      <c r="BH276" s="233">
        <f>IF(N276="sníž. přenesená",J276,0)</f>
        <v>0</v>
      </c>
      <c r="BI276" s="233">
        <f>IF(N276="nulová",J276,0)</f>
        <v>0</v>
      </c>
      <c r="BJ276" s="15" t="s">
        <v>93</v>
      </c>
      <c r="BK276" s="233">
        <f>ROUND(I276*H276,2)</f>
        <v>0</v>
      </c>
      <c r="BL276" s="15" t="s">
        <v>174</v>
      </c>
      <c r="BM276" s="232" t="s">
        <v>1778</v>
      </c>
    </row>
    <row r="277" spans="1:47" s="2" customFormat="1" ht="12">
      <c r="A277" s="37"/>
      <c r="B277" s="38"/>
      <c r="C277" s="39"/>
      <c r="D277" s="234" t="s">
        <v>164</v>
      </c>
      <c r="E277" s="39"/>
      <c r="F277" s="235" t="s">
        <v>1777</v>
      </c>
      <c r="G277" s="39"/>
      <c r="H277" s="39"/>
      <c r="I277" s="236"/>
      <c r="J277" s="39"/>
      <c r="K277" s="39"/>
      <c r="L277" s="43"/>
      <c r="M277" s="237"/>
      <c r="N277" s="238"/>
      <c r="O277" s="90"/>
      <c r="P277" s="90"/>
      <c r="Q277" s="90"/>
      <c r="R277" s="90"/>
      <c r="S277" s="90"/>
      <c r="T277" s="91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T277" s="15" t="s">
        <v>164</v>
      </c>
      <c r="AU277" s="15" t="s">
        <v>95</v>
      </c>
    </row>
    <row r="278" spans="1:51" s="13" customFormat="1" ht="12">
      <c r="A278" s="13"/>
      <c r="B278" s="239"/>
      <c r="C278" s="240"/>
      <c r="D278" s="234" t="s">
        <v>224</v>
      </c>
      <c r="E278" s="241" t="s">
        <v>1</v>
      </c>
      <c r="F278" s="242" t="s">
        <v>364</v>
      </c>
      <c r="G278" s="240"/>
      <c r="H278" s="243">
        <v>20</v>
      </c>
      <c r="I278" s="244"/>
      <c r="J278" s="240"/>
      <c r="K278" s="240"/>
      <c r="L278" s="245"/>
      <c r="M278" s="246"/>
      <c r="N278" s="247"/>
      <c r="O278" s="247"/>
      <c r="P278" s="247"/>
      <c r="Q278" s="247"/>
      <c r="R278" s="247"/>
      <c r="S278" s="247"/>
      <c r="T278" s="248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9" t="s">
        <v>224</v>
      </c>
      <c r="AU278" s="249" t="s">
        <v>95</v>
      </c>
      <c r="AV278" s="13" t="s">
        <v>95</v>
      </c>
      <c r="AW278" s="13" t="s">
        <v>40</v>
      </c>
      <c r="AX278" s="13" t="s">
        <v>93</v>
      </c>
      <c r="AY278" s="249" t="s">
        <v>157</v>
      </c>
    </row>
    <row r="279" spans="1:65" s="2" customFormat="1" ht="24.15" customHeight="1">
      <c r="A279" s="37"/>
      <c r="B279" s="38"/>
      <c r="C279" s="220" t="s">
        <v>524</v>
      </c>
      <c r="D279" s="220" t="s">
        <v>158</v>
      </c>
      <c r="E279" s="221" t="s">
        <v>1779</v>
      </c>
      <c r="F279" s="222" t="s">
        <v>1780</v>
      </c>
      <c r="G279" s="223" t="s">
        <v>278</v>
      </c>
      <c r="H279" s="224">
        <v>6</v>
      </c>
      <c r="I279" s="225"/>
      <c r="J279" s="226">
        <f>ROUND(I279*H279,2)</f>
        <v>0</v>
      </c>
      <c r="K279" s="227"/>
      <c r="L279" s="43"/>
      <c r="M279" s="228" t="s">
        <v>1</v>
      </c>
      <c r="N279" s="229" t="s">
        <v>50</v>
      </c>
      <c r="O279" s="90"/>
      <c r="P279" s="230">
        <f>O279*H279</f>
        <v>0</v>
      </c>
      <c r="Q279" s="230">
        <v>0</v>
      </c>
      <c r="R279" s="230">
        <f>Q279*H279</f>
        <v>0</v>
      </c>
      <c r="S279" s="230">
        <v>0.00248</v>
      </c>
      <c r="T279" s="231">
        <f>S279*H279</f>
        <v>0.01488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232" t="s">
        <v>174</v>
      </c>
      <c r="AT279" s="232" t="s">
        <v>158</v>
      </c>
      <c r="AU279" s="232" t="s">
        <v>95</v>
      </c>
      <c r="AY279" s="15" t="s">
        <v>157</v>
      </c>
      <c r="BE279" s="233">
        <f>IF(N279="základní",J279,0)</f>
        <v>0</v>
      </c>
      <c r="BF279" s="233">
        <f>IF(N279="snížená",J279,0)</f>
        <v>0</v>
      </c>
      <c r="BG279" s="233">
        <f>IF(N279="zákl. přenesená",J279,0)</f>
        <v>0</v>
      </c>
      <c r="BH279" s="233">
        <f>IF(N279="sníž. přenesená",J279,0)</f>
        <v>0</v>
      </c>
      <c r="BI279" s="233">
        <f>IF(N279="nulová",J279,0)</f>
        <v>0</v>
      </c>
      <c r="BJ279" s="15" t="s">
        <v>93</v>
      </c>
      <c r="BK279" s="233">
        <f>ROUND(I279*H279,2)</f>
        <v>0</v>
      </c>
      <c r="BL279" s="15" t="s">
        <v>174</v>
      </c>
      <c r="BM279" s="232" t="s">
        <v>1781</v>
      </c>
    </row>
    <row r="280" spans="1:47" s="2" customFormat="1" ht="12">
      <c r="A280" s="37"/>
      <c r="B280" s="38"/>
      <c r="C280" s="39"/>
      <c r="D280" s="234" t="s">
        <v>164</v>
      </c>
      <c r="E280" s="39"/>
      <c r="F280" s="235" t="s">
        <v>1782</v>
      </c>
      <c r="G280" s="39"/>
      <c r="H280" s="39"/>
      <c r="I280" s="236"/>
      <c r="J280" s="39"/>
      <c r="K280" s="39"/>
      <c r="L280" s="43"/>
      <c r="M280" s="237"/>
      <c r="N280" s="238"/>
      <c r="O280" s="90"/>
      <c r="P280" s="90"/>
      <c r="Q280" s="90"/>
      <c r="R280" s="90"/>
      <c r="S280" s="90"/>
      <c r="T280" s="91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15" t="s">
        <v>164</v>
      </c>
      <c r="AU280" s="15" t="s">
        <v>95</v>
      </c>
    </row>
    <row r="281" spans="1:65" s="2" customFormat="1" ht="24.15" customHeight="1">
      <c r="A281" s="37"/>
      <c r="B281" s="38"/>
      <c r="C281" s="220" t="s">
        <v>529</v>
      </c>
      <c r="D281" s="220" t="s">
        <v>158</v>
      </c>
      <c r="E281" s="221" t="s">
        <v>1783</v>
      </c>
      <c r="F281" s="222" t="s">
        <v>1784</v>
      </c>
      <c r="G281" s="223" t="s">
        <v>278</v>
      </c>
      <c r="H281" s="224">
        <v>0.5</v>
      </c>
      <c r="I281" s="225"/>
      <c r="J281" s="226">
        <f>ROUND(I281*H281,2)</f>
        <v>0</v>
      </c>
      <c r="K281" s="227"/>
      <c r="L281" s="43"/>
      <c r="M281" s="228" t="s">
        <v>1</v>
      </c>
      <c r="N281" s="229" t="s">
        <v>50</v>
      </c>
      <c r="O281" s="90"/>
      <c r="P281" s="230">
        <f>O281*H281</f>
        <v>0</v>
      </c>
      <c r="Q281" s="230">
        <v>0.00395</v>
      </c>
      <c r="R281" s="230">
        <f>Q281*H281</f>
        <v>0.001975</v>
      </c>
      <c r="S281" s="230">
        <v>0.16</v>
      </c>
      <c r="T281" s="231">
        <f>S281*H281</f>
        <v>0.08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32" t="s">
        <v>174</v>
      </c>
      <c r="AT281" s="232" t="s">
        <v>158</v>
      </c>
      <c r="AU281" s="232" t="s">
        <v>95</v>
      </c>
      <c r="AY281" s="15" t="s">
        <v>157</v>
      </c>
      <c r="BE281" s="233">
        <f>IF(N281="základní",J281,0)</f>
        <v>0</v>
      </c>
      <c r="BF281" s="233">
        <f>IF(N281="snížená",J281,0)</f>
        <v>0</v>
      </c>
      <c r="BG281" s="233">
        <f>IF(N281="zákl. přenesená",J281,0)</f>
        <v>0</v>
      </c>
      <c r="BH281" s="233">
        <f>IF(N281="sníž. přenesená",J281,0)</f>
        <v>0</v>
      </c>
      <c r="BI281" s="233">
        <f>IF(N281="nulová",J281,0)</f>
        <v>0</v>
      </c>
      <c r="BJ281" s="15" t="s">
        <v>93</v>
      </c>
      <c r="BK281" s="233">
        <f>ROUND(I281*H281,2)</f>
        <v>0</v>
      </c>
      <c r="BL281" s="15" t="s">
        <v>174</v>
      </c>
      <c r="BM281" s="232" t="s">
        <v>1785</v>
      </c>
    </row>
    <row r="282" spans="1:47" s="2" customFormat="1" ht="12">
      <c r="A282" s="37"/>
      <c r="B282" s="38"/>
      <c r="C282" s="39"/>
      <c r="D282" s="234" t="s">
        <v>164</v>
      </c>
      <c r="E282" s="39"/>
      <c r="F282" s="235" t="s">
        <v>1786</v>
      </c>
      <c r="G282" s="39"/>
      <c r="H282" s="39"/>
      <c r="I282" s="236"/>
      <c r="J282" s="39"/>
      <c r="K282" s="39"/>
      <c r="L282" s="43"/>
      <c r="M282" s="237"/>
      <c r="N282" s="238"/>
      <c r="O282" s="90"/>
      <c r="P282" s="90"/>
      <c r="Q282" s="90"/>
      <c r="R282" s="90"/>
      <c r="S282" s="90"/>
      <c r="T282" s="91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15" t="s">
        <v>164</v>
      </c>
      <c r="AU282" s="15" t="s">
        <v>95</v>
      </c>
    </row>
    <row r="283" spans="1:65" s="2" customFormat="1" ht="24.15" customHeight="1">
      <c r="A283" s="37"/>
      <c r="B283" s="38"/>
      <c r="C283" s="220" t="s">
        <v>533</v>
      </c>
      <c r="D283" s="220" t="s">
        <v>158</v>
      </c>
      <c r="E283" s="221" t="s">
        <v>1787</v>
      </c>
      <c r="F283" s="222" t="s">
        <v>1788</v>
      </c>
      <c r="G283" s="223" t="s">
        <v>278</v>
      </c>
      <c r="H283" s="224">
        <v>0.7</v>
      </c>
      <c r="I283" s="225"/>
      <c r="J283" s="226">
        <f>ROUND(I283*H283,2)</f>
        <v>0</v>
      </c>
      <c r="K283" s="227"/>
      <c r="L283" s="43"/>
      <c r="M283" s="228" t="s">
        <v>1</v>
      </c>
      <c r="N283" s="229" t="s">
        <v>50</v>
      </c>
      <c r="O283" s="90"/>
      <c r="P283" s="230">
        <f>O283*H283</f>
        <v>0</v>
      </c>
      <c r="Q283" s="230">
        <v>0.00423</v>
      </c>
      <c r="R283" s="230">
        <f>Q283*H283</f>
        <v>0.002961</v>
      </c>
      <c r="S283" s="230">
        <v>0.21</v>
      </c>
      <c r="T283" s="231">
        <f>S283*H283</f>
        <v>0.147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232" t="s">
        <v>174</v>
      </c>
      <c r="AT283" s="232" t="s">
        <v>158</v>
      </c>
      <c r="AU283" s="232" t="s">
        <v>95</v>
      </c>
      <c r="AY283" s="15" t="s">
        <v>157</v>
      </c>
      <c r="BE283" s="233">
        <f>IF(N283="základní",J283,0)</f>
        <v>0</v>
      </c>
      <c r="BF283" s="233">
        <f>IF(N283="snížená",J283,0)</f>
        <v>0</v>
      </c>
      <c r="BG283" s="233">
        <f>IF(N283="zákl. přenesená",J283,0)</f>
        <v>0</v>
      </c>
      <c r="BH283" s="233">
        <f>IF(N283="sníž. přenesená",J283,0)</f>
        <v>0</v>
      </c>
      <c r="BI283" s="233">
        <f>IF(N283="nulová",J283,0)</f>
        <v>0</v>
      </c>
      <c r="BJ283" s="15" t="s">
        <v>93</v>
      </c>
      <c r="BK283" s="233">
        <f>ROUND(I283*H283,2)</f>
        <v>0</v>
      </c>
      <c r="BL283" s="15" t="s">
        <v>174</v>
      </c>
      <c r="BM283" s="232" t="s">
        <v>1789</v>
      </c>
    </row>
    <row r="284" spans="1:47" s="2" customFormat="1" ht="12">
      <c r="A284" s="37"/>
      <c r="B284" s="38"/>
      <c r="C284" s="39"/>
      <c r="D284" s="234" t="s">
        <v>164</v>
      </c>
      <c r="E284" s="39"/>
      <c r="F284" s="235" t="s">
        <v>1790</v>
      </c>
      <c r="G284" s="39"/>
      <c r="H284" s="39"/>
      <c r="I284" s="236"/>
      <c r="J284" s="39"/>
      <c r="K284" s="39"/>
      <c r="L284" s="43"/>
      <c r="M284" s="237"/>
      <c r="N284" s="238"/>
      <c r="O284" s="90"/>
      <c r="P284" s="90"/>
      <c r="Q284" s="90"/>
      <c r="R284" s="90"/>
      <c r="S284" s="90"/>
      <c r="T284" s="91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15" t="s">
        <v>164</v>
      </c>
      <c r="AU284" s="15" t="s">
        <v>95</v>
      </c>
    </row>
    <row r="285" spans="1:51" s="13" customFormat="1" ht="12">
      <c r="A285" s="13"/>
      <c r="B285" s="239"/>
      <c r="C285" s="240"/>
      <c r="D285" s="234" t="s">
        <v>224</v>
      </c>
      <c r="E285" s="241" t="s">
        <v>1</v>
      </c>
      <c r="F285" s="242" t="s">
        <v>1791</v>
      </c>
      <c r="G285" s="240"/>
      <c r="H285" s="243">
        <v>0.7</v>
      </c>
      <c r="I285" s="244"/>
      <c r="J285" s="240"/>
      <c r="K285" s="240"/>
      <c r="L285" s="245"/>
      <c r="M285" s="246"/>
      <c r="N285" s="247"/>
      <c r="O285" s="247"/>
      <c r="P285" s="247"/>
      <c r="Q285" s="247"/>
      <c r="R285" s="247"/>
      <c r="S285" s="247"/>
      <c r="T285" s="248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9" t="s">
        <v>224</v>
      </c>
      <c r="AU285" s="249" t="s">
        <v>95</v>
      </c>
      <c r="AV285" s="13" t="s">
        <v>95</v>
      </c>
      <c r="AW285" s="13" t="s">
        <v>40</v>
      </c>
      <c r="AX285" s="13" t="s">
        <v>93</v>
      </c>
      <c r="AY285" s="249" t="s">
        <v>157</v>
      </c>
    </row>
    <row r="286" spans="1:63" s="12" customFormat="1" ht="20.85" customHeight="1">
      <c r="A286" s="12"/>
      <c r="B286" s="204"/>
      <c r="C286" s="205"/>
      <c r="D286" s="206" t="s">
        <v>84</v>
      </c>
      <c r="E286" s="218" t="s">
        <v>720</v>
      </c>
      <c r="F286" s="218" t="s">
        <v>721</v>
      </c>
      <c r="G286" s="205"/>
      <c r="H286" s="205"/>
      <c r="I286" s="208"/>
      <c r="J286" s="219">
        <f>BK286</f>
        <v>0</v>
      </c>
      <c r="K286" s="205"/>
      <c r="L286" s="210"/>
      <c r="M286" s="211"/>
      <c r="N286" s="212"/>
      <c r="O286" s="212"/>
      <c r="P286" s="213">
        <f>SUM(P287:P307)</f>
        <v>0</v>
      </c>
      <c r="Q286" s="212"/>
      <c r="R286" s="213">
        <f>SUM(R287:R307)</f>
        <v>0</v>
      </c>
      <c r="S286" s="212"/>
      <c r="T286" s="214">
        <f>SUM(T287:T307)</f>
        <v>0</v>
      </c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R286" s="215" t="s">
        <v>93</v>
      </c>
      <c r="AT286" s="216" t="s">
        <v>84</v>
      </c>
      <c r="AU286" s="216" t="s">
        <v>95</v>
      </c>
      <c r="AY286" s="215" t="s">
        <v>157</v>
      </c>
      <c r="BK286" s="217">
        <f>SUM(BK287:BK307)</f>
        <v>0</v>
      </c>
    </row>
    <row r="287" spans="1:65" s="2" customFormat="1" ht="24.15" customHeight="1">
      <c r="A287" s="37"/>
      <c r="B287" s="38"/>
      <c r="C287" s="220" t="s">
        <v>537</v>
      </c>
      <c r="D287" s="220" t="s">
        <v>158</v>
      </c>
      <c r="E287" s="221" t="s">
        <v>728</v>
      </c>
      <c r="F287" s="222" t="s">
        <v>729</v>
      </c>
      <c r="G287" s="223" t="s">
        <v>302</v>
      </c>
      <c r="H287" s="224">
        <v>8</v>
      </c>
      <c r="I287" s="225"/>
      <c r="J287" s="226">
        <f>ROUND(I287*H287,2)</f>
        <v>0</v>
      </c>
      <c r="K287" s="227"/>
      <c r="L287" s="43"/>
      <c r="M287" s="228" t="s">
        <v>1</v>
      </c>
      <c r="N287" s="229" t="s">
        <v>50</v>
      </c>
      <c r="O287" s="90"/>
      <c r="P287" s="230">
        <f>O287*H287</f>
        <v>0</v>
      </c>
      <c r="Q287" s="230">
        <v>0</v>
      </c>
      <c r="R287" s="230">
        <f>Q287*H287</f>
        <v>0</v>
      </c>
      <c r="S287" s="230">
        <v>0</v>
      </c>
      <c r="T287" s="23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32" t="s">
        <v>174</v>
      </c>
      <c r="AT287" s="232" t="s">
        <v>158</v>
      </c>
      <c r="AU287" s="232" t="s">
        <v>169</v>
      </c>
      <c r="AY287" s="15" t="s">
        <v>157</v>
      </c>
      <c r="BE287" s="233">
        <f>IF(N287="základní",J287,0)</f>
        <v>0</v>
      </c>
      <c r="BF287" s="233">
        <f>IF(N287="snížená",J287,0)</f>
        <v>0</v>
      </c>
      <c r="BG287" s="233">
        <f>IF(N287="zákl. přenesená",J287,0)</f>
        <v>0</v>
      </c>
      <c r="BH287" s="233">
        <f>IF(N287="sníž. přenesená",J287,0)</f>
        <v>0</v>
      </c>
      <c r="BI287" s="233">
        <f>IF(N287="nulová",J287,0)</f>
        <v>0</v>
      </c>
      <c r="BJ287" s="15" t="s">
        <v>93</v>
      </c>
      <c r="BK287" s="233">
        <f>ROUND(I287*H287,2)</f>
        <v>0</v>
      </c>
      <c r="BL287" s="15" t="s">
        <v>174</v>
      </c>
      <c r="BM287" s="232" t="s">
        <v>730</v>
      </c>
    </row>
    <row r="288" spans="1:47" s="2" customFormat="1" ht="12">
      <c r="A288" s="37"/>
      <c r="B288" s="38"/>
      <c r="C288" s="39"/>
      <c r="D288" s="234" t="s">
        <v>164</v>
      </c>
      <c r="E288" s="39"/>
      <c r="F288" s="235" t="s">
        <v>731</v>
      </c>
      <c r="G288" s="39"/>
      <c r="H288" s="39"/>
      <c r="I288" s="236"/>
      <c r="J288" s="39"/>
      <c r="K288" s="39"/>
      <c r="L288" s="43"/>
      <c r="M288" s="237"/>
      <c r="N288" s="238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5" t="s">
        <v>164</v>
      </c>
      <c r="AU288" s="15" t="s">
        <v>169</v>
      </c>
    </row>
    <row r="289" spans="1:51" s="13" customFormat="1" ht="12">
      <c r="A289" s="13"/>
      <c r="B289" s="239"/>
      <c r="C289" s="240"/>
      <c r="D289" s="234" t="s">
        <v>224</v>
      </c>
      <c r="E289" s="241" t="s">
        <v>1</v>
      </c>
      <c r="F289" s="242" t="s">
        <v>1792</v>
      </c>
      <c r="G289" s="240"/>
      <c r="H289" s="243">
        <v>8</v>
      </c>
      <c r="I289" s="244"/>
      <c r="J289" s="240"/>
      <c r="K289" s="240"/>
      <c r="L289" s="245"/>
      <c r="M289" s="246"/>
      <c r="N289" s="247"/>
      <c r="O289" s="247"/>
      <c r="P289" s="247"/>
      <c r="Q289" s="247"/>
      <c r="R289" s="247"/>
      <c r="S289" s="247"/>
      <c r="T289" s="248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9" t="s">
        <v>224</v>
      </c>
      <c r="AU289" s="249" t="s">
        <v>169</v>
      </c>
      <c r="AV289" s="13" t="s">
        <v>95</v>
      </c>
      <c r="AW289" s="13" t="s">
        <v>40</v>
      </c>
      <c r="AX289" s="13" t="s">
        <v>85</v>
      </c>
      <c r="AY289" s="249" t="s">
        <v>157</v>
      </c>
    </row>
    <row r="290" spans="1:65" s="2" customFormat="1" ht="24.15" customHeight="1">
      <c r="A290" s="37"/>
      <c r="B290" s="38"/>
      <c r="C290" s="220" t="s">
        <v>541</v>
      </c>
      <c r="D290" s="220" t="s">
        <v>158</v>
      </c>
      <c r="E290" s="221" t="s">
        <v>737</v>
      </c>
      <c r="F290" s="222" t="s">
        <v>738</v>
      </c>
      <c r="G290" s="223" t="s">
        <v>302</v>
      </c>
      <c r="H290" s="224">
        <v>32</v>
      </c>
      <c r="I290" s="225"/>
      <c r="J290" s="226">
        <f>ROUND(I290*H290,2)</f>
        <v>0</v>
      </c>
      <c r="K290" s="227"/>
      <c r="L290" s="43"/>
      <c r="M290" s="228" t="s">
        <v>1</v>
      </c>
      <c r="N290" s="229" t="s">
        <v>50</v>
      </c>
      <c r="O290" s="90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R290" s="232" t="s">
        <v>174</v>
      </c>
      <c r="AT290" s="232" t="s">
        <v>158</v>
      </c>
      <c r="AU290" s="232" t="s">
        <v>169</v>
      </c>
      <c r="AY290" s="15" t="s">
        <v>157</v>
      </c>
      <c r="BE290" s="233">
        <f>IF(N290="základní",J290,0)</f>
        <v>0</v>
      </c>
      <c r="BF290" s="233">
        <f>IF(N290="snížená",J290,0)</f>
        <v>0</v>
      </c>
      <c r="BG290" s="233">
        <f>IF(N290="zákl. přenesená",J290,0)</f>
        <v>0</v>
      </c>
      <c r="BH290" s="233">
        <f>IF(N290="sníž. přenesená",J290,0)</f>
        <v>0</v>
      </c>
      <c r="BI290" s="233">
        <f>IF(N290="nulová",J290,0)</f>
        <v>0</v>
      </c>
      <c r="BJ290" s="15" t="s">
        <v>93</v>
      </c>
      <c r="BK290" s="233">
        <f>ROUND(I290*H290,2)</f>
        <v>0</v>
      </c>
      <c r="BL290" s="15" t="s">
        <v>174</v>
      </c>
      <c r="BM290" s="232" t="s">
        <v>739</v>
      </c>
    </row>
    <row r="291" spans="1:47" s="2" customFormat="1" ht="12">
      <c r="A291" s="37"/>
      <c r="B291" s="38"/>
      <c r="C291" s="39"/>
      <c r="D291" s="234" t="s">
        <v>164</v>
      </c>
      <c r="E291" s="39"/>
      <c r="F291" s="235" t="s">
        <v>738</v>
      </c>
      <c r="G291" s="39"/>
      <c r="H291" s="39"/>
      <c r="I291" s="236"/>
      <c r="J291" s="39"/>
      <c r="K291" s="39"/>
      <c r="L291" s="43"/>
      <c r="M291" s="237"/>
      <c r="N291" s="238"/>
      <c r="O291" s="90"/>
      <c r="P291" s="90"/>
      <c r="Q291" s="90"/>
      <c r="R291" s="90"/>
      <c r="S291" s="90"/>
      <c r="T291" s="91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T291" s="15" t="s">
        <v>164</v>
      </c>
      <c r="AU291" s="15" t="s">
        <v>169</v>
      </c>
    </row>
    <row r="292" spans="1:51" s="13" customFormat="1" ht="12">
      <c r="A292" s="13"/>
      <c r="B292" s="239"/>
      <c r="C292" s="240"/>
      <c r="D292" s="234" t="s">
        <v>224</v>
      </c>
      <c r="E292" s="241" t="s">
        <v>1</v>
      </c>
      <c r="F292" s="242" t="s">
        <v>1793</v>
      </c>
      <c r="G292" s="240"/>
      <c r="H292" s="243">
        <v>32</v>
      </c>
      <c r="I292" s="244"/>
      <c r="J292" s="240"/>
      <c r="K292" s="240"/>
      <c r="L292" s="245"/>
      <c r="M292" s="246"/>
      <c r="N292" s="247"/>
      <c r="O292" s="247"/>
      <c r="P292" s="247"/>
      <c r="Q292" s="247"/>
      <c r="R292" s="247"/>
      <c r="S292" s="247"/>
      <c r="T292" s="248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9" t="s">
        <v>224</v>
      </c>
      <c r="AU292" s="249" t="s">
        <v>169</v>
      </c>
      <c r="AV292" s="13" t="s">
        <v>95</v>
      </c>
      <c r="AW292" s="13" t="s">
        <v>40</v>
      </c>
      <c r="AX292" s="13" t="s">
        <v>85</v>
      </c>
      <c r="AY292" s="249" t="s">
        <v>157</v>
      </c>
    </row>
    <row r="293" spans="1:65" s="2" customFormat="1" ht="24.15" customHeight="1">
      <c r="A293" s="37"/>
      <c r="B293" s="38"/>
      <c r="C293" s="220" t="s">
        <v>545</v>
      </c>
      <c r="D293" s="220" t="s">
        <v>158</v>
      </c>
      <c r="E293" s="221" t="s">
        <v>745</v>
      </c>
      <c r="F293" s="222" t="s">
        <v>746</v>
      </c>
      <c r="G293" s="223" t="s">
        <v>302</v>
      </c>
      <c r="H293" s="224">
        <v>8</v>
      </c>
      <c r="I293" s="225"/>
      <c r="J293" s="226">
        <f>ROUND(I293*H293,2)</f>
        <v>0</v>
      </c>
      <c r="K293" s="227"/>
      <c r="L293" s="43"/>
      <c r="M293" s="228" t="s">
        <v>1</v>
      </c>
      <c r="N293" s="229" t="s">
        <v>50</v>
      </c>
      <c r="O293" s="90"/>
      <c r="P293" s="230">
        <f>O293*H293</f>
        <v>0</v>
      </c>
      <c r="Q293" s="230">
        <v>0</v>
      </c>
      <c r="R293" s="230">
        <f>Q293*H293</f>
        <v>0</v>
      </c>
      <c r="S293" s="230">
        <v>0</v>
      </c>
      <c r="T293" s="23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32" t="s">
        <v>174</v>
      </c>
      <c r="AT293" s="232" t="s">
        <v>158</v>
      </c>
      <c r="AU293" s="232" t="s">
        <v>169</v>
      </c>
      <c r="AY293" s="15" t="s">
        <v>157</v>
      </c>
      <c r="BE293" s="233">
        <f>IF(N293="základní",J293,0)</f>
        <v>0</v>
      </c>
      <c r="BF293" s="233">
        <f>IF(N293="snížená",J293,0)</f>
        <v>0</v>
      </c>
      <c r="BG293" s="233">
        <f>IF(N293="zákl. přenesená",J293,0)</f>
        <v>0</v>
      </c>
      <c r="BH293" s="233">
        <f>IF(N293="sníž. přenesená",J293,0)</f>
        <v>0</v>
      </c>
      <c r="BI293" s="233">
        <f>IF(N293="nulová",J293,0)</f>
        <v>0</v>
      </c>
      <c r="BJ293" s="15" t="s">
        <v>93</v>
      </c>
      <c r="BK293" s="233">
        <f>ROUND(I293*H293,2)</f>
        <v>0</v>
      </c>
      <c r="BL293" s="15" t="s">
        <v>174</v>
      </c>
      <c r="BM293" s="232" t="s">
        <v>747</v>
      </c>
    </row>
    <row r="294" spans="1:47" s="2" customFormat="1" ht="12">
      <c r="A294" s="37"/>
      <c r="B294" s="38"/>
      <c r="C294" s="39"/>
      <c r="D294" s="234" t="s">
        <v>164</v>
      </c>
      <c r="E294" s="39"/>
      <c r="F294" s="235" t="s">
        <v>748</v>
      </c>
      <c r="G294" s="39"/>
      <c r="H294" s="39"/>
      <c r="I294" s="236"/>
      <c r="J294" s="39"/>
      <c r="K294" s="39"/>
      <c r="L294" s="43"/>
      <c r="M294" s="237"/>
      <c r="N294" s="238"/>
      <c r="O294" s="90"/>
      <c r="P294" s="90"/>
      <c r="Q294" s="90"/>
      <c r="R294" s="90"/>
      <c r="S294" s="90"/>
      <c r="T294" s="91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15" t="s">
        <v>164</v>
      </c>
      <c r="AU294" s="15" t="s">
        <v>169</v>
      </c>
    </row>
    <row r="295" spans="1:51" s="13" customFormat="1" ht="12">
      <c r="A295" s="13"/>
      <c r="B295" s="239"/>
      <c r="C295" s="240"/>
      <c r="D295" s="234" t="s">
        <v>224</v>
      </c>
      <c r="E295" s="241" t="s">
        <v>1</v>
      </c>
      <c r="F295" s="242" t="s">
        <v>1792</v>
      </c>
      <c r="G295" s="240"/>
      <c r="H295" s="243">
        <v>8</v>
      </c>
      <c r="I295" s="244"/>
      <c r="J295" s="240"/>
      <c r="K295" s="240"/>
      <c r="L295" s="245"/>
      <c r="M295" s="246"/>
      <c r="N295" s="247"/>
      <c r="O295" s="247"/>
      <c r="P295" s="247"/>
      <c r="Q295" s="247"/>
      <c r="R295" s="247"/>
      <c r="S295" s="247"/>
      <c r="T295" s="248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9" t="s">
        <v>224</v>
      </c>
      <c r="AU295" s="249" t="s">
        <v>169</v>
      </c>
      <c r="AV295" s="13" t="s">
        <v>95</v>
      </c>
      <c r="AW295" s="13" t="s">
        <v>40</v>
      </c>
      <c r="AX295" s="13" t="s">
        <v>85</v>
      </c>
      <c r="AY295" s="249" t="s">
        <v>157</v>
      </c>
    </row>
    <row r="296" spans="1:65" s="2" customFormat="1" ht="33" customHeight="1">
      <c r="A296" s="37"/>
      <c r="B296" s="38"/>
      <c r="C296" s="220" t="s">
        <v>549</v>
      </c>
      <c r="D296" s="220" t="s">
        <v>158</v>
      </c>
      <c r="E296" s="221" t="s">
        <v>750</v>
      </c>
      <c r="F296" s="222" t="s">
        <v>751</v>
      </c>
      <c r="G296" s="223" t="s">
        <v>302</v>
      </c>
      <c r="H296" s="224">
        <v>10</v>
      </c>
      <c r="I296" s="225"/>
      <c r="J296" s="226">
        <f>ROUND(I296*H296,2)</f>
        <v>0</v>
      </c>
      <c r="K296" s="227"/>
      <c r="L296" s="43"/>
      <c r="M296" s="228" t="s">
        <v>1</v>
      </c>
      <c r="N296" s="229" t="s">
        <v>50</v>
      </c>
      <c r="O296" s="90"/>
      <c r="P296" s="230">
        <f>O296*H296</f>
        <v>0</v>
      </c>
      <c r="Q296" s="230">
        <v>0</v>
      </c>
      <c r="R296" s="230">
        <f>Q296*H296</f>
        <v>0</v>
      </c>
      <c r="S296" s="230">
        <v>0</v>
      </c>
      <c r="T296" s="23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232" t="s">
        <v>174</v>
      </c>
      <c r="AT296" s="232" t="s">
        <v>158</v>
      </c>
      <c r="AU296" s="232" t="s">
        <v>169</v>
      </c>
      <c r="AY296" s="15" t="s">
        <v>157</v>
      </c>
      <c r="BE296" s="233">
        <f>IF(N296="základní",J296,0)</f>
        <v>0</v>
      </c>
      <c r="BF296" s="233">
        <f>IF(N296="snížená",J296,0)</f>
        <v>0</v>
      </c>
      <c r="BG296" s="233">
        <f>IF(N296="zákl. přenesená",J296,0)</f>
        <v>0</v>
      </c>
      <c r="BH296" s="233">
        <f>IF(N296="sníž. přenesená",J296,0)</f>
        <v>0</v>
      </c>
      <c r="BI296" s="233">
        <f>IF(N296="nulová",J296,0)</f>
        <v>0</v>
      </c>
      <c r="BJ296" s="15" t="s">
        <v>93</v>
      </c>
      <c r="BK296" s="233">
        <f>ROUND(I296*H296,2)</f>
        <v>0</v>
      </c>
      <c r="BL296" s="15" t="s">
        <v>174</v>
      </c>
      <c r="BM296" s="232" t="s">
        <v>752</v>
      </c>
    </row>
    <row r="297" spans="1:47" s="2" customFormat="1" ht="12">
      <c r="A297" s="37"/>
      <c r="B297" s="38"/>
      <c r="C297" s="39"/>
      <c r="D297" s="234" t="s">
        <v>164</v>
      </c>
      <c r="E297" s="39"/>
      <c r="F297" s="235" t="s">
        <v>753</v>
      </c>
      <c r="G297" s="39"/>
      <c r="H297" s="39"/>
      <c r="I297" s="236"/>
      <c r="J297" s="39"/>
      <c r="K297" s="39"/>
      <c r="L297" s="43"/>
      <c r="M297" s="237"/>
      <c r="N297" s="238"/>
      <c r="O297" s="90"/>
      <c r="P297" s="90"/>
      <c r="Q297" s="90"/>
      <c r="R297" s="90"/>
      <c r="S297" s="90"/>
      <c r="T297" s="91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T297" s="15" t="s">
        <v>164</v>
      </c>
      <c r="AU297" s="15" t="s">
        <v>169</v>
      </c>
    </row>
    <row r="298" spans="1:51" s="13" customFormat="1" ht="12">
      <c r="A298" s="13"/>
      <c r="B298" s="239"/>
      <c r="C298" s="240"/>
      <c r="D298" s="234" t="s">
        <v>224</v>
      </c>
      <c r="E298" s="241" t="s">
        <v>1</v>
      </c>
      <c r="F298" s="242" t="s">
        <v>1794</v>
      </c>
      <c r="G298" s="240"/>
      <c r="H298" s="243">
        <v>10</v>
      </c>
      <c r="I298" s="244"/>
      <c r="J298" s="240"/>
      <c r="K298" s="240"/>
      <c r="L298" s="245"/>
      <c r="M298" s="246"/>
      <c r="N298" s="247"/>
      <c r="O298" s="247"/>
      <c r="P298" s="247"/>
      <c r="Q298" s="247"/>
      <c r="R298" s="247"/>
      <c r="S298" s="247"/>
      <c r="T298" s="248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9" t="s">
        <v>224</v>
      </c>
      <c r="AU298" s="249" t="s">
        <v>169</v>
      </c>
      <c r="AV298" s="13" t="s">
        <v>95</v>
      </c>
      <c r="AW298" s="13" t="s">
        <v>40</v>
      </c>
      <c r="AX298" s="13" t="s">
        <v>85</v>
      </c>
      <c r="AY298" s="249" t="s">
        <v>157</v>
      </c>
    </row>
    <row r="299" spans="1:65" s="2" customFormat="1" ht="24.15" customHeight="1">
      <c r="A299" s="37"/>
      <c r="B299" s="38"/>
      <c r="C299" s="220" t="s">
        <v>553</v>
      </c>
      <c r="D299" s="220" t="s">
        <v>158</v>
      </c>
      <c r="E299" s="221" t="s">
        <v>756</v>
      </c>
      <c r="F299" s="222" t="s">
        <v>757</v>
      </c>
      <c r="G299" s="223" t="s">
        <v>302</v>
      </c>
      <c r="H299" s="224">
        <v>6</v>
      </c>
      <c r="I299" s="225"/>
      <c r="J299" s="226">
        <f>ROUND(I299*H299,2)</f>
        <v>0</v>
      </c>
      <c r="K299" s="227"/>
      <c r="L299" s="43"/>
      <c r="M299" s="228" t="s">
        <v>1</v>
      </c>
      <c r="N299" s="229" t="s">
        <v>50</v>
      </c>
      <c r="O299" s="90"/>
      <c r="P299" s="230">
        <f>O299*H299</f>
        <v>0</v>
      </c>
      <c r="Q299" s="230">
        <v>0</v>
      </c>
      <c r="R299" s="230">
        <f>Q299*H299</f>
        <v>0</v>
      </c>
      <c r="S299" s="230">
        <v>0</v>
      </c>
      <c r="T299" s="23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32" t="s">
        <v>174</v>
      </c>
      <c r="AT299" s="232" t="s">
        <v>158</v>
      </c>
      <c r="AU299" s="232" t="s">
        <v>169</v>
      </c>
      <c r="AY299" s="15" t="s">
        <v>157</v>
      </c>
      <c r="BE299" s="233">
        <f>IF(N299="základní",J299,0)</f>
        <v>0</v>
      </c>
      <c r="BF299" s="233">
        <f>IF(N299="snížená",J299,0)</f>
        <v>0</v>
      </c>
      <c r="BG299" s="233">
        <f>IF(N299="zákl. přenesená",J299,0)</f>
        <v>0</v>
      </c>
      <c r="BH299" s="233">
        <f>IF(N299="sníž. přenesená",J299,0)</f>
        <v>0</v>
      </c>
      <c r="BI299" s="233">
        <f>IF(N299="nulová",J299,0)</f>
        <v>0</v>
      </c>
      <c r="BJ299" s="15" t="s">
        <v>93</v>
      </c>
      <c r="BK299" s="233">
        <f>ROUND(I299*H299,2)</f>
        <v>0</v>
      </c>
      <c r="BL299" s="15" t="s">
        <v>174</v>
      </c>
      <c r="BM299" s="232" t="s">
        <v>758</v>
      </c>
    </row>
    <row r="300" spans="1:47" s="2" customFormat="1" ht="12">
      <c r="A300" s="37"/>
      <c r="B300" s="38"/>
      <c r="C300" s="39"/>
      <c r="D300" s="234" t="s">
        <v>164</v>
      </c>
      <c r="E300" s="39"/>
      <c r="F300" s="235" t="s">
        <v>759</v>
      </c>
      <c r="G300" s="39"/>
      <c r="H300" s="39"/>
      <c r="I300" s="236"/>
      <c r="J300" s="39"/>
      <c r="K300" s="39"/>
      <c r="L300" s="43"/>
      <c r="M300" s="237"/>
      <c r="N300" s="238"/>
      <c r="O300" s="90"/>
      <c r="P300" s="90"/>
      <c r="Q300" s="90"/>
      <c r="R300" s="90"/>
      <c r="S300" s="90"/>
      <c r="T300" s="91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15" t="s">
        <v>164</v>
      </c>
      <c r="AU300" s="15" t="s">
        <v>169</v>
      </c>
    </row>
    <row r="301" spans="1:51" s="13" customFormat="1" ht="12">
      <c r="A301" s="13"/>
      <c r="B301" s="239"/>
      <c r="C301" s="240"/>
      <c r="D301" s="234" t="s">
        <v>224</v>
      </c>
      <c r="E301" s="241" t="s">
        <v>1</v>
      </c>
      <c r="F301" s="242" t="s">
        <v>182</v>
      </c>
      <c r="G301" s="240"/>
      <c r="H301" s="243">
        <v>6</v>
      </c>
      <c r="I301" s="244"/>
      <c r="J301" s="240"/>
      <c r="K301" s="240"/>
      <c r="L301" s="245"/>
      <c r="M301" s="246"/>
      <c r="N301" s="247"/>
      <c r="O301" s="247"/>
      <c r="P301" s="247"/>
      <c r="Q301" s="247"/>
      <c r="R301" s="247"/>
      <c r="S301" s="247"/>
      <c r="T301" s="248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9" t="s">
        <v>224</v>
      </c>
      <c r="AU301" s="249" t="s">
        <v>169</v>
      </c>
      <c r="AV301" s="13" t="s">
        <v>95</v>
      </c>
      <c r="AW301" s="13" t="s">
        <v>40</v>
      </c>
      <c r="AX301" s="13" t="s">
        <v>93</v>
      </c>
      <c r="AY301" s="249" t="s">
        <v>157</v>
      </c>
    </row>
    <row r="302" spans="1:65" s="2" customFormat="1" ht="33" customHeight="1">
      <c r="A302" s="37"/>
      <c r="B302" s="38"/>
      <c r="C302" s="220" t="s">
        <v>557</v>
      </c>
      <c r="D302" s="220" t="s">
        <v>158</v>
      </c>
      <c r="E302" s="221" t="s">
        <v>1795</v>
      </c>
      <c r="F302" s="222" t="s">
        <v>1796</v>
      </c>
      <c r="G302" s="223" t="s">
        <v>302</v>
      </c>
      <c r="H302" s="224">
        <v>6</v>
      </c>
      <c r="I302" s="225"/>
      <c r="J302" s="226">
        <f>ROUND(I302*H302,2)</f>
        <v>0</v>
      </c>
      <c r="K302" s="227"/>
      <c r="L302" s="43"/>
      <c r="M302" s="228" t="s">
        <v>1</v>
      </c>
      <c r="N302" s="229" t="s">
        <v>50</v>
      </c>
      <c r="O302" s="90"/>
      <c r="P302" s="230">
        <f>O302*H302</f>
        <v>0</v>
      </c>
      <c r="Q302" s="230">
        <v>0</v>
      </c>
      <c r="R302" s="230">
        <f>Q302*H302</f>
        <v>0</v>
      </c>
      <c r="S302" s="230">
        <v>0</v>
      </c>
      <c r="T302" s="231">
        <f>S302*H302</f>
        <v>0</v>
      </c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R302" s="232" t="s">
        <v>174</v>
      </c>
      <c r="AT302" s="232" t="s">
        <v>158</v>
      </c>
      <c r="AU302" s="232" t="s">
        <v>169</v>
      </c>
      <c r="AY302" s="15" t="s">
        <v>157</v>
      </c>
      <c r="BE302" s="233">
        <f>IF(N302="základní",J302,0)</f>
        <v>0</v>
      </c>
      <c r="BF302" s="233">
        <f>IF(N302="snížená",J302,0)</f>
        <v>0</v>
      </c>
      <c r="BG302" s="233">
        <f>IF(N302="zákl. přenesená",J302,0)</f>
        <v>0</v>
      </c>
      <c r="BH302" s="233">
        <f>IF(N302="sníž. přenesená",J302,0)</f>
        <v>0</v>
      </c>
      <c r="BI302" s="233">
        <f>IF(N302="nulová",J302,0)</f>
        <v>0</v>
      </c>
      <c r="BJ302" s="15" t="s">
        <v>93</v>
      </c>
      <c r="BK302" s="233">
        <f>ROUND(I302*H302,2)</f>
        <v>0</v>
      </c>
      <c r="BL302" s="15" t="s">
        <v>174</v>
      </c>
      <c r="BM302" s="232" t="s">
        <v>1797</v>
      </c>
    </row>
    <row r="303" spans="1:47" s="2" customFormat="1" ht="12">
      <c r="A303" s="37"/>
      <c r="B303" s="38"/>
      <c r="C303" s="39"/>
      <c r="D303" s="234" t="s">
        <v>164</v>
      </c>
      <c r="E303" s="39"/>
      <c r="F303" s="235" t="s">
        <v>1798</v>
      </c>
      <c r="G303" s="39"/>
      <c r="H303" s="39"/>
      <c r="I303" s="236"/>
      <c r="J303" s="39"/>
      <c r="K303" s="39"/>
      <c r="L303" s="43"/>
      <c r="M303" s="237"/>
      <c r="N303" s="238"/>
      <c r="O303" s="90"/>
      <c r="P303" s="90"/>
      <c r="Q303" s="90"/>
      <c r="R303" s="90"/>
      <c r="S303" s="90"/>
      <c r="T303" s="91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T303" s="15" t="s">
        <v>164</v>
      </c>
      <c r="AU303" s="15" t="s">
        <v>169</v>
      </c>
    </row>
    <row r="304" spans="1:51" s="13" customFormat="1" ht="12">
      <c r="A304" s="13"/>
      <c r="B304" s="239"/>
      <c r="C304" s="240"/>
      <c r="D304" s="234" t="s">
        <v>224</v>
      </c>
      <c r="E304" s="241" t="s">
        <v>1</v>
      </c>
      <c r="F304" s="242" t="s">
        <v>182</v>
      </c>
      <c r="G304" s="240"/>
      <c r="H304" s="243">
        <v>6</v>
      </c>
      <c r="I304" s="244"/>
      <c r="J304" s="240"/>
      <c r="K304" s="240"/>
      <c r="L304" s="245"/>
      <c r="M304" s="246"/>
      <c r="N304" s="247"/>
      <c r="O304" s="247"/>
      <c r="P304" s="247"/>
      <c r="Q304" s="247"/>
      <c r="R304" s="247"/>
      <c r="S304" s="247"/>
      <c r="T304" s="248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9" t="s">
        <v>224</v>
      </c>
      <c r="AU304" s="249" t="s">
        <v>169</v>
      </c>
      <c r="AV304" s="13" t="s">
        <v>95</v>
      </c>
      <c r="AW304" s="13" t="s">
        <v>40</v>
      </c>
      <c r="AX304" s="13" t="s">
        <v>93</v>
      </c>
      <c r="AY304" s="249" t="s">
        <v>157</v>
      </c>
    </row>
    <row r="305" spans="1:65" s="2" customFormat="1" ht="24.15" customHeight="1">
      <c r="A305" s="37"/>
      <c r="B305" s="38"/>
      <c r="C305" s="220" t="s">
        <v>563</v>
      </c>
      <c r="D305" s="220" t="s">
        <v>158</v>
      </c>
      <c r="E305" s="221" t="s">
        <v>762</v>
      </c>
      <c r="F305" s="222" t="s">
        <v>763</v>
      </c>
      <c r="G305" s="223" t="s">
        <v>302</v>
      </c>
      <c r="H305" s="224">
        <v>0.1</v>
      </c>
      <c r="I305" s="225"/>
      <c r="J305" s="226">
        <f>ROUND(I305*H305,2)</f>
        <v>0</v>
      </c>
      <c r="K305" s="227"/>
      <c r="L305" s="43"/>
      <c r="M305" s="228" t="s">
        <v>1</v>
      </c>
      <c r="N305" s="229" t="s">
        <v>50</v>
      </c>
      <c r="O305" s="90"/>
      <c r="P305" s="230">
        <f>O305*H305</f>
        <v>0</v>
      </c>
      <c r="Q305" s="230">
        <v>0</v>
      </c>
      <c r="R305" s="230">
        <f>Q305*H305</f>
        <v>0</v>
      </c>
      <c r="S305" s="230">
        <v>0</v>
      </c>
      <c r="T305" s="23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232" t="s">
        <v>174</v>
      </c>
      <c r="AT305" s="232" t="s">
        <v>158</v>
      </c>
      <c r="AU305" s="232" t="s">
        <v>169</v>
      </c>
      <c r="AY305" s="15" t="s">
        <v>157</v>
      </c>
      <c r="BE305" s="233">
        <f>IF(N305="základní",J305,0)</f>
        <v>0</v>
      </c>
      <c r="BF305" s="233">
        <f>IF(N305="snížená",J305,0)</f>
        <v>0</v>
      </c>
      <c r="BG305" s="233">
        <f>IF(N305="zákl. přenesená",J305,0)</f>
        <v>0</v>
      </c>
      <c r="BH305" s="233">
        <f>IF(N305="sníž. přenesená",J305,0)</f>
        <v>0</v>
      </c>
      <c r="BI305" s="233">
        <f>IF(N305="nulová",J305,0)</f>
        <v>0</v>
      </c>
      <c r="BJ305" s="15" t="s">
        <v>93</v>
      </c>
      <c r="BK305" s="233">
        <f>ROUND(I305*H305,2)</f>
        <v>0</v>
      </c>
      <c r="BL305" s="15" t="s">
        <v>174</v>
      </c>
      <c r="BM305" s="232" t="s">
        <v>764</v>
      </c>
    </row>
    <row r="306" spans="1:47" s="2" customFormat="1" ht="12">
      <c r="A306" s="37"/>
      <c r="B306" s="38"/>
      <c r="C306" s="39"/>
      <c r="D306" s="234" t="s">
        <v>164</v>
      </c>
      <c r="E306" s="39"/>
      <c r="F306" s="235" t="s">
        <v>765</v>
      </c>
      <c r="G306" s="39"/>
      <c r="H306" s="39"/>
      <c r="I306" s="236"/>
      <c r="J306" s="39"/>
      <c r="K306" s="39"/>
      <c r="L306" s="43"/>
      <c r="M306" s="237"/>
      <c r="N306" s="238"/>
      <c r="O306" s="90"/>
      <c r="P306" s="90"/>
      <c r="Q306" s="90"/>
      <c r="R306" s="90"/>
      <c r="S306" s="90"/>
      <c r="T306" s="91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15" t="s">
        <v>164</v>
      </c>
      <c r="AU306" s="15" t="s">
        <v>169</v>
      </c>
    </row>
    <row r="307" spans="1:51" s="13" customFormat="1" ht="12">
      <c r="A307" s="13"/>
      <c r="B307" s="239"/>
      <c r="C307" s="240"/>
      <c r="D307" s="234" t="s">
        <v>224</v>
      </c>
      <c r="E307" s="241" t="s">
        <v>1</v>
      </c>
      <c r="F307" s="242" t="s">
        <v>1799</v>
      </c>
      <c r="G307" s="240"/>
      <c r="H307" s="243">
        <v>0.1</v>
      </c>
      <c r="I307" s="244"/>
      <c r="J307" s="240"/>
      <c r="K307" s="240"/>
      <c r="L307" s="245"/>
      <c r="M307" s="246"/>
      <c r="N307" s="247"/>
      <c r="O307" s="247"/>
      <c r="P307" s="247"/>
      <c r="Q307" s="247"/>
      <c r="R307" s="247"/>
      <c r="S307" s="247"/>
      <c r="T307" s="248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9" t="s">
        <v>224</v>
      </c>
      <c r="AU307" s="249" t="s">
        <v>169</v>
      </c>
      <c r="AV307" s="13" t="s">
        <v>95</v>
      </c>
      <c r="AW307" s="13" t="s">
        <v>40</v>
      </c>
      <c r="AX307" s="13" t="s">
        <v>93</v>
      </c>
      <c r="AY307" s="249" t="s">
        <v>157</v>
      </c>
    </row>
    <row r="308" spans="1:63" s="12" customFormat="1" ht="22.8" customHeight="1">
      <c r="A308" s="12"/>
      <c r="B308" s="204"/>
      <c r="C308" s="205"/>
      <c r="D308" s="206" t="s">
        <v>84</v>
      </c>
      <c r="E308" s="218" t="s">
        <v>766</v>
      </c>
      <c r="F308" s="218" t="s">
        <v>767</v>
      </c>
      <c r="G308" s="205"/>
      <c r="H308" s="205"/>
      <c r="I308" s="208"/>
      <c r="J308" s="219">
        <f>BK308</f>
        <v>0</v>
      </c>
      <c r="K308" s="205"/>
      <c r="L308" s="210"/>
      <c r="M308" s="211"/>
      <c r="N308" s="212"/>
      <c r="O308" s="212"/>
      <c r="P308" s="213">
        <f>SUM(P309:P311)</f>
        <v>0</v>
      </c>
      <c r="Q308" s="212"/>
      <c r="R308" s="213">
        <f>SUM(R309:R311)</f>
        <v>0</v>
      </c>
      <c r="S308" s="212"/>
      <c r="T308" s="214">
        <f>SUM(T309:T311)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15" t="s">
        <v>93</v>
      </c>
      <c r="AT308" s="216" t="s">
        <v>84</v>
      </c>
      <c r="AU308" s="216" t="s">
        <v>93</v>
      </c>
      <c r="AY308" s="215" t="s">
        <v>157</v>
      </c>
      <c r="BK308" s="217">
        <f>SUM(BK309:BK311)</f>
        <v>0</v>
      </c>
    </row>
    <row r="309" spans="1:65" s="2" customFormat="1" ht="44.25" customHeight="1">
      <c r="A309" s="37"/>
      <c r="B309" s="38"/>
      <c r="C309" s="220" t="s">
        <v>568</v>
      </c>
      <c r="D309" s="220" t="s">
        <v>158</v>
      </c>
      <c r="E309" s="221" t="s">
        <v>1800</v>
      </c>
      <c r="F309" s="222" t="s">
        <v>881</v>
      </c>
      <c r="G309" s="223" t="s">
        <v>302</v>
      </c>
      <c r="H309" s="224">
        <v>8</v>
      </c>
      <c r="I309" s="225"/>
      <c r="J309" s="226">
        <f>ROUND(I309*H309,2)</f>
        <v>0</v>
      </c>
      <c r="K309" s="227"/>
      <c r="L309" s="43"/>
      <c r="M309" s="228" t="s">
        <v>1</v>
      </c>
      <c r="N309" s="229" t="s">
        <v>50</v>
      </c>
      <c r="O309" s="90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232" t="s">
        <v>174</v>
      </c>
      <c r="AT309" s="232" t="s">
        <v>158</v>
      </c>
      <c r="AU309" s="232" t="s">
        <v>95</v>
      </c>
      <c r="AY309" s="15" t="s">
        <v>157</v>
      </c>
      <c r="BE309" s="233">
        <f>IF(N309="základní",J309,0)</f>
        <v>0</v>
      </c>
      <c r="BF309" s="233">
        <f>IF(N309="snížená",J309,0)</f>
        <v>0</v>
      </c>
      <c r="BG309" s="233">
        <f>IF(N309="zákl. přenesená",J309,0)</f>
        <v>0</v>
      </c>
      <c r="BH309" s="233">
        <f>IF(N309="sníž. přenesená",J309,0)</f>
        <v>0</v>
      </c>
      <c r="BI309" s="233">
        <f>IF(N309="nulová",J309,0)</f>
        <v>0</v>
      </c>
      <c r="BJ309" s="15" t="s">
        <v>93</v>
      </c>
      <c r="BK309" s="233">
        <f>ROUND(I309*H309,2)</f>
        <v>0</v>
      </c>
      <c r="BL309" s="15" t="s">
        <v>174</v>
      </c>
      <c r="BM309" s="232" t="s">
        <v>1801</v>
      </c>
    </row>
    <row r="310" spans="1:47" s="2" customFormat="1" ht="12">
      <c r="A310" s="37"/>
      <c r="B310" s="38"/>
      <c r="C310" s="39"/>
      <c r="D310" s="234" t="s">
        <v>164</v>
      </c>
      <c r="E310" s="39"/>
      <c r="F310" s="235" t="s">
        <v>881</v>
      </c>
      <c r="G310" s="39"/>
      <c r="H310" s="39"/>
      <c r="I310" s="236"/>
      <c r="J310" s="39"/>
      <c r="K310" s="39"/>
      <c r="L310" s="43"/>
      <c r="M310" s="237"/>
      <c r="N310" s="238"/>
      <c r="O310" s="90"/>
      <c r="P310" s="90"/>
      <c r="Q310" s="90"/>
      <c r="R310" s="90"/>
      <c r="S310" s="90"/>
      <c r="T310" s="91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15" t="s">
        <v>164</v>
      </c>
      <c r="AU310" s="15" t="s">
        <v>95</v>
      </c>
    </row>
    <row r="311" spans="1:51" s="13" customFormat="1" ht="12">
      <c r="A311" s="13"/>
      <c r="B311" s="239"/>
      <c r="C311" s="240"/>
      <c r="D311" s="234" t="s">
        <v>224</v>
      </c>
      <c r="E311" s="241" t="s">
        <v>1</v>
      </c>
      <c r="F311" s="242" t="s">
        <v>1792</v>
      </c>
      <c r="G311" s="240"/>
      <c r="H311" s="243">
        <v>8</v>
      </c>
      <c r="I311" s="244"/>
      <c r="J311" s="240"/>
      <c r="K311" s="240"/>
      <c r="L311" s="245"/>
      <c r="M311" s="246"/>
      <c r="N311" s="247"/>
      <c r="O311" s="247"/>
      <c r="P311" s="247"/>
      <c r="Q311" s="247"/>
      <c r="R311" s="247"/>
      <c r="S311" s="247"/>
      <c r="T311" s="248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9" t="s">
        <v>224</v>
      </c>
      <c r="AU311" s="249" t="s">
        <v>95</v>
      </c>
      <c r="AV311" s="13" t="s">
        <v>95</v>
      </c>
      <c r="AW311" s="13" t="s">
        <v>40</v>
      </c>
      <c r="AX311" s="13" t="s">
        <v>93</v>
      </c>
      <c r="AY311" s="249" t="s">
        <v>157</v>
      </c>
    </row>
    <row r="312" spans="1:63" s="12" customFormat="1" ht="25.9" customHeight="1">
      <c r="A312" s="12"/>
      <c r="B312" s="204"/>
      <c r="C312" s="205"/>
      <c r="D312" s="206" t="s">
        <v>84</v>
      </c>
      <c r="E312" s="207" t="s">
        <v>785</v>
      </c>
      <c r="F312" s="207" t="s">
        <v>786</v>
      </c>
      <c r="G312" s="205"/>
      <c r="H312" s="205"/>
      <c r="I312" s="208"/>
      <c r="J312" s="209">
        <f>BK312</f>
        <v>0</v>
      </c>
      <c r="K312" s="205"/>
      <c r="L312" s="210"/>
      <c r="M312" s="211"/>
      <c r="N312" s="212"/>
      <c r="O312" s="212"/>
      <c r="P312" s="213">
        <f>P313</f>
        <v>0</v>
      </c>
      <c r="Q312" s="212"/>
      <c r="R312" s="213">
        <f>R313</f>
        <v>0.017568</v>
      </c>
      <c r="S312" s="212"/>
      <c r="T312" s="214">
        <f>T313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15" t="s">
        <v>95</v>
      </c>
      <c r="AT312" s="216" t="s">
        <v>84</v>
      </c>
      <c r="AU312" s="216" t="s">
        <v>85</v>
      </c>
      <c r="AY312" s="215" t="s">
        <v>157</v>
      </c>
      <c r="BK312" s="217">
        <f>BK313</f>
        <v>0</v>
      </c>
    </row>
    <row r="313" spans="1:63" s="12" customFormat="1" ht="22.8" customHeight="1">
      <c r="A313" s="12"/>
      <c r="B313" s="204"/>
      <c r="C313" s="205"/>
      <c r="D313" s="206" t="s">
        <v>84</v>
      </c>
      <c r="E313" s="218" t="s">
        <v>1802</v>
      </c>
      <c r="F313" s="218" t="s">
        <v>1803</v>
      </c>
      <c r="G313" s="205"/>
      <c r="H313" s="205"/>
      <c r="I313" s="208"/>
      <c r="J313" s="219">
        <f>BK313</f>
        <v>0</v>
      </c>
      <c r="K313" s="205"/>
      <c r="L313" s="210"/>
      <c r="M313" s="211"/>
      <c r="N313" s="212"/>
      <c r="O313" s="212"/>
      <c r="P313" s="213">
        <f>SUM(P314:P319)</f>
        <v>0</v>
      </c>
      <c r="Q313" s="212"/>
      <c r="R313" s="213">
        <f>SUM(R314:R319)</f>
        <v>0.017568</v>
      </c>
      <c r="S313" s="212"/>
      <c r="T313" s="214">
        <f>SUM(T314:T319)</f>
        <v>0</v>
      </c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R313" s="215" t="s">
        <v>95</v>
      </c>
      <c r="AT313" s="216" t="s">
        <v>84</v>
      </c>
      <c r="AU313" s="216" t="s">
        <v>93</v>
      </c>
      <c r="AY313" s="215" t="s">
        <v>157</v>
      </c>
      <c r="BK313" s="217">
        <f>SUM(BK314:BK319)</f>
        <v>0</v>
      </c>
    </row>
    <row r="314" spans="1:65" s="2" customFormat="1" ht="24.15" customHeight="1">
      <c r="A314" s="37"/>
      <c r="B314" s="38"/>
      <c r="C314" s="220" t="s">
        <v>573</v>
      </c>
      <c r="D314" s="220" t="s">
        <v>158</v>
      </c>
      <c r="E314" s="221" t="s">
        <v>1804</v>
      </c>
      <c r="F314" s="222" t="s">
        <v>1805</v>
      </c>
      <c r="G314" s="223" t="s">
        <v>263</v>
      </c>
      <c r="H314" s="224">
        <v>3.768</v>
      </c>
      <c r="I314" s="225"/>
      <c r="J314" s="226">
        <f>ROUND(I314*H314,2)</f>
        <v>0</v>
      </c>
      <c r="K314" s="227"/>
      <c r="L314" s="43"/>
      <c r="M314" s="228" t="s">
        <v>1</v>
      </c>
      <c r="N314" s="229" t="s">
        <v>50</v>
      </c>
      <c r="O314" s="90"/>
      <c r="P314" s="230">
        <f>O314*H314</f>
        <v>0</v>
      </c>
      <c r="Q314" s="230">
        <v>0</v>
      </c>
      <c r="R314" s="230">
        <f>Q314*H314</f>
        <v>0</v>
      </c>
      <c r="S314" s="230">
        <v>0</v>
      </c>
      <c r="T314" s="23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232" t="s">
        <v>236</v>
      </c>
      <c r="AT314" s="232" t="s">
        <v>158</v>
      </c>
      <c r="AU314" s="232" t="s">
        <v>95</v>
      </c>
      <c r="AY314" s="15" t="s">
        <v>157</v>
      </c>
      <c r="BE314" s="233">
        <f>IF(N314="základní",J314,0)</f>
        <v>0</v>
      </c>
      <c r="BF314" s="233">
        <f>IF(N314="snížená",J314,0)</f>
        <v>0</v>
      </c>
      <c r="BG314" s="233">
        <f>IF(N314="zákl. přenesená",J314,0)</f>
        <v>0</v>
      </c>
      <c r="BH314" s="233">
        <f>IF(N314="sníž. přenesená",J314,0)</f>
        <v>0</v>
      </c>
      <c r="BI314" s="233">
        <f>IF(N314="nulová",J314,0)</f>
        <v>0</v>
      </c>
      <c r="BJ314" s="15" t="s">
        <v>93</v>
      </c>
      <c r="BK314" s="233">
        <f>ROUND(I314*H314,2)</f>
        <v>0</v>
      </c>
      <c r="BL314" s="15" t="s">
        <v>236</v>
      </c>
      <c r="BM314" s="232" t="s">
        <v>1806</v>
      </c>
    </row>
    <row r="315" spans="1:47" s="2" customFormat="1" ht="12">
      <c r="A315" s="37"/>
      <c r="B315" s="38"/>
      <c r="C315" s="39"/>
      <c r="D315" s="234" t="s">
        <v>164</v>
      </c>
      <c r="E315" s="39"/>
      <c r="F315" s="235" t="s">
        <v>1807</v>
      </c>
      <c r="G315" s="39"/>
      <c r="H315" s="39"/>
      <c r="I315" s="236"/>
      <c r="J315" s="39"/>
      <c r="K315" s="39"/>
      <c r="L315" s="43"/>
      <c r="M315" s="237"/>
      <c r="N315" s="238"/>
      <c r="O315" s="90"/>
      <c r="P315" s="90"/>
      <c r="Q315" s="90"/>
      <c r="R315" s="90"/>
      <c r="S315" s="90"/>
      <c r="T315" s="91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15" t="s">
        <v>164</v>
      </c>
      <c r="AU315" s="15" t="s">
        <v>95</v>
      </c>
    </row>
    <row r="316" spans="1:51" s="13" customFormat="1" ht="12">
      <c r="A316" s="13"/>
      <c r="B316" s="239"/>
      <c r="C316" s="240"/>
      <c r="D316" s="234" t="s">
        <v>224</v>
      </c>
      <c r="E316" s="241" t="s">
        <v>1</v>
      </c>
      <c r="F316" s="242" t="s">
        <v>1808</v>
      </c>
      <c r="G316" s="240"/>
      <c r="H316" s="243">
        <v>3.768</v>
      </c>
      <c r="I316" s="244"/>
      <c r="J316" s="240"/>
      <c r="K316" s="240"/>
      <c r="L316" s="245"/>
      <c r="M316" s="246"/>
      <c r="N316" s="247"/>
      <c r="O316" s="247"/>
      <c r="P316" s="247"/>
      <c r="Q316" s="247"/>
      <c r="R316" s="247"/>
      <c r="S316" s="247"/>
      <c r="T316" s="248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9" t="s">
        <v>224</v>
      </c>
      <c r="AU316" s="249" t="s">
        <v>95</v>
      </c>
      <c r="AV316" s="13" t="s">
        <v>95</v>
      </c>
      <c r="AW316" s="13" t="s">
        <v>40</v>
      </c>
      <c r="AX316" s="13" t="s">
        <v>93</v>
      </c>
      <c r="AY316" s="249" t="s">
        <v>157</v>
      </c>
    </row>
    <row r="317" spans="1:65" s="2" customFormat="1" ht="49.05" customHeight="1">
      <c r="A317" s="37"/>
      <c r="B317" s="38"/>
      <c r="C317" s="254" t="s">
        <v>562</v>
      </c>
      <c r="D317" s="254" t="s">
        <v>299</v>
      </c>
      <c r="E317" s="255" t="s">
        <v>1809</v>
      </c>
      <c r="F317" s="256" t="s">
        <v>1810</v>
      </c>
      <c r="G317" s="257" t="s">
        <v>263</v>
      </c>
      <c r="H317" s="258">
        <v>4.392</v>
      </c>
      <c r="I317" s="259"/>
      <c r="J317" s="260">
        <f>ROUND(I317*H317,2)</f>
        <v>0</v>
      </c>
      <c r="K317" s="261"/>
      <c r="L317" s="262"/>
      <c r="M317" s="263" t="s">
        <v>1</v>
      </c>
      <c r="N317" s="264" t="s">
        <v>50</v>
      </c>
      <c r="O317" s="90"/>
      <c r="P317" s="230">
        <f>O317*H317</f>
        <v>0</v>
      </c>
      <c r="Q317" s="230">
        <v>0.004</v>
      </c>
      <c r="R317" s="230">
        <f>Q317*H317</f>
        <v>0.017568</v>
      </c>
      <c r="S317" s="230">
        <v>0</v>
      </c>
      <c r="T317" s="23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232" t="s">
        <v>439</v>
      </c>
      <c r="AT317" s="232" t="s">
        <v>299</v>
      </c>
      <c r="AU317" s="232" t="s">
        <v>95</v>
      </c>
      <c r="AY317" s="15" t="s">
        <v>157</v>
      </c>
      <c r="BE317" s="233">
        <f>IF(N317="základní",J317,0)</f>
        <v>0</v>
      </c>
      <c r="BF317" s="233">
        <f>IF(N317="snížená",J317,0)</f>
        <v>0</v>
      </c>
      <c r="BG317" s="233">
        <f>IF(N317="zákl. přenesená",J317,0)</f>
        <v>0</v>
      </c>
      <c r="BH317" s="233">
        <f>IF(N317="sníž. přenesená",J317,0)</f>
        <v>0</v>
      </c>
      <c r="BI317" s="233">
        <f>IF(N317="nulová",J317,0)</f>
        <v>0</v>
      </c>
      <c r="BJ317" s="15" t="s">
        <v>93</v>
      </c>
      <c r="BK317" s="233">
        <f>ROUND(I317*H317,2)</f>
        <v>0</v>
      </c>
      <c r="BL317" s="15" t="s">
        <v>236</v>
      </c>
      <c r="BM317" s="232" t="s">
        <v>1811</v>
      </c>
    </row>
    <row r="318" spans="1:47" s="2" customFormat="1" ht="12">
      <c r="A318" s="37"/>
      <c r="B318" s="38"/>
      <c r="C318" s="39"/>
      <c r="D318" s="234" t="s">
        <v>164</v>
      </c>
      <c r="E318" s="39"/>
      <c r="F318" s="235" t="s">
        <v>1810</v>
      </c>
      <c r="G318" s="39"/>
      <c r="H318" s="39"/>
      <c r="I318" s="236"/>
      <c r="J318" s="39"/>
      <c r="K318" s="39"/>
      <c r="L318" s="43"/>
      <c r="M318" s="237"/>
      <c r="N318" s="238"/>
      <c r="O318" s="90"/>
      <c r="P318" s="90"/>
      <c r="Q318" s="90"/>
      <c r="R318" s="90"/>
      <c r="S318" s="90"/>
      <c r="T318" s="91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15" t="s">
        <v>164</v>
      </c>
      <c r="AU318" s="15" t="s">
        <v>95</v>
      </c>
    </row>
    <row r="319" spans="1:51" s="13" customFormat="1" ht="12">
      <c r="A319" s="13"/>
      <c r="B319" s="239"/>
      <c r="C319" s="240"/>
      <c r="D319" s="234" t="s">
        <v>224</v>
      </c>
      <c r="E319" s="240"/>
      <c r="F319" s="242" t="s">
        <v>1812</v>
      </c>
      <c r="G319" s="240"/>
      <c r="H319" s="243">
        <v>4.392</v>
      </c>
      <c r="I319" s="244"/>
      <c r="J319" s="240"/>
      <c r="K319" s="240"/>
      <c r="L319" s="245"/>
      <c r="M319" s="246"/>
      <c r="N319" s="247"/>
      <c r="O319" s="247"/>
      <c r="P319" s="247"/>
      <c r="Q319" s="247"/>
      <c r="R319" s="247"/>
      <c r="S319" s="247"/>
      <c r="T319" s="248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9" t="s">
        <v>224</v>
      </c>
      <c r="AU319" s="249" t="s">
        <v>95</v>
      </c>
      <c r="AV319" s="13" t="s">
        <v>95</v>
      </c>
      <c r="AW319" s="13" t="s">
        <v>4</v>
      </c>
      <c r="AX319" s="13" t="s">
        <v>93</v>
      </c>
      <c r="AY319" s="249" t="s">
        <v>157</v>
      </c>
    </row>
    <row r="320" spans="1:63" s="12" customFormat="1" ht="25.9" customHeight="1">
      <c r="A320" s="12"/>
      <c r="B320" s="204"/>
      <c r="C320" s="205"/>
      <c r="D320" s="206" t="s">
        <v>84</v>
      </c>
      <c r="E320" s="207" t="s">
        <v>299</v>
      </c>
      <c r="F320" s="207" t="s">
        <v>794</v>
      </c>
      <c r="G320" s="205"/>
      <c r="H320" s="205"/>
      <c r="I320" s="208"/>
      <c r="J320" s="209">
        <f>BK320</f>
        <v>0</v>
      </c>
      <c r="K320" s="205"/>
      <c r="L320" s="210"/>
      <c r="M320" s="211"/>
      <c r="N320" s="212"/>
      <c r="O320" s="212"/>
      <c r="P320" s="213">
        <f>P321</f>
        <v>0</v>
      </c>
      <c r="Q320" s="212"/>
      <c r="R320" s="213">
        <f>R321</f>
        <v>0</v>
      </c>
      <c r="S320" s="212"/>
      <c r="T320" s="214">
        <f>T321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15" t="s">
        <v>169</v>
      </c>
      <c r="AT320" s="216" t="s">
        <v>84</v>
      </c>
      <c r="AU320" s="216" t="s">
        <v>85</v>
      </c>
      <c r="AY320" s="215" t="s">
        <v>157</v>
      </c>
      <c r="BK320" s="217">
        <f>BK321</f>
        <v>0</v>
      </c>
    </row>
    <row r="321" spans="1:63" s="12" customFormat="1" ht="22.8" customHeight="1">
      <c r="A321" s="12"/>
      <c r="B321" s="204"/>
      <c r="C321" s="205"/>
      <c r="D321" s="206" t="s">
        <v>84</v>
      </c>
      <c r="E321" s="218" t="s">
        <v>815</v>
      </c>
      <c r="F321" s="218" t="s">
        <v>816</v>
      </c>
      <c r="G321" s="205"/>
      <c r="H321" s="205"/>
      <c r="I321" s="208"/>
      <c r="J321" s="219">
        <f>BK321</f>
        <v>0</v>
      </c>
      <c r="K321" s="205"/>
      <c r="L321" s="210"/>
      <c r="M321" s="211"/>
      <c r="N321" s="212"/>
      <c r="O321" s="212"/>
      <c r="P321" s="213">
        <f>SUM(P322:P330)</f>
        <v>0</v>
      </c>
      <c r="Q321" s="212"/>
      <c r="R321" s="213">
        <f>SUM(R322:R330)</f>
        <v>0</v>
      </c>
      <c r="S321" s="212"/>
      <c r="T321" s="214">
        <f>SUM(T322:T330)</f>
        <v>0</v>
      </c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R321" s="215" t="s">
        <v>169</v>
      </c>
      <c r="AT321" s="216" t="s">
        <v>84</v>
      </c>
      <c r="AU321" s="216" t="s">
        <v>93</v>
      </c>
      <c r="AY321" s="215" t="s">
        <v>157</v>
      </c>
      <c r="BK321" s="217">
        <f>SUM(BK322:BK330)</f>
        <v>0</v>
      </c>
    </row>
    <row r="322" spans="1:65" s="2" customFormat="1" ht="24.15" customHeight="1">
      <c r="A322" s="37"/>
      <c r="B322" s="38"/>
      <c r="C322" s="220" t="s">
        <v>581</v>
      </c>
      <c r="D322" s="220" t="s">
        <v>158</v>
      </c>
      <c r="E322" s="221" t="s">
        <v>818</v>
      </c>
      <c r="F322" s="222" t="s">
        <v>819</v>
      </c>
      <c r="G322" s="223" t="s">
        <v>313</v>
      </c>
      <c r="H322" s="224">
        <v>59.2</v>
      </c>
      <c r="I322" s="225"/>
      <c r="J322" s="226">
        <f>ROUND(I322*H322,2)</f>
        <v>0</v>
      </c>
      <c r="K322" s="227"/>
      <c r="L322" s="43"/>
      <c r="M322" s="228" t="s">
        <v>1</v>
      </c>
      <c r="N322" s="229" t="s">
        <v>50</v>
      </c>
      <c r="O322" s="90"/>
      <c r="P322" s="230">
        <f>O322*H322</f>
        <v>0</v>
      </c>
      <c r="Q322" s="230">
        <v>0</v>
      </c>
      <c r="R322" s="230">
        <f>Q322*H322</f>
        <v>0</v>
      </c>
      <c r="S322" s="230">
        <v>0</v>
      </c>
      <c r="T322" s="23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232" t="s">
        <v>594</v>
      </c>
      <c r="AT322" s="232" t="s">
        <v>158</v>
      </c>
      <c r="AU322" s="232" t="s">
        <v>95</v>
      </c>
      <c r="AY322" s="15" t="s">
        <v>157</v>
      </c>
      <c r="BE322" s="233">
        <f>IF(N322="základní",J322,0)</f>
        <v>0</v>
      </c>
      <c r="BF322" s="233">
        <f>IF(N322="snížená",J322,0)</f>
        <v>0</v>
      </c>
      <c r="BG322" s="233">
        <f>IF(N322="zákl. přenesená",J322,0)</f>
        <v>0</v>
      </c>
      <c r="BH322" s="233">
        <f>IF(N322="sníž. přenesená",J322,0)</f>
        <v>0</v>
      </c>
      <c r="BI322" s="233">
        <f>IF(N322="nulová",J322,0)</f>
        <v>0</v>
      </c>
      <c r="BJ322" s="15" t="s">
        <v>93</v>
      </c>
      <c r="BK322" s="233">
        <f>ROUND(I322*H322,2)</f>
        <v>0</v>
      </c>
      <c r="BL322" s="15" t="s">
        <v>594</v>
      </c>
      <c r="BM322" s="232" t="s">
        <v>820</v>
      </c>
    </row>
    <row r="323" spans="1:47" s="2" customFormat="1" ht="12">
      <c r="A323" s="37"/>
      <c r="B323" s="38"/>
      <c r="C323" s="39"/>
      <c r="D323" s="234" t="s">
        <v>164</v>
      </c>
      <c r="E323" s="39"/>
      <c r="F323" s="235" t="s">
        <v>821</v>
      </c>
      <c r="G323" s="39"/>
      <c r="H323" s="39"/>
      <c r="I323" s="236"/>
      <c r="J323" s="39"/>
      <c r="K323" s="39"/>
      <c r="L323" s="43"/>
      <c r="M323" s="237"/>
      <c r="N323" s="238"/>
      <c r="O323" s="90"/>
      <c r="P323" s="90"/>
      <c r="Q323" s="90"/>
      <c r="R323" s="90"/>
      <c r="S323" s="90"/>
      <c r="T323" s="91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15" t="s">
        <v>164</v>
      </c>
      <c r="AU323" s="15" t="s">
        <v>95</v>
      </c>
    </row>
    <row r="324" spans="1:51" s="13" customFormat="1" ht="12">
      <c r="A324" s="13"/>
      <c r="B324" s="239"/>
      <c r="C324" s="240"/>
      <c r="D324" s="234" t="s">
        <v>224</v>
      </c>
      <c r="E324" s="241" t="s">
        <v>1</v>
      </c>
      <c r="F324" s="242" t="s">
        <v>1717</v>
      </c>
      <c r="G324" s="240"/>
      <c r="H324" s="243">
        <v>59.2</v>
      </c>
      <c r="I324" s="244"/>
      <c r="J324" s="240"/>
      <c r="K324" s="240"/>
      <c r="L324" s="245"/>
      <c r="M324" s="246"/>
      <c r="N324" s="247"/>
      <c r="O324" s="247"/>
      <c r="P324" s="247"/>
      <c r="Q324" s="247"/>
      <c r="R324" s="247"/>
      <c r="S324" s="247"/>
      <c r="T324" s="248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9" t="s">
        <v>224</v>
      </c>
      <c r="AU324" s="249" t="s">
        <v>95</v>
      </c>
      <c r="AV324" s="13" t="s">
        <v>95</v>
      </c>
      <c r="AW324" s="13" t="s">
        <v>40</v>
      </c>
      <c r="AX324" s="13" t="s">
        <v>85</v>
      </c>
      <c r="AY324" s="249" t="s">
        <v>157</v>
      </c>
    </row>
    <row r="325" spans="1:65" s="2" customFormat="1" ht="24.15" customHeight="1">
      <c r="A325" s="37"/>
      <c r="B325" s="38"/>
      <c r="C325" s="220" t="s">
        <v>585</v>
      </c>
      <c r="D325" s="220" t="s">
        <v>158</v>
      </c>
      <c r="E325" s="221" t="s">
        <v>823</v>
      </c>
      <c r="F325" s="222" t="s">
        <v>824</v>
      </c>
      <c r="G325" s="223" t="s">
        <v>313</v>
      </c>
      <c r="H325" s="224">
        <v>59.2</v>
      </c>
      <c r="I325" s="225"/>
      <c r="J325" s="226">
        <f>ROUND(I325*H325,2)</f>
        <v>0</v>
      </c>
      <c r="K325" s="227"/>
      <c r="L325" s="43"/>
      <c r="M325" s="228" t="s">
        <v>1</v>
      </c>
      <c r="N325" s="229" t="s">
        <v>50</v>
      </c>
      <c r="O325" s="90"/>
      <c r="P325" s="230">
        <f>O325*H325</f>
        <v>0</v>
      </c>
      <c r="Q325" s="230">
        <v>0</v>
      </c>
      <c r="R325" s="230">
        <f>Q325*H325</f>
        <v>0</v>
      </c>
      <c r="S325" s="230">
        <v>0</v>
      </c>
      <c r="T325" s="23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232" t="s">
        <v>594</v>
      </c>
      <c r="AT325" s="232" t="s">
        <v>158</v>
      </c>
      <c r="AU325" s="232" t="s">
        <v>95</v>
      </c>
      <c r="AY325" s="15" t="s">
        <v>157</v>
      </c>
      <c r="BE325" s="233">
        <f>IF(N325="základní",J325,0)</f>
        <v>0</v>
      </c>
      <c r="BF325" s="233">
        <f>IF(N325="snížená",J325,0)</f>
        <v>0</v>
      </c>
      <c r="BG325" s="233">
        <f>IF(N325="zákl. přenesená",J325,0)</f>
        <v>0</v>
      </c>
      <c r="BH325" s="233">
        <f>IF(N325="sníž. přenesená",J325,0)</f>
        <v>0</v>
      </c>
      <c r="BI325" s="233">
        <f>IF(N325="nulová",J325,0)</f>
        <v>0</v>
      </c>
      <c r="BJ325" s="15" t="s">
        <v>93</v>
      </c>
      <c r="BK325" s="233">
        <f>ROUND(I325*H325,2)</f>
        <v>0</v>
      </c>
      <c r="BL325" s="15" t="s">
        <v>594</v>
      </c>
      <c r="BM325" s="232" t="s">
        <v>825</v>
      </c>
    </row>
    <row r="326" spans="1:47" s="2" customFormat="1" ht="12">
      <c r="A326" s="37"/>
      <c r="B326" s="38"/>
      <c r="C326" s="39"/>
      <c r="D326" s="234" t="s">
        <v>164</v>
      </c>
      <c r="E326" s="39"/>
      <c r="F326" s="235" t="s">
        <v>826</v>
      </c>
      <c r="G326" s="39"/>
      <c r="H326" s="39"/>
      <c r="I326" s="236"/>
      <c r="J326" s="39"/>
      <c r="K326" s="39"/>
      <c r="L326" s="43"/>
      <c r="M326" s="237"/>
      <c r="N326" s="238"/>
      <c r="O326" s="90"/>
      <c r="P326" s="90"/>
      <c r="Q326" s="90"/>
      <c r="R326" s="90"/>
      <c r="S326" s="90"/>
      <c r="T326" s="91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15" t="s">
        <v>164</v>
      </c>
      <c r="AU326" s="15" t="s">
        <v>95</v>
      </c>
    </row>
    <row r="327" spans="1:51" s="13" customFormat="1" ht="12">
      <c r="A327" s="13"/>
      <c r="B327" s="239"/>
      <c r="C327" s="240"/>
      <c r="D327" s="234" t="s">
        <v>224</v>
      </c>
      <c r="E327" s="241" t="s">
        <v>1</v>
      </c>
      <c r="F327" s="242" t="s">
        <v>1717</v>
      </c>
      <c r="G327" s="240"/>
      <c r="H327" s="243">
        <v>59.2</v>
      </c>
      <c r="I327" s="244"/>
      <c r="J327" s="240"/>
      <c r="K327" s="240"/>
      <c r="L327" s="245"/>
      <c r="M327" s="246"/>
      <c r="N327" s="247"/>
      <c r="O327" s="247"/>
      <c r="P327" s="247"/>
      <c r="Q327" s="247"/>
      <c r="R327" s="247"/>
      <c r="S327" s="247"/>
      <c r="T327" s="248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9" t="s">
        <v>224</v>
      </c>
      <c r="AU327" s="249" t="s">
        <v>95</v>
      </c>
      <c r="AV327" s="13" t="s">
        <v>95</v>
      </c>
      <c r="AW327" s="13" t="s">
        <v>40</v>
      </c>
      <c r="AX327" s="13" t="s">
        <v>85</v>
      </c>
      <c r="AY327" s="249" t="s">
        <v>157</v>
      </c>
    </row>
    <row r="328" spans="1:65" s="2" customFormat="1" ht="37.8" customHeight="1">
      <c r="A328" s="37"/>
      <c r="B328" s="38"/>
      <c r="C328" s="220" t="s">
        <v>590</v>
      </c>
      <c r="D328" s="220" t="s">
        <v>158</v>
      </c>
      <c r="E328" s="221" t="s">
        <v>1813</v>
      </c>
      <c r="F328" s="222" t="s">
        <v>1814</v>
      </c>
      <c r="G328" s="223" t="s">
        <v>278</v>
      </c>
      <c r="H328" s="224">
        <v>1.2</v>
      </c>
      <c r="I328" s="225"/>
      <c r="J328" s="226">
        <f>ROUND(I328*H328,2)</f>
        <v>0</v>
      </c>
      <c r="K328" s="227"/>
      <c r="L328" s="43"/>
      <c r="M328" s="228" t="s">
        <v>1</v>
      </c>
      <c r="N328" s="229" t="s">
        <v>50</v>
      </c>
      <c r="O328" s="90"/>
      <c r="P328" s="230">
        <f>O328*H328</f>
        <v>0</v>
      </c>
      <c r="Q328" s="230">
        <v>0</v>
      </c>
      <c r="R328" s="230">
        <f>Q328*H328</f>
        <v>0</v>
      </c>
      <c r="S328" s="230">
        <v>0</v>
      </c>
      <c r="T328" s="231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232" t="s">
        <v>594</v>
      </c>
      <c r="AT328" s="232" t="s">
        <v>158</v>
      </c>
      <c r="AU328" s="232" t="s">
        <v>95</v>
      </c>
      <c r="AY328" s="15" t="s">
        <v>157</v>
      </c>
      <c r="BE328" s="233">
        <f>IF(N328="základní",J328,0)</f>
        <v>0</v>
      </c>
      <c r="BF328" s="233">
        <f>IF(N328="snížená",J328,0)</f>
        <v>0</v>
      </c>
      <c r="BG328" s="233">
        <f>IF(N328="zákl. přenesená",J328,0)</f>
        <v>0</v>
      </c>
      <c r="BH328" s="233">
        <f>IF(N328="sníž. přenesená",J328,0)</f>
        <v>0</v>
      </c>
      <c r="BI328" s="233">
        <f>IF(N328="nulová",J328,0)</f>
        <v>0</v>
      </c>
      <c r="BJ328" s="15" t="s">
        <v>93</v>
      </c>
      <c r="BK328" s="233">
        <f>ROUND(I328*H328,2)</f>
        <v>0</v>
      </c>
      <c r="BL328" s="15" t="s">
        <v>594</v>
      </c>
      <c r="BM328" s="232" t="s">
        <v>1815</v>
      </c>
    </row>
    <row r="329" spans="1:47" s="2" customFormat="1" ht="12">
      <c r="A329" s="37"/>
      <c r="B329" s="38"/>
      <c r="C329" s="39"/>
      <c r="D329" s="234" t="s">
        <v>164</v>
      </c>
      <c r="E329" s="39"/>
      <c r="F329" s="235" t="s">
        <v>1372</v>
      </c>
      <c r="G329" s="39"/>
      <c r="H329" s="39"/>
      <c r="I329" s="236"/>
      <c r="J329" s="39"/>
      <c r="K329" s="39"/>
      <c r="L329" s="43"/>
      <c r="M329" s="237"/>
      <c r="N329" s="238"/>
      <c r="O329" s="90"/>
      <c r="P329" s="90"/>
      <c r="Q329" s="90"/>
      <c r="R329" s="90"/>
      <c r="S329" s="90"/>
      <c r="T329" s="91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15" t="s">
        <v>164</v>
      </c>
      <c r="AU329" s="15" t="s">
        <v>95</v>
      </c>
    </row>
    <row r="330" spans="1:51" s="13" customFormat="1" ht="12">
      <c r="A330" s="13"/>
      <c r="B330" s="239"/>
      <c r="C330" s="240"/>
      <c r="D330" s="234" t="s">
        <v>224</v>
      </c>
      <c r="E330" s="241" t="s">
        <v>1</v>
      </c>
      <c r="F330" s="242" t="s">
        <v>1816</v>
      </c>
      <c r="G330" s="240"/>
      <c r="H330" s="243">
        <v>1.2</v>
      </c>
      <c r="I330" s="244"/>
      <c r="J330" s="240"/>
      <c r="K330" s="240"/>
      <c r="L330" s="245"/>
      <c r="M330" s="265"/>
      <c r="N330" s="266"/>
      <c r="O330" s="266"/>
      <c r="P330" s="266"/>
      <c r="Q330" s="266"/>
      <c r="R330" s="266"/>
      <c r="S330" s="266"/>
      <c r="T330" s="267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9" t="s">
        <v>224</v>
      </c>
      <c r="AU330" s="249" t="s">
        <v>95</v>
      </c>
      <c r="AV330" s="13" t="s">
        <v>95</v>
      </c>
      <c r="AW330" s="13" t="s">
        <v>40</v>
      </c>
      <c r="AX330" s="13" t="s">
        <v>93</v>
      </c>
      <c r="AY330" s="249" t="s">
        <v>157</v>
      </c>
    </row>
    <row r="331" spans="1:31" s="2" customFormat="1" ht="6.95" customHeight="1">
      <c r="A331" s="37"/>
      <c r="B331" s="65"/>
      <c r="C331" s="66"/>
      <c r="D331" s="66"/>
      <c r="E331" s="66"/>
      <c r="F331" s="66"/>
      <c r="G331" s="66"/>
      <c r="H331" s="66"/>
      <c r="I331" s="66"/>
      <c r="J331" s="66"/>
      <c r="K331" s="66"/>
      <c r="L331" s="43"/>
      <c r="M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</row>
  </sheetData>
  <sheetProtection password="CC35" sheet="1" objects="1" scenarios="1" formatColumns="0" formatRows="0" autoFilter="0"/>
  <autoFilter ref="C129:K330"/>
  <mergeCells count="9">
    <mergeCell ref="E7:H7"/>
    <mergeCell ref="E9:H9"/>
    <mergeCell ref="E18:H18"/>
    <mergeCell ref="E27:H27"/>
    <mergeCell ref="E84:H84"/>
    <mergeCell ref="E86:H86"/>
    <mergeCell ref="E120:H120"/>
    <mergeCell ref="E122:H12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119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8"/>
      <c r="AT3" s="15" t="s">
        <v>95</v>
      </c>
    </row>
    <row r="4" spans="2:46" s="1" customFormat="1" ht="24.95" customHeight="1">
      <c r="B4" s="18"/>
      <c r="D4" s="137" t="s">
        <v>123</v>
      </c>
      <c r="L4" s="18"/>
      <c r="M4" s="138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39" t="s">
        <v>16</v>
      </c>
      <c r="L6" s="18"/>
    </row>
    <row r="7" spans="2:12" s="1" customFormat="1" ht="16.5" customHeight="1">
      <c r="B7" s="18"/>
      <c r="E7" s="140" t="str">
        <f>'Rekapitulace stavby'!K6</f>
        <v>Pohořelice – Brněnská, zkapacitnění kanalizace</v>
      </c>
      <c r="F7" s="139"/>
      <c r="G7" s="139"/>
      <c r="H7" s="139"/>
      <c r="L7" s="18"/>
    </row>
    <row r="8" spans="1:31" s="2" customFormat="1" ht="12" customHeight="1">
      <c r="A8" s="37"/>
      <c r="B8" s="43"/>
      <c r="C8" s="37"/>
      <c r="D8" s="139" t="s">
        <v>124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1817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19</v>
      </c>
      <c r="G11" s="37"/>
      <c r="H11" s="37"/>
      <c r="I11" s="139" t="s">
        <v>20</v>
      </c>
      <c r="J11" s="142" t="s">
        <v>21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22</v>
      </c>
      <c r="E12" s="37"/>
      <c r="F12" s="142" t="s">
        <v>23</v>
      </c>
      <c r="G12" s="37"/>
      <c r="H12" s="37"/>
      <c r="I12" s="139" t="s">
        <v>24</v>
      </c>
      <c r="J12" s="143" t="str">
        <f>'Rekapitulace stavby'!AN8</f>
        <v>18. 7. 2023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21.8" customHeight="1">
      <c r="A13" s="37"/>
      <c r="B13" s="43"/>
      <c r="C13" s="37"/>
      <c r="D13" s="144" t="s">
        <v>26</v>
      </c>
      <c r="E13" s="37"/>
      <c r="F13" s="145" t="s">
        <v>27</v>
      </c>
      <c r="G13" s="37"/>
      <c r="H13" s="37"/>
      <c r="I13" s="144" t="s">
        <v>28</v>
      </c>
      <c r="J13" s="145" t="s">
        <v>29</v>
      </c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30</v>
      </c>
      <c r="E14" s="37"/>
      <c r="F14" s="37"/>
      <c r="G14" s="37"/>
      <c r="H14" s="37"/>
      <c r="I14" s="139" t="s">
        <v>31</v>
      </c>
      <c r="J14" s="142" t="s">
        <v>32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33</v>
      </c>
      <c r="F15" s="37"/>
      <c r="G15" s="37"/>
      <c r="H15" s="37"/>
      <c r="I15" s="139" t="s">
        <v>34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35</v>
      </c>
      <c r="E17" s="37"/>
      <c r="F17" s="37"/>
      <c r="G17" s="37"/>
      <c r="H17" s="37"/>
      <c r="I17" s="139" t="s">
        <v>31</v>
      </c>
      <c r="J17" s="31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1" t="str">
        <f>'Rekapitulace stavby'!E14</f>
        <v>Vyplň údaj</v>
      </c>
      <c r="F18" s="142"/>
      <c r="G18" s="142"/>
      <c r="H18" s="142"/>
      <c r="I18" s="139" t="s">
        <v>34</v>
      </c>
      <c r="J18" s="31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37</v>
      </c>
      <c r="E20" s="37"/>
      <c r="F20" s="37"/>
      <c r="G20" s="37"/>
      <c r="H20" s="37"/>
      <c r="I20" s="139" t="s">
        <v>31</v>
      </c>
      <c r="J20" s="142" t="s">
        <v>38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39</v>
      </c>
      <c r="F21" s="37"/>
      <c r="G21" s="37"/>
      <c r="H21" s="37"/>
      <c r="I21" s="139" t="s">
        <v>34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41</v>
      </c>
      <c r="E23" s="37"/>
      <c r="F23" s="37"/>
      <c r="G23" s="37"/>
      <c r="H23" s="37"/>
      <c r="I23" s="139" t="s">
        <v>31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42</v>
      </c>
      <c r="F24" s="37"/>
      <c r="G24" s="37"/>
      <c r="H24" s="37"/>
      <c r="I24" s="139" t="s">
        <v>34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43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50"/>
      <c r="E29" s="150"/>
      <c r="F29" s="150"/>
      <c r="G29" s="150"/>
      <c r="H29" s="150"/>
      <c r="I29" s="150"/>
      <c r="J29" s="150"/>
      <c r="K29" s="150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51" t="s">
        <v>45</v>
      </c>
      <c r="E30" s="37"/>
      <c r="F30" s="37"/>
      <c r="G30" s="37"/>
      <c r="H30" s="37"/>
      <c r="I30" s="37"/>
      <c r="J30" s="152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50"/>
      <c r="E31" s="150"/>
      <c r="F31" s="150"/>
      <c r="G31" s="150"/>
      <c r="H31" s="150"/>
      <c r="I31" s="150"/>
      <c r="J31" s="150"/>
      <c r="K31" s="150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3" t="s">
        <v>47</v>
      </c>
      <c r="G32" s="37"/>
      <c r="H32" s="37"/>
      <c r="I32" s="153" t="s">
        <v>46</v>
      </c>
      <c r="J32" s="153" t="s">
        <v>48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4" t="s">
        <v>49</v>
      </c>
      <c r="E33" s="139" t="s">
        <v>50</v>
      </c>
      <c r="F33" s="155">
        <f>ROUND((SUM(BE123:BE217)),2)</f>
        <v>0</v>
      </c>
      <c r="G33" s="37"/>
      <c r="H33" s="37"/>
      <c r="I33" s="156">
        <v>0.21</v>
      </c>
      <c r="J33" s="155">
        <f>ROUND(((SUM(BE123:BE217))*I33),2)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51</v>
      </c>
      <c r="F34" s="155">
        <f>ROUND((SUM(BF123:BF217)),2)</f>
        <v>0</v>
      </c>
      <c r="G34" s="37"/>
      <c r="H34" s="37"/>
      <c r="I34" s="156">
        <v>0.15</v>
      </c>
      <c r="J34" s="155">
        <f>ROUND(((SUM(BF123:BF217))*I34),2)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52</v>
      </c>
      <c r="F35" s="155">
        <f>ROUND((SUM(BG123:BG217)),2)</f>
        <v>0</v>
      </c>
      <c r="G35" s="37"/>
      <c r="H35" s="37"/>
      <c r="I35" s="156">
        <v>0.21</v>
      </c>
      <c r="J35" s="155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53</v>
      </c>
      <c r="F36" s="155">
        <f>ROUND((SUM(BH123:BH217)),2)</f>
        <v>0</v>
      </c>
      <c r="G36" s="37"/>
      <c r="H36" s="37"/>
      <c r="I36" s="156">
        <v>0.15</v>
      </c>
      <c r="J36" s="155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54</v>
      </c>
      <c r="F37" s="155">
        <f>ROUND((SUM(BI123:BI217)),2)</f>
        <v>0</v>
      </c>
      <c r="G37" s="37"/>
      <c r="H37" s="37"/>
      <c r="I37" s="156">
        <v>0</v>
      </c>
      <c r="J37" s="155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7"/>
      <c r="D39" s="158" t="s">
        <v>55</v>
      </c>
      <c r="E39" s="159"/>
      <c r="F39" s="159"/>
      <c r="G39" s="160" t="s">
        <v>56</v>
      </c>
      <c r="H39" s="161" t="s">
        <v>57</v>
      </c>
      <c r="I39" s="159"/>
      <c r="J39" s="162">
        <f>SUM(J30:J37)</f>
        <v>0</v>
      </c>
      <c r="K39" s="163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8"/>
      <c r="L41" s="18"/>
    </row>
    <row r="42" spans="2:12" s="1" customFormat="1" ht="14.4" customHeight="1">
      <c r="B42" s="18"/>
      <c r="L42" s="18"/>
    </row>
    <row r="43" spans="2:12" s="1" customFormat="1" ht="14.4" customHeight="1">
      <c r="B43" s="18"/>
      <c r="L43" s="18"/>
    </row>
    <row r="44" spans="2:12" s="1" customFormat="1" ht="14.4" customHeight="1">
      <c r="B44" s="18"/>
      <c r="L44" s="18"/>
    </row>
    <row r="45" spans="2:12" s="1" customFormat="1" ht="14.4" customHeight="1">
      <c r="B45" s="18"/>
      <c r="L45" s="18"/>
    </row>
    <row r="46" spans="2:12" s="1" customFormat="1" ht="14.4" customHeight="1">
      <c r="B46" s="18"/>
      <c r="L46" s="18"/>
    </row>
    <row r="47" spans="2:12" s="1" customFormat="1" ht="14.4" customHeight="1">
      <c r="B47" s="18"/>
      <c r="L47" s="18"/>
    </row>
    <row r="48" spans="2:12" s="1" customFormat="1" ht="14.4" customHeight="1">
      <c r="B48" s="18"/>
      <c r="L48" s="18"/>
    </row>
    <row r="49" spans="2:12" s="2" customFormat="1" ht="14.4" customHeight="1">
      <c r="B49" s="62"/>
      <c r="D49" s="164" t="s">
        <v>58</v>
      </c>
      <c r="E49" s="165"/>
      <c r="F49" s="165"/>
      <c r="G49" s="164" t="s">
        <v>59</v>
      </c>
      <c r="H49" s="165"/>
      <c r="I49" s="165"/>
      <c r="J49" s="165"/>
      <c r="K49" s="165"/>
      <c r="L49" s="62"/>
    </row>
    <row r="50" spans="2:12" ht="12">
      <c r="B50" s="18"/>
      <c r="L50" s="18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1:31" s="2" customFormat="1" ht="12">
      <c r="A60" s="37"/>
      <c r="B60" s="43"/>
      <c r="C60" s="37"/>
      <c r="D60" s="166" t="s">
        <v>60</v>
      </c>
      <c r="E60" s="167"/>
      <c r="F60" s="168" t="s">
        <v>61</v>
      </c>
      <c r="G60" s="166" t="s">
        <v>60</v>
      </c>
      <c r="H60" s="167"/>
      <c r="I60" s="167"/>
      <c r="J60" s="169" t="s">
        <v>61</v>
      </c>
      <c r="K60" s="167"/>
      <c r="L60" s="62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2:12" ht="12">
      <c r="B61" s="18"/>
      <c r="L61" s="18"/>
    </row>
    <row r="62" spans="2:12" ht="12">
      <c r="B62" s="18"/>
      <c r="L62" s="18"/>
    </row>
    <row r="63" spans="2:12" ht="12">
      <c r="B63" s="18"/>
      <c r="L63" s="18"/>
    </row>
    <row r="64" spans="1:31" s="2" customFormat="1" ht="12">
      <c r="A64" s="37"/>
      <c r="B64" s="43"/>
      <c r="C64" s="37"/>
      <c r="D64" s="164" t="s">
        <v>62</v>
      </c>
      <c r="E64" s="170"/>
      <c r="F64" s="170"/>
      <c r="G64" s="164" t="s">
        <v>63</v>
      </c>
      <c r="H64" s="170"/>
      <c r="I64" s="170"/>
      <c r="J64" s="170"/>
      <c r="K64" s="170"/>
      <c r="L64" s="62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2:12" ht="12">
      <c r="B65" s="18"/>
      <c r="L65" s="18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1:31" s="2" customFormat="1" ht="12">
      <c r="A75" s="37"/>
      <c r="B75" s="43"/>
      <c r="C75" s="37"/>
      <c r="D75" s="166" t="s">
        <v>60</v>
      </c>
      <c r="E75" s="167"/>
      <c r="F75" s="168" t="s">
        <v>61</v>
      </c>
      <c r="G75" s="166" t="s">
        <v>60</v>
      </c>
      <c r="H75" s="167"/>
      <c r="I75" s="167"/>
      <c r="J75" s="169" t="s">
        <v>61</v>
      </c>
      <c r="K75" s="167"/>
      <c r="L75" s="62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14.4" customHeight="1">
      <c r="A76" s="37"/>
      <c r="B76" s="171"/>
      <c r="C76" s="172"/>
      <c r="D76" s="172"/>
      <c r="E76" s="172"/>
      <c r="F76" s="172"/>
      <c r="G76" s="172"/>
      <c r="H76" s="172"/>
      <c r="I76" s="172"/>
      <c r="J76" s="172"/>
      <c r="K76" s="172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62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1" t="s">
        <v>130</v>
      </c>
      <c r="D81" s="39"/>
      <c r="E81" s="39"/>
      <c r="F81" s="39"/>
      <c r="G81" s="39"/>
      <c r="H81" s="39"/>
      <c r="I81" s="39"/>
      <c r="J81" s="39"/>
      <c r="K81" s="39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0" t="s">
        <v>16</v>
      </c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175" t="str">
        <f>E7</f>
        <v>Pohořelice – Brněnská, zkapacitnění kanalizace</v>
      </c>
      <c r="F84" s="30"/>
      <c r="G84" s="30"/>
      <c r="H84" s="30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0" t="s">
        <v>124</v>
      </c>
      <c r="D85" s="39"/>
      <c r="E85" s="39"/>
      <c r="F85" s="39"/>
      <c r="G85" s="39"/>
      <c r="H85" s="39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75" t="str">
        <f>E9</f>
        <v xml:space="preserve">2023-7.7. - PS 01 Strojní technologie ČS 09 Most </v>
      </c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0" t="s">
        <v>22</v>
      </c>
      <c r="D88" s="39"/>
      <c r="E88" s="39"/>
      <c r="F88" s="25" t="str">
        <f>F12</f>
        <v xml:space="preserve">Pohořelice </v>
      </c>
      <c r="G88" s="39"/>
      <c r="H88" s="39"/>
      <c r="I88" s="30" t="s">
        <v>24</v>
      </c>
      <c r="J88" s="78" t="str">
        <f>IF(J12="","",J12)</f>
        <v>18. 7. 2023</v>
      </c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65" customHeight="1">
      <c r="A90" s="37"/>
      <c r="B90" s="38"/>
      <c r="C90" s="30" t="s">
        <v>30</v>
      </c>
      <c r="D90" s="39"/>
      <c r="E90" s="39"/>
      <c r="F90" s="25" t="str">
        <f>E15</f>
        <v>VODOVODY A KANALIZACE BŘECLAV, a.s.</v>
      </c>
      <c r="G90" s="39"/>
      <c r="H90" s="39"/>
      <c r="I90" s="30" t="s">
        <v>37</v>
      </c>
      <c r="J90" s="35" t="str">
        <f>E21</f>
        <v xml:space="preserve">Vodohospodářský rozvoj a výstavba a.s. </v>
      </c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0" t="s">
        <v>35</v>
      </c>
      <c r="D91" s="39"/>
      <c r="E91" s="39"/>
      <c r="F91" s="25" t="str">
        <f>IF(E18="","",E18)</f>
        <v>Vyplň údaj</v>
      </c>
      <c r="G91" s="39"/>
      <c r="H91" s="39"/>
      <c r="I91" s="30" t="s">
        <v>41</v>
      </c>
      <c r="J91" s="35" t="str">
        <f>E24</f>
        <v>Dvořák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9.25" customHeight="1">
      <c r="A93" s="37"/>
      <c r="B93" s="38"/>
      <c r="C93" s="176" t="s">
        <v>131</v>
      </c>
      <c r="D93" s="177"/>
      <c r="E93" s="177"/>
      <c r="F93" s="177"/>
      <c r="G93" s="177"/>
      <c r="H93" s="177"/>
      <c r="I93" s="177"/>
      <c r="J93" s="178" t="s">
        <v>132</v>
      </c>
      <c r="K93" s="177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0.3" customHeight="1">
      <c r="A94" s="37"/>
      <c r="B94" s="38"/>
      <c r="C94" s="39"/>
      <c r="D94" s="39"/>
      <c r="E94" s="39"/>
      <c r="F94" s="39"/>
      <c r="G94" s="39"/>
      <c r="H94" s="39"/>
      <c r="I94" s="39"/>
      <c r="J94" s="39"/>
      <c r="K94" s="39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47" s="2" customFormat="1" ht="22.8" customHeight="1">
      <c r="A95" s="37"/>
      <c r="B95" s="38"/>
      <c r="C95" s="179" t="s">
        <v>133</v>
      </c>
      <c r="D95" s="39"/>
      <c r="E95" s="39"/>
      <c r="F95" s="39"/>
      <c r="G95" s="39"/>
      <c r="H95" s="39"/>
      <c r="I95" s="39"/>
      <c r="J95" s="109">
        <f>J123</f>
        <v>0</v>
      </c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U95" s="15" t="s">
        <v>134</v>
      </c>
    </row>
    <row r="96" spans="1:31" s="9" customFormat="1" ht="24.95" customHeight="1">
      <c r="A96" s="9"/>
      <c r="B96" s="180"/>
      <c r="C96" s="181"/>
      <c r="D96" s="182" t="s">
        <v>241</v>
      </c>
      <c r="E96" s="183"/>
      <c r="F96" s="183"/>
      <c r="G96" s="183"/>
      <c r="H96" s="183"/>
      <c r="I96" s="183"/>
      <c r="J96" s="184">
        <f>J124</f>
        <v>0</v>
      </c>
      <c r="K96" s="181"/>
      <c r="L96" s="185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</row>
    <row r="97" spans="1:31" s="10" customFormat="1" ht="19.9" customHeight="1">
      <c r="A97" s="10"/>
      <c r="B97" s="186"/>
      <c r="C97" s="187"/>
      <c r="D97" s="188" t="s">
        <v>242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6"/>
      <c r="C98" s="187"/>
      <c r="D98" s="188" t="s">
        <v>248</v>
      </c>
      <c r="E98" s="189"/>
      <c r="F98" s="189"/>
      <c r="G98" s="189"/>
      <c r="H98" s="189"/>
      <c r="I98" s="189"/>
      <c r="J98" s="190">
        <f>J138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249</v>
      </c>
      <c r="E99" s="189"/>
      <c r="F99" s="189"/>
      <c r="G99" s="189"/>
      <c r="H99" s="189"/>
      <c r="I99" s="189"/>
      <c r="J99" s="190">
        <f>J185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251</v>
      </c>
      <c r="E100" s="189"/>
      <c r="F100" s="189"/>
      <c r="G100" s="189"/>
      <c r="H100" s="189"/>
      <c r="I100" s="189"/>
      <c r="J100" s="190">
        <f>J189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254</v>
      </c>
      <c r="E101" s="183"/>
      <c r="F101" s="183"/>
      <c r="G101" s="183"/>
      <c r="H101" s="183"/>
      <c r="I101" s="183"/>
      <c r="J101" s="184">
        <f>J198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1818</v>
      </c>
      <c r="E102" s="189"/>
      <c r="F102" s="189"/>
      <c r="G102" s="189"/>
      <c r="H102" s="189"/>
      <c r="I102" s="189"/>
      <c r="J102" s="190">
        <f>J199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257</v>
      </c>
      <c r="E103" s="189"/>
      <c r="F103" s="189"/>
      <c r="G103" s="189"/>
      <c r="H103" s="189"/>
      <c r="I103" s="189"/>
      <c r="J103" s="190">
        <f>J214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1" t="s">
        <v>141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0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5" t="str">
        <f>E7</f>
        <v>Pohořelice – Brněnská, zkapacitnění kanalizace</v>
      </c>
      <c r="F113" s="30"/>
      <c r="G113" s="30"/>
      <c r="H113" s="30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0" t="s">
        <v>124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 xml:space="preserve">2023-7.7. - PS 01 Strojní technologie ČS 09 Most 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0" t="s">
        <v>22</v>
      </c>
      <c r="D117" s="39"/>
      <c r="E117" s="39"/>
      <c r="F117" s="25" t="str">
        <f>F12</f>
        <v xml:space="preserve">Pohořelice </v>
      </c>
      <c r="G117" s="39"/>
      <c r="H117" s="39"/>
      <c r="I117" s="30" t="s">
        <v>24</v>
      </c>
      <c r="J117" s="78" t="str">
        <f>IF(J12="","",J12)</f>
        <v>18. 7. 2023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25.65" customHeight="1">
      <c r="A119" s="37"/>
      <c r="B119" s="38"/>
      <c r="C119" s="30" t="s">
        <v>30</v>
      </c>
      <c r="D119" s="39"/>
      <c r="E119" s="39"/>
      <c r="F119" s="25" t="str">
        <f>E15</f>
        <v>VODOVODY A KANALIZACE BŘECLAV, a.s.</v>
      </c>
      <c r="G119" s="39"/>
      <c r="H119" s="39"/>
      <c r="I119" s="30" t="s">
        <v>37</v>
      </c>
      <c r="J119" s="35" t="str">
        <f>E21</f>
        <v xml:space="preserve">Vodohospodářský rozvoj a výstavba a.s.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0" t="s">
        <v>35</v>
      </c>
      <c r="D120" s="39"/>
      <c r="E120" s="39"/>
      <c r="F120" s="25" t="str">
        <f>IF(E18="","",E18)</f>
        <v>Vyplň údaj</v>
      </c>
      <c r="G120" s="39"/>
      <c r="H120" s="39"/>
      <c r="I120" s="30" t="s">
        <v>41</v>
      </c>
      <c r="J120" s="35" t="str">
        <f>E24</f>
        <v>Dvořák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2"/>
      <c r="B122" s="193"/>
      <c r="C122" s="194" t="s">
        <v>142</v>
      </c>
      <c r="D122" s="195" t="s">
        <v>70</v>
      </c>
      <c r="E122" s="195" t="s">
        <v>66</v>
      </c>
      <c r="F122" s="195" t="s">
        <v>67</v>
      </c>
      <c r="G122" s="195" t="s">
        <v>143</v>
      </c>
      <c r="H122" s="195" t="s">
        <v>144</v>
      </c>
      <c r="I122" s="195" t="s">
        <v>145</v>
      </c>
      <c r="J122" s="196" t="s">
        <v>132</v>
      </c>
      <c r="K122" s="197" t="s">
        <v>146</v>
      </c>
      <c r="L122" s="198"/>
      <c r="M122" s="99" t="s">
        <v>1</v>
      </c>
      <c r="N122" s="100" t="s">
        <v>49</v>
      </c>
      <c r="O122" s="100" t="s">
        <v>147</v>
      </c>
      <c r="P122" s="100" t="s">
        <v>148</v>
      </c>
      <c r="Q122" s="100" t="s">
        <v>149</v>
      </c>
      <c r="R122" s="100" t="s">
        <v>150</v>
      </c>
      <c r="S122" s="100" t="s">
        <v>151</v>
      </c>
      <c r="T122" s="101" t="s">
        <v>152</v>
      </c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</row>
    <row r="123" spans="1:63" s="2" customFormat="1" ht="22.8" customHeight="1">
      <c r="A123" s="37"/>
      <c r="B123" s="38"/>
      <c r="C123" s="106" t="s">
        <v>153</v>
      </c>
      <c r="D123" s="39"/>
      <c r="E123" s="39"/>
      <c r="F123" s="39"/>
      <c r="G123" s="39"/>
      <c r="H123" s="39"/>
      <c r="I123" s="39"/>
      <c r="J123" s="199">
        <f>BK123</f>
        <v>0</v>
      </c>
      <c r="K123" s="39"/>
      <c r="L123" s="43"/>
      <c r="M123" s="102"/>
      <c r="N123" s="200"/>
      <c r="O123" s="103"/>
      <c r="P123" s="201">
        <f>P124+P198</f>
        <v>0</v>
      </c>
      <c r="Q123" s="103"/>
      <c r="R123" s="201">
        <f>R124+R198</f>
        <v>4.430630000000001</v>
      </c>
      <c r="S123" s="103"/>
      <c r="T123" s="202">
        <f>T124+T198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5" t="s">
        <v>84</v>
      </c>
      <c r="AU123" s="15" t="s">
        <v>134</v>
      </c>
      <c r="BK123" s="203">
        <f>BK124+BK198</f>
        <v>0</v>
      </c>
    </row>
    <row r="124" spans="1:63" s="12" customFormat="1" ht="25.9" customHeight="1">
      <c r="A124" s="12"/>
      <c r="B124" s="204"/>
      <c r="C124" s="205"/>
      <c r="D124" s="206" t="s">
        <v>84</v>
      </c>
      <c r="E124" s="207" t="s">
        <v>258</v>
      </c>
      <c r="F124" s="207" t="s">
        <v>259</v>
      </c>
      <c r="G124" s="205"/>
      <c r="H124" s="205"/>
      <c r="I124" s="208"/>
      <c r="J124" s="209">
        <f>BK124</f>
        <v>0</v>
      </c>
      <c r="K124" s="205"/>
      <c r="L124" s="210"/>
      <c r="M124" s="211"/>
      <c r="N124" s="212"/>
      <c r="O124" s="212"/>
      <c r="P124" s="213">
        <f>P125+P138+P185+P189</f>
        <v>0</v>
      </c>
      <c r="Q124" s="212"/>
      <c r="R124" s="213">
        <f>R125+R138+R185+R189</f>
        <v>4.252730000000001</v>
      </c>
      <c r="S124" s="212"/>
      <c r="T124" s="214">
        <f>T125+T138+T185+T189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5" t="s">
        <v>93</v>
      </c>
      <c r="AT124" s="216" t="s">
        <v>84</v>
      </c>
      <c r="AU124" s="216" t="s">
        <v>85</v>
      </c>
      <c r="AY124" s="215" t="s">
        <v>157</v>
      </c>
      <c r="BK124" s="217">
        <f>BK125+BK138+BK185+BK189</f>
        <v>0</v>
      </c>
    </row>
    <row r="125" spans="1:63" s="12" customFormat="1" ht="22.8" customHeight="1">
      <c r="A125" s="12"/>
      <c r="B125" s="204"/>
      <c r="C125" s="205"/>
      <c r="D125" s="206" t="s">
        <v>84</v>
      </c>
      <c r="E125" s="218" t="s">
        <v>93</v>
      </c>
      <c r="F125" s="218" t="s">
        <v>260</v>
      </c>
      <c r="G125" s="205"/>
      <c r="H125" s="205"/>
      <c r="I125" s="208"/>
      <c r="J125" s="219">
        <f>BK125</f>
        <v>0</v>
      </c>
      <c r="K125" s="205"/>
      <c r="L125" s="210"/>
      <c r="M125" s="211"/>
      <c r="N125" s="212"/>
      <c r="O125" s="212"/>
      <c r="P125" s="213">
        <f>SUM(P126:P137)</f>
        <v>0</v>
      </c>
      <c r="Q125" s="212"/>
      <c r="R125" s="213">
        <f>SUM(R126:R137)</f>
        <v>4.0288</v>
      </c>
      <c r="S125" s="212"/>
      <c r="T125" s="214">
        <f>SUM(T126:T137)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5" t="s">
        <v>93</v>
      </c>
      <c r="AT125" s="216" t="s">
        <v>84</v>
      </c>
      <c r="AU125" s="216" t="s">
        <v>93</v>
      </c>
      <c r="AY125" s="215" t="s">
        <v>157</v>
      </c>
      <c r="BK125" s="217">
        <f>SUM(BK126:BK137)</f>
        <v>0</v>
      </c>
    </row>
    <row r="126" spans="1:65" s="2" customFormat="1" ht="16.5" customHeight="1">
      <c r="A126" s="37"/>
      <c r="B126" s="38"/>
      <c r="C126" s="220" t="s">
        <v>93</v>
      </c>
      <c r="D126" s="220" t="s">
        <v>158</v>
      </c>
      <c r="E126" s="221" t="s">
        <v>832</v>
      </c>
      <c r="F126" s="222" t="s">
        <v>833</v>
      </c>
      <c r="G126" s="223" t="s">
        <v>278</v>
      </c>
      <c r="H126" s="224">
        <v>400</v>
      </c>
      <c r="I126" s="225"/>
      <c r="J126" s="226">
        <f>ROUND(I126*H126,2)</f>
        <v>0</v>
      </c>
      <c r="K126" s="227"/>
      <c r="L126" s="43"/>
      <c r="M126" s="228" t="s">
        <v>1</v>
      </c>
      <c r="N126" s="229" t="s">
        <v>50</v>
      </c>
      <c r="O126" s="90"/>
      <c r="P126" s="230">
        <f>O126*H126</f>
        <v>0</v>
      </c>
      <c r="Q126" s="230">
        <v>0.01004</v>
      </c>
      <c r="R126" s="230">
        <f>Q126*H126</f>
        <v>4.016</v>
      </c>
      <c r="S126" s="230">
        <v>0</v>
      </c>
      <c r="T126" s="23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2" t="s">
        <v>174</v>
      </c>
      <c r="AT126" s="232" t="s">
        <v>158</v>
      </c>
      <c r="AU126" s="232" t="s">
        <v>95</v>
      </c>
      <c r="AY126" s="15" t="s">
        <v>157</v>
      </c>
      <c r="BE126" s="233">
        <f>IF(N126="základní",J126,0)</f>
        <v>0</v>
      </c>
      <c r="BF126" s="233">
        <f>IF(N126="snížená",J126,0)</f>
        <v>0</v>
      </c>
      <c r="BG126" s="233">
        <f>IF(N126="zákl. přenesená",J126,0)</f>
        <v>0</v>
      </c>
      <c r="BH126" s="233">
        <f>IF(N126="sníž. přenesená",J126,0)</f>
        <v>0</v>
      </c>
      <c r="BI126" s="233">
        <f>IF(N126="nulová",J126,0)</f>
        <v>0</v>
      </c>
      <c r="BJ126" s="15" t="s">
        <v>93</v>
      </c>
      <c r="BK126" s="233">
        <f>ROUND(I126*H126,2)</f>
        <v>0</v>
      </c>
      <c r="BL126" s="15" t="s">
        <v>174</v>
      </c>
      <c r="BM126" s="232" t="s">
        <v>1819</v>
      </c>
    </row>
    <row r="127" spans="1:47" s="2" customFormat="1" ht="12">
      <c r="A127" s="37"/>
      <c r="B127" s="38"/>
      <c r="C127" s="39"/>
      <c r="D127" s="234" t="s">
        <v>164</v>
      </c>
      <c r="E127" s="39"/>
      <c r="F127" s="235" t="s">
        <v>835</v>
      </c>
      <c r="G127" s="39"/>
      <c r="H127" s="39"/>
      <c r="I127" s="236"/>
      <c r="J127" s="39"/>
      <c r="K127" s="39"/>
      <c r="L127" s="43"/>
      <c r="M127" s="237"/>
      <c r="N127" s="238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5" t="s">
        <v>164</v>
      </c>
      <c r="AU127" s="15" t="s">
        <v>95</v>
      </c>
    </row>
    <row r="128" spans="1:51" s="13" customFormat="1" ht="12">
      <c r="A128" s="13"/>
      <c r="B128" s="239"/>
      <c r="C128" s="240"/>
      <c r="D128" s="234" t="s">
        <v>224</v>
      </c>
      <c r="E128" s="241" t="s">
        <v>1</v>
      </c>
      <c r="F128" s="242" t="s">
        <v>310</v>
      </c>
      <c r="G128" s="240"/>
      <c r="H128" s="243">
        <v>400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9" t="s">
        <v>224</v>
      </c>
      <c r="AU128" s="249" t="s">
        <v>95</v>
      </c>
      <c r="AV128" s="13" t="s">
        <v>95</v>
      </c>
      <c r="AW128" s="13" t="s">
        <v>40</v>
      </c>
      <c r="AX128" s="13" t="s">
        <v>93</v>
      </c>
      <c r="AY128" s="249" t="s">
        <v>157</v>
      </c>
    </row>
    <row r="129" spans="1:65" s="2" customFormat="1" ht="24.15" customHeight="1">
      <c r="A129" s="37"/>
      <c r="B129" s="38"/>
      <c r="C129" s="220" t="s">
        <v>95</v>
      </c>
      <c r="D129" s="220" t="s">
        <v>158</v>
      </c>
      <c r="E129" s="221" t="s">
        <v>282</v>
      </c>
      <c r="F129" s="222" t="s">
        <v>283</v>
      </c>
      <c r="G129" s="223" t="s">
        <v>284</v>
      </c>
      <c r="H129" s="224">
        <v>320</v>
      </c>
      <c r="I129" s="225"/>
      <c r="J129" s="226">
        <f>ROUND(I129*H129,2)</f>
        <v>0</v>
      </c>
      <c r="K129" s="227"/>
      <c r="L129" s="43"/>
      <c r="M129" s="228" t="s">
        <v>1</v>
      </c>
      <c r="N129" s="229" t="s">
        <v>50</v>
      </c>
      <c r="O129" s="90"/>
      <c r="P129" s="230">
        <f>O129*H129</f>
        <v>0</v>
      </c>
      <c r="Q129" s="230">
        <v>4E-05</v>
      </c>
      <c r="R129" s="230">
        <f>Q129*H129</f>
        <v>0.0128</v>
      </c>
      <c r="S129" s="230">
        <v>0</v>
      </c>
      <c r="T129" s="23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2" t="s">
        <v>174</v>
      </c>
      <c r="AT129" s="232" t="s">
        <v>158</v>
      </c>
      <c r="AU129" s="232" t="s">
        <v>95</v>
      </c>
      <c r="AY129" s="15" t="s">
        <v>157</v>
      </c>
      <c r="BE129" s="233">
        <f>IF(N129="základní",J129,0)</f>
        <v>0</v>
      </c>
      <c r="BF129" s="233">
        <f>IF(N129="snížená",J129,0)</f>
        <v>0</v>
      </c>
      <c r="BG129" s="233">
        <f>IF(N129="zákl. přenesená",J129,0)</f>
        <v>0</v>
      </c>
      <c r="BH129" s="233">
        <f>IF(N129="sníž. přenesená",J129,0)</f>
        <v>0</v>
      </c>
      <c r="BI129" s="233">
        <f>IF(N129="nulová",J129,0)</f>
        <v>0</v>
      </c>
      <c r="BJ129" s="15" t="s">
        <v>93</v>
      </c>
      <c r="BK129" s="233">
        <f>ROUND(I129*H129,2)</f>
        <v>0</v>
      </c>
      <c r="BL129" s="15" t="s">
        <v>174</v>
      </c>
      <c r="BM129" s="232" t="s">
        <v>1820</v>
      </c>
    </row>
    <row r="130" spans="1:47" s="2" customFormat="1" ht="12">
      <c r="A130" s="37"/>
      <c r="B130" s="38"/>
      <c r="C130" s="39"/>
      <c r="D130" s="234" t="s">
        <v>164</v>
      </c>
      <c r="E130" s="39"/>
      <c r="F130" s="235" t="s">
        <v>286</v>
      </c>
      <c r="G130" s="39"/>
      <c r="H130" s="39"/>
      <c r="I130" s="236"/>
      <c r="J130" s="39"/>
      <c r="K130" s="39"/>
      <c r="L130" s="43"/>
      <c r="M130" s="237"/>
      <c r="N130" s="238"/>
      <c r="O130" s="90"/>
      <c r="P130" s="90"/>
      <c r="Q130" s="90"/>
      <c r="R130" s="90"/>
      <c r="S130" s="90"/>
      <c r="T130" s="91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15" t="s">
        <v>164</v>
      </c>
      <c r="AU130" s="15" t="s">
        <v>95</v>
      </c>
    </row>
    <row r="131" spans="1:51" s="13" customFormat="1" ht="12">
      <c r="A131" s="13"/>
      <c r="B131" s="239"/>
      <c r="C131" s="240"/>
      <c r="D131" s="234" t="s">
        <v>224</v>
      </c>
      <c r="E131" s="241" t="s">
        <v>1</v>
      </c>
      <c r="F131" s="242" t="s">
        <v>1821</v>
      </c>
      <c r="G131" s="240"/>
      <c r="H131" s="243">
        <v>320</v>
      </c>
      <c r="I131" s="244"/>
      <c r="J131" s="240"/>
      <c r="K131" s="240"/>
      <c r="L131" s="245"/>
      <c r="M131" s="246"/>
      <c r="N131" s="247"/>
      <c r="O131" s="247"/>
      <c r="P131" s="247"/>
      <c r="Q131" s="247"/>
      <c r="R131" s="247"/>
      <c r="S131" s="247"/>
      <c r="T131" s="248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9" t="s">
        <v>224</v>
      </c>
      <c r="AU131" s="249" t="s">
        <v>95</v>
      </c>
      <c r="AV131" s="13" t="s">
        <v>95</v>
      </c>
      <c r="AW131" s="13" t="s">
        <v>40</v>
      </c>
      <c r="AX131" s="13" t="s">
        <v>93</v>
      </c>
      <c r="AY131" s="249" t="s">
        <v>157</v>
      </c>
    </row>
    <row r="132" spans="1:65" s="2" customFormat="1" ht="24.15" customHeight="1">
      <c r="A132" s="37"/>
      <c r="B132" s="38"/>
      <c r="C132" s="220" t="s">
        <v>169</v>
      </c>
      <c r="D132" s="220" t="s">
        <v>158</v>
      </c>
      <c r="E132" s="221" t="s">
        <v>288</v>
      </c>
      <c r="F132" s="222" t="s">
        <v>289</v>
      </c>
      <c r="G132" s="223" t="s">
        <v>290</v>
      </c>
      <c r="H132" s="224">
        <v>20</v>
      </c>
      <c r="I132" s="225"/>
      <c r="J132" s="226">
        <f>ROUND(I132*H132,2)</f>
        <v>0</v>
      </c>
      <c r="K132" s="227"/>
      <c r="L132" s="43"/>
      <c r="M132" s="228" t="s">
        <v>1</v>
      </c>
      <c r="N132" s="229" t="s">
        <v>50</v>
      </c>
      <c r="O132" s="90"/>
      <c r="P132" s="230">
        <f>O132*H132</f>
        <v>0</v>
      </c>
      <c r="Q132" s="230">
        <v>0</v>
      </c>
      <c r="R132" s="230">
        <f>Q132*H132</f>
        <v>0</v>
      </c>
      <c r="S132" s="230">
        <v>0</v>
      </c>
      <c r="T132" s="23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2" t="s">
        <v>174</v>
      </c>
      <c r="AT132" s="232" t="s">
        <v>158</v>
      </c>
      <c r="AU132" s="232" t="s">
        <v>95</v>
      </c>
      <c r="AY132" s="15" t="s">
        <v>157</v>
      </c>
      <c r="BE132" s="233">
        <f>IF(N132="základní",J132,0)</f>
        <v>0</v>
      </c>
      <c r="BF132" s="233">
        <f>IF(N132="snížená",J132,0)</f>
        <v>0</v>
      </c>
      <c r="BG132" s="233">
        <f>IF(N132="zákl. přenesená",J132,0)</f>
        <v>0</v>
      </c>
      <c r="BH132" s="233">
        <f>IF(N132="sníž. přenesená",J132,0)</f>
        <v>0</v>
      </c>
      <c r="BI132" s="233">
        <f>IF(N132="nulová",J132,0)</f>
        <v>0</v>
      </c>
      <c r="BJ132" s="15" t="s">
        <v>93</v>
      </c>
      <c r="BK132" s="233">
        <f>ROUND(I132*H132,2)</f>
        <v>0</v>
      </c>
      <c r="BL132" s="15" t="s">
        <v>174</v>
      </c>
      <c r="BM132" s="232" t="s">
        <v>1822</v>
      </c>
    </row>
    <row r="133" spans="1:47" s="2" customFormat="1" ht="12">
      <c r="A133" s="37"/>
      <c r="B133" s="38"/>
      <c r="C133" s="39"/>
      <c r="D133" s="234" t="s">
        <v>164</v>
      </c>
      <c r="E133" s="39"/>
      <c r="F133" s="235" t="s">
        <v>292</v>
      </c>
      <c r="G133" s="39"/>
      <c r="H133" s="39"/>
      <c r="I133" s="236"/>
      <c r="J133" s="39"/>
      <c r="K133" s="39"/>
      <c r="L133" s="43"/>
      <c r="M133" s="237"/>
      <c r="N133" s="238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5" t="s">
        <v>164</v>
      </c>
      <c r="AU133" s="15" t="s">
        <v>95</v>
      </c>
    </row>
    <row r="134" spans="1:51" s="13" customFormat="1" ht="12">
      <c r="A134" s="13"/>
      <c r="B134" s="239"/>
      <c r="C134" s="240"/>
      <c r="D134" s="234" t="s">
        <v>224</v>
      </c>
      <c r="E134" s="241" t="s">
        <v>1</v>
      </c>
      <c r="F134" s="242" t="s">
        <v>364</v>
      </c>
      <c r="G134" s="240"/>
      <c r="H134" s="243">
        <v>20</v>
      </c>
      <c r="I134" s="244"/>
      <c r="J134" s="240"/>
      <c r="K134" s="240"/>
      <c r="L134" s="245"/>
      <c r="M134" s="246"/>
      <c r="N134" s="247"/>
      <c r="O134" s="247"/>
      <c r="P134" s="247"/>
      <c r="Q134" s="247"/>
      <c r="R134" s="247"/>
      <c r="S134" s="247"/>
      <c r="T134" s="24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9" t="s">
        <v>224</v>
      </c>
      <c r="AU134" s="249" t="s">
        <v>95</v>
      </c>
      <c r="AV134" s="13" t="s">
        <v>95</v>
      </c>
      <c r="AW134" s="13" t="s">
        <v>40</v>
      </c>
      <c r="AX134" s="13" t="s">
        <v>93</v>
      </c>
      <c r="AY134" s="249" t="s">
        <v>157</v>
      </c>
    </row>
    <row r="135" spans="1:65" s="2" customFormat="1" ht="33" customHeight="1">
      <c r="A135" s="37"/>
      <c r="B135" s="38"/>
      <c r="C135" s="220" t="s">
        <v>174</v>
      </c>
      <c r="D135" s="220" t="s">
        <v>158</v>
      </c>
      <c r="E135" s="221" t="s">
        <v>1823</v>
      </c>
      <c r="F135" s="222" t="s">
        <v>1824</v>
      </c>
      <c r="G135" s="223" t="s">
        <v>215</v>
      </c>
      <c r="H135" s="224">
        <v>1</v>
      </c>
      <c r="I135" s="225"/>
      <c r="J135" s="226">
        <f>ROUND(I135*H135,2)</f>
        <v>0</v>
      </c>
      <c r="K135" s="227"/>
      <c r="L135" s="43"/>
      <c r="M135" s="228" t="s">
        <v>1</v>
      </c>
      <c r="N135" s="229" t="s">
        <v>50</v>
      </c>
      <c r="O135" s="90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2" t="s">
        <v>93</v>
      </c>
      <c r="AT135" s="232" t="s">
        <v>158</v>
      </c>
      <c r="AU135" s="232" t="s">
        <v>95</v>
      </c>
      <c r="AY135" s="15" t="s">
        <v>157</v>
      </c>
      <c r="BE135" s="233">
        <f>IF(N135="základní",J135,0)</f>
        <v>0</v>
      </c>
      <c r="BF135" s="233">
        <f>IF(N135="snížená",J135,0)</f>
        <v>0</v>
      </c>
      <c r="BG135" s="233">
        <f>IF(N135="zákl. přenesená",J135,0)</f>
        <v>0</v>
      </c>
      <c r="BH135" s="233">
        <f>IF(N135="sníž. přenesená",J135,0)</f>
        <v>0</v>
      </c>
      <c r="BI135" s="233">
        <f>IF(N135="nulová",J135,0)</f>
        <v>0</v>
      </c>
      <c r="BJ135" s="15" t="s">
        <v>93</v>
      </c>
      <c r="BK135" s="233">
        <f>ROUND(I135*H135,2)</f>
        <v>0</v>
      </c>
      <c r="BL135" s="15" t="s">
        <v>93</v>
      </c>
      <c r="BM135" s="232" t="s">
        <v>1825</v>
      </c>
    </row>
    <row r="136" spans="1:47" s="2" customFormat="1" ht="12">
      <c r="A136" s="37"/>
      <c r="B136" s="38"/>
      <c r="C136" s="39"/>
      <c r="D136" s="234" t="s">
        <v>164</v>
      </c>
      <c r="E136" s="39"/>
      <c r="F136" s="235" t="s">
        <v>1824</v>
      </c>
      <c r="G136" s="39"/>
      <c r="H136" s="39"/>
      <c r="I136" s="236"/>
      <c r="J136" s="39"/>
      <c r="K136" s="39"/>
      <c r="L136" s="43"/>
      <c r="M136" s="237"/>
      <c r="N136" s="238"/>
      <c r="O136" s="90"/>
      <c r="P136" s="90"/>
      <c r="Q136" s="90"/>
      <c r="R136" s="90"/>
      <c r="S136" s="90"/>
      <c r="T136" s="91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15" t="s">
        <v>164</v>
      </c>
      <c r="AU136" s="15" t="s">
        <v>95</v>
      </c>
    </row>
    <row r="137" spans="1:51" s="13" customFormat="1" ht="12">
      <c r="A137" s="13"/>
      <c r="B137" s="239"/>
      <c r="C137" s="240"/>
      <c r="D137" s="234" t="s">
        <v>224</v>
      </c>
      <c r="E137" s="241" t="s">
        <v>1</v>
      </c>
      <c r="F137" s="242" t="s">
        <v>93</v>
      </c>
      <c r="G137" s="240"/>
      <c r="H137" s="243">
        <v>1</v>
      </c>
      <c r="I137" s="244"/>
      <c r="J137" s="240"/>
      <c r="K137" s="240"/>
      <c r="L137" s="245"/>
      <c r="M137" s="246"/>
      <c r="N137" s="247"/>
      <c r="O137" s="247"/>
      <c r="P137" s="247"/>
      <c r="Q137" s="247"/>
      <c r="R137" s="247"/>
      <c r="S137" s="247"/>
      <c r="T137" s="24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9" t="s">
        <v>224</v>
      </c>
      <c r="AU137" s="249" t="s">
        <v>95</v>
      </c>
      <c r="AV137" s="13" t="s">
        <v>95</v>
      </c>
      <c r="AW137" s="13" t="s">
        <v>40</v>
      </c>
      <c r="AX137" s="13" t="s">
        <v>93</v>
      </c>
      <c r="AY137" s="249" t="s">
        <v>157</v>
      </c>
    </row>
    <row r="138" spans="1:63" s="12" customFormat="1" ht="22.8" customHeight="1">
      <c r="A138" s="12"/>
      <c r="B138" s="204"/>
      <c r="C138" s="205"/>
      <c r="D138" s="206" t="s">
        <v>84</v>
      </c>
      <c r="E138" s="218" t="s">
        <v>191</v>
      </c>
      <c r="F138" s="218" t="s">
        <v>485</v>
      </c>
      <c r="G138" s="205"/>
      <c r="H138" s="205"/>
      <c r="I138" s="208"/>
      <c r="J138" s="219">
        <f>BK138</f>
        <v>0</v>
      </c>
      <c r="K138" s="205"/>
      <c r="L138" s="210"/>
      <c r="M138" s="211"/>
      <c r="N138" s="212"/>
      <c r="O138" s="212"/>
      <c r="P138" s="213">
        <f>SUM(P139:P184)</f>
        <v>0</v>
      </c>
      <c r="Q138" s="212"/>
      <c r="R138" s="213">
        <f>SUM(R139:R184)</f>
        <v>0.22393000000000002</v>
      </c>
      <c r="S138" s="212"/>
      <c r="T138" s="214">
        <f>SUM(T139:T184)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15" t="s">
        <v>93</v>
      </c>
      <c r="AT138" s="216" t="s">
        <v>84</v>
      </c>
      <c r="AU138" s="216" t="s">
        <v>93</v>
      </c>
      <c r="AY138" s="215" t="s">
        <v>157</v>
      </c>
      <c r="BK138" s="217">
        <f>SUM(BK139:BK184)</f>
        <v>0</v>
      </c>
    </row>
    <row r="139" spans="1:65" s="2" customFormat="1" ht="24.15" customHeight="1">
      <c r="A139" s="37"/>
      <c r="B139" s="38"/>
      <c r="C139" s="254" t="s">
        <v>156</v>
      </c>
      <c r="D139" s="254" t="s">
        <v>299</v>
      </c>
      <c r="E139" s="255" t="s">
        <v>1013</v>
      </c>
      <c r="F139" s="256" t="s">
        <v>1014</v>
      </c>
      <c r="G139" s="257" t="s">
        <v>494</v>
      </c>
      <c r="H139" s="258">
        <v>1</v>
      </c>
      <c r="I139" s="259"/>
      <c r="J139" s="260">
        <f>ROUND(I139*H139,2)</f>
        <v>0</v>
      </c>
      <c r="K139" s="261"/>
      <c r="L139" s="262"/>
      <c r="M139" s="263" t="s">
        <v>1</v>
      </c>
      <c r="N139" s="264" t="s">
        <v>50</v>
      </c>
      <c r="O139" s="90"/>
      <c r="P139" s="230">
        <f>O139*H139</f>
        <v>0</v>
      </c>
      <c r="Q139" s="230">
        <v>0.01801</v>
      </c>
      <c r="R139" s="230">
        <f>Q139*H139</f>
        <v>0.01801</v>
      </c>
      <c r="S139" s="230">
        <v>0</v>
      </c>
      <c r="T139" s="23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2" t="s">
        <v>191</v>
      </c>
      <c r="AT139" s="232" t="s">
        <v>299</v>
      </c>
      <c r="AU139" s="232" t="s">
        <v>95</v>
      </c>
      <c r="AY139" s="15" t="s">
        <v>157</v>
      </c>
      <c r="BE139" s="233">
        <f>IF(N139="základní",J139,0)</f>
        <v>0</v>
      </c>
      <c r="BF139" s="233">
        <f>IF(N139="snížená",J139,0)</f>
        <v>0</v>
      </c>
      <c r="BG139" s="233">
        <f>IF(N139="zákl. přenesená",J139,0)</f>
        <v>0</v>
      </c>
      <c r="BH139" s="233">
        <f>IF(N139="sníž. přenesená",J139,0)</f>
        <v>0</v>
      </c>
      <c r="BI139" s="233">
        <f>IF(N139="nulová",J139,0)</f>
        <v>0</v>
      </c>
      <c r="BJ139" s="15" t="s">
        <v>93</v>
      </c>
      <c r="BK139" s="233">
        <f>ROUND(I139*H139,2)</f>
        <v>0</v>
      </c>
      <c r="BL139" s="15" t="s">
        <v>174</v>
      </c>
      <c r="BM139" s="232" t="s">
        <v>1826</v>
      </c>
    </row>
    <row r="140" spans="1:47" s="2" customFormat="1" ht="12">
      <c r="A140" s="37"/>
      <c r="B140" s="38"/>
      <c r="C140" s="39"/>
      <c r="D140" s="234" t="s">
        <v>164</v>
      </c>
      <c r="E140" s="39"/>
      <c r="F140" s="235" t="s">
        <v>1014</v>
      </c>
      <c r="G140" s="39"/>
      <c r="H140" s="39"/>
      <c r="I140" s="236"/>
      <c r="J140" s="39"/>
      <c r="K140" s="39"/>
      <c r="L140" s="43"/>
      <c r="M140" s="237"/>
      <c r="N140" s="238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5" t="s">
        <v>164</v>
      </c>
      <c r="AU140" s="15" t="s">
        <v>95</v>
      </c>
    </row>
    <row r="141" spans="1:65" s="2" customFormat="1" ht="24.15" customHeight="1">
      <c r="A141" s="37"/>
      <c r="B141" s="38"/>
      <c r="C141" s="220" t="s">
        <v>182</v>
      </c>
      <c r="D141" s="220" t="s">
        <v>158</v>
      </c>
      <c r="E141" s="221" t="s">
        <v>977</v>
      </c>
      <c r="F141" s="222" t="s">
        <v>978</v>
      </c>
      <c r="G141" s="223" t="s">
        <v>494</v>
      </c>
      <c r="H141" s="224">
        <v>6</v>
      </c>
      <c r="I141" s="225"/>
      <c r="J141" s="226">
        <f>ROUND(I141*H141,2)</f>
        <v>0</v>
      </c>
      <c r="K141" s="227"/>
      <c r="L141" s="43"/>
      <c r="M141" s="228" t="s">
        <v>1</v>
      </c>
      <c r="N141" s="229" t="s">
        <v>50</v>
      </c>
      <c r="O141" s="90"/>
      <c r="P141" s="230">
        <f>O141*H141</f>
        <v>0</v>
      </c>
      <c r="Q141" s="230">
        <v>0.00167</v>
      </c>
      <c r="R141" s="230">
        <f>Q141*H141</f>
        <v>0.010020000000000001</v>
      </c>
      <c r="S141" s="230">
        <v>0</v>
      </c>
      <c r="T141" s="231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2" t="s">
        <v>93</v>
      </c>
      <c r="AT141" s="232" t="s">
        <v>158</v>
      </c>
      <c r="AU141" s="232" t="s">
        <v>95</v>
      </c>
      <c r="AY141" s="15" t="s">
        <v>157</v>
      </c>
      <c r="BE141" s="233">
        <f>IF(N141="základní",J141,0)</f>
        <v>0</v>
      </c>
      <c r="BF141" s="233">
        <f>IF(N141="snížená",J141,0)</f>
        <v>0</v>
      </c>
      <c r="BG141" s="233">
        <f>IF(N141="zákl. přenesená",J141,0)</f>
        <v>0</v>
      </c>
      <c r="BH141" s="233">
        <f>IF(N141="sníž. přenesená",J141,0)</f>
        <v>0</v>
      </c>
      <c r="BI141" s="233">
        <f>IF(N141="nulová",J141,0)</f>
        <v>0</v>
      </c>
      <c r="BJ141" s="15" t="s">
        <v>93</v>
      </c>
      <c r="BK141" s="233">
        <f>ROUND(I141*H141,2)</f>
        <v>0</v>
      </c>
      <c r="BL141" s="15" t="s">
        <v>93</v>
      </c>
      <c r="BM141" s="232" t="s">
        <v>1827</v>
      </c>
    </row>
    <row r="142" spans="1:47" s="2" customFormat="1" ht="12">
      <c r="A142" s="37"/>
      <c r="B142" s="38"/>
      <c r="C142" s="39"/>
      <c r="D142" s="234" t="s">
        <v>164</v>
      </c>
      <c r="E142" s="39"/>
      <c r="F142" s="235" t="s">
        <v>1828</v>
      </c>
      <c r="G142" s="39"/>
      <c r="H142" s="39"/>
      <c r="I142" s="236"/>
      <c r="J142" s="39"/>
      <c r="K142" s="39"/>
      <c r="L142" s="43"/>
      <c r="M142" s="237"/>
      <c r="N142" s="238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5" t="s">
        <v>164</v>
      </c>
      <c r="AU142" s="15" t="s">
        <v>95</v>
      </c>
    </row>
    <row r="143" spans="1:51" s="13" customFormat="1" ht="12">
      <c r="A143" s="13"/>
      <c r="B143" s="239"/>
      <c r="C143" s="240"/>
      <c r="D143" s="234" t="s">
        <v>224</v>
      </c>
      <c r="E143" s="241" t="s">
        <v>1</v>
      </c>
      <c r="F143" s="242" t="s">
        <v>182</v>
      </c>
      <c r="G143" s="240"/>
      <c r="H143" s="243">
        <v>6</v>
      </c>
      <c r="I143" s="244"/>
      <c r="J143" s="240"/>
      <c r="K143" s="240"/>
      <c r="L143" s="245"/>
      <c r="M143" s="246"/>
      <c r="N143" s="247"/>
      <c r="O143" s="247"/>
      <c r="P143" s="247"/>
      <c r="Q143" s="247"/>
      <c r="R143" s="247"/>
      <c r="S143" s="247"/>
      <c r="T143" s="248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9" t="s">
        <v>224</v>
      </c>
      <c r="AU143" s="249" t="s">
        <v>95</v>
      </c>
      <c r="AV143" s="13" t="s">
        <v>95</v>
      </c>
      <c r="AW143" s="13" t="s">
        <v>40</v>
      </c>
      <c r="AX143" s="13" t="s">
        <v>93</v>
      </c>
      <c r="AY143" s="249" t="s">
        <v>157</v>
      </c>
    </row>
    <row r="144" spans="1:65" s="2" customFormat="1" ht="24.15" customHeight="1">
      <c r="A144" s="37"/>
      <c r="B144" s="38"/>
      <c r="C144" s="254" t="s">
        <v>186</v>
      </c>
      <c r="D144" s="254" t="s">
        <v>299</v>
      </c>
      <c r="E144" s="255" t="s">
        <v>1829</v>
      </c>
      <c r="F144" s="256" t="s">
        <v>1830</v>
      </c>
      <c r="G144" s="257" t="s">
        <v>494</v>
      </c>
      <c r="H144" s="258">
        <v>1</v>
      </c>
      <c r="I144" s="259"/>
      <c r="J144" s="260">
        <f>ROUND(I144*H144,2)</f>
        <v>0</v>
      </c>
      <c r="K144" s="261"/>
      <c r="L144" s="262"/>
      <c r="M144" s="263" t="s">
        <v>1</v>
      </c>
      <c r="N144" s="264" t="s">
        <v>50</v>
      </c>
      <c r="O144" s="90"/>
      <c r="P144" s="230">
        <f>O144*H144</f>
        <v>0</v>
      </c>
      <c r="Q144" s="230">
        <v>0.0097</v>
      </c>
      <c r="R144" s="230">
        <f>Q144*H144</f>
        <v>0.0097</v>
      </c>
      <c r="S144" s="230">
        <v>0</v>
      </c>
      <c r="T144" s="23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2" t="s">
        <v>95</v>
      </c>
      <c r="AT144" s="232" t="s">
        <v>299</v>
      </c>
      <c r="AU144" s="232" t="s">
        <v>95</v>
      </c>
      <c r="AY144" s="15" t="s">
        <v>157</v>
      </c>
      <c r="BE144" s="233">
        <f>IF(N144="základní",J144,0)</f>
        <v>0</v>
      </c>
      <c r="BF144" s="233">
        <f>IF(N144="snížená",J144,0)</f>
        <v>0</v>
      </c>
      <c r="BG144" s="233">
        <f>IF(N144="zákl. přenesená",J144,0)</f>
        <v>0</v>
      </c>
      <c r="BH144" s="233">
        <f>IF(N144="sníž. přenesená",J144,0)</f>
        <v>0</v>
      </c>
      <c r="BI144" s="233">
        <f>IF(N144="nulová",J144,0)</f>
        <v>0</v>
      </c>
      <c r="BJ144" s="15" t="s">
        <v>93</v>
      </c>
      <c r="BK144" s="233">
        <f>ROUND(I144*H144,2)</f>
        <v>0</v>
      </c>
      <c r="BL144" s="15" t="s">
        <v>93</v>
      </c>
      <c r="BM144" s="232" t="s">
        <v>1831</v>
      </c>
    </row>
    <row r="145" spans="1:47" s="2" customFormat="1" ht="12">
      <c r="A145" s="37"/>
      <c r="B145" s="38"/>
      <c r="C145" s="39"/>
      <c r="D145" s="234" t="s">
        <v>164</v>
      </c>
      <c r="E145" s="39"/>
      <c r="F145" s="235" t="s">
        <v>1830</v>
      </c>
      <c r="G145" s="39"/>
      <c r="H145" s="39"/>
      <c r="I145" s="236"/>
      <c r="J145" s="39"/>
      <c r="K145" s="39"/>
      <c r="L145" s="43"/>
      <c r="M145" s="237"/>
      <c r="N145" s="238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5" t="s">
        <v>164</v>
      </c>
      <c r="AU145" s="15" t="s">
        <v>95</v>
      </c>
    </row>
    <row r="146" spans="1:65" s="2" customFormat="1" ht="24.15" customHeight="1">
      <c r="A146" s="37"/>
      <c r="B146" s="38"/>
      <c r="C146" s="254" t="s">
        <v>191</v>
      </c>
      <c r="D146" s="254" t="s">
        <v>299</v>
      </c>
      <c r="E146" s="255" t="s">
        <v>1832</v>
      </c>
      <c r="F146" s="256" t="s">
        <v>1833</v>
      </c>
      <c r="G146" s="257" t="s">
        <v>494</v>
      </c>
      <c r="H146" s="258">
        <v>1</v>
      </c>
      <c r="I146" s="259"/>
      <c r="J146" s="260">
        <f>ROUND(I146*H146,2)</f>
        <v>0</v>
      </c>
      <c r="K146" s="261"/>
      <c r="L146" s="262"/>
      <c r="M146" s="263" t="s">
        <v>1</v>
      </c>
      <c r="N146" s="264" t="s">
        <v>50</v>
      </c>
      <c r="O146" s="90"/>
      <c r="P146" s="230">
        <f>O146*H146</f>
        <v>0</v>
      </c>
      <c r="Q146" s="230">
        <v>0.009</v>
      </c>
      <c r="R146" s="230">
        <f>Q146*H146</f>
        <v>0.009</v>
      </c>
      <c r="S146" s="230">
        <v>0</v>
      </c>
      <c r="T146" s="23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2" t="s">
        <v>95</v>
      </c>
      <c r="AT146" s="232" t="s">
        <v>299</v>
      </c>
      <c r="AU146" s="232" t="s">
        <v>95</v>
      </c>
      <c r="AY146" s="15" t="s">
        <v>157</v>
      </c>
      <c r="BE146" s="233">
        <f>IF(N146="základní",J146,0)</f>
        <v>0</v>
      </c>
      <c r="BF146" s="233">
        <f>IF(N146="snížená",J146,0)</f>
        <v>0</v>
      </c>
      <c r="BG146" s="233">
        <f>IF(N146="zákl. přenesená",J146,0)</f>
        <v>0</v>
      </c>
      <c r="BH146" s="233">
        <f>IF(N146="sníž. přenesená",J146,0)</f>
        <v>0</v>
      </c>
      <c r="BI146" s="233">
        <f>IF(N146="nulová",J146,0)</f>
        <v>0</v>
      </c>
      <c r="BJ146" s="15" t="s">
        <v>93</v>
      </c>
      <c r="BK146" s="233">
        <f>ROUND(I146*H146,2)</f>
        <v>0</v>
      </c>
      <c r="BL146" s="15" t="s">
        <v>93</v>
      </c>
      <c r="BM146" s="232" t="s">
        <v>1834</v>
      </c>
    </row>
    <row r="147" spans="1:47" s="2" customFormat="1" ht="12">
      <c r="A147" s="37"/>
      <c r="B147" s="38"/>
      <c r="C147" s="39"/>
      <c r="D147" s="234" t="s">
        <v>164</v>
      </c>
      <c r="E147" s="39"/>
      <c r="F147" s="235" t="s">
        <v>1833</v>
      </c>
      <c r="G147" s="39"/>
      <c r="H147" s="39"/>
      <c r="I147" s="236"/>
      <c r="J147" s="39"/>
      <c r="K147" s="39"/>
      <c r="L147" s="43"/>
      <c r="M147" s="237"/>
      <c r="N147" s="238"/>
      <c r="O147" s="90"/>
      <c r="P147" s="90"/>
      <c r="Q147" s="90"/>
      <c r="R147" s="90"/>
      <c r="S147" s="90"/>
      <c r="T147" s="91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15" t="s">
        <v>164</v>
      </c>
      <c r="AU147" s="15" t="s">
        <v>95</v>
      </c>
    </row>
    <row r="148" spans="1:65" s="2" customFormat="1" ht="21.75" customHeight="1">
      <c r="A148" s="37"/>
      <c r="B148" s="38"/>
      <c r="C148" s="254" t="s">
        <v>196</v>
      </c>
      <c r="D148" s="254" t="s">
        <v>299</v>
      </c>
      <c r="E148" s="255" t="s">
        <v>1835</v>
      </c>
      <c r="F148" s="256" t="s">
        <v>1836</v>
      </c>
      <c r="G148" s="257" t="s">
        <v>494</v>
      </c>
      <c r="H148" s="258">
        <v>2</v>
      </c>
      <c r="I148" s="259"/>
      <c r="J148" s="260">
        <f>ROUND(I148*H148,2)</f>
        <v>0</v>
      </c>
      <c r="K148" s="261"/>
      <c r="L148" s="262"/>
      <c r="M148" s="263" t="s">
        <v>1</v>
      </c>
      <c r="N148" s="264" t="s">
        <v>50</v>
      </c>
      <c r="O148" s="90"/>
      <c r="P148" s="230">
        <f>O148*H148</f>
        <v>0</v>
      </c>
      <c r="Q148" s="230">
        <v>0.00271</v>
      </c>
      <c r="R148" s="230">
        <f>Q148*H148</f>
        <v>0.00542</v>
      </c>
      <c r="S148" s="230">
        <v>0</v>
      </c>
      <c r="T148" s="23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2" t="s">
        <v>95</v>
      </c>
      <c r="AT148" s="232" t="s">
        <v>299</v>
      </c>
      <c r="AU148" s="232" t="s">
        <v>95</v>
      </c>
      <c r="AY148" s="15" t="s">
        <v>157</v>
      </c>
      <c r="BE148" s="233">
        <f>IF(N148="základní",J148,0)</f>
        <v>0</v>
      </c>
      <c r="BF148" s="233">
        <f>IF(N148="snížená",J148,0)</f>
        <v>0</v>
      </c>
      <c r="BG148" s="233">
        <f>IF(N148="zákl. přenesená",J148,0)</f>
        <v>0</v>
      </c>
      <c r="BH148" s="233">
        <f>IF(N148="sníž. přenesená",J148,0)</f>
        <v>0</v>
      </c>
      <c r="BI148" s="233">
        <f>IF(N148="nulová",J148,0)</f>
        <v>0</v>
      </c>
      <c r="BJ148" s="15" t="s">
        <v>93</v>
      </c>
      <c r="BK148" s="233">
        <f>ROUND(I148*H148,2)</f>
        <v>0</v>
      </c>
      <c r="BL148" s="15" t="s">
        <v>93</v>
      </c>
      <c r="BM148" s="232" t="s">
        <v>1837</v>
      </c>
    </row>
    <row r="149" spans="1:47" s="2" customFormat="1" ht="12">
      <c r="A149" s="37"/>
      <c r="B149" s="38"/>
      <c r="C149" s="39"/>
      <c r="D149" s="234" t="s">
        <v>164</v>
      </c>
      <c r="E149" s="39"/>
      <c r="F149" s="235" t="s">
        <v>1836</v>
      </c>
      <c r="G149" s="39"/>
      <c r="H149" s="39"/>
      <c r="I149" s="236"/>
      <c r="J149" s="39"/>
      <c r="K149" s="39"/>
      <c r="L149" s="43"/>
      <c r="M149" s="237"/>
      <c r="N149" s="238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5" t="s">
        <v>164</v>
      </c>
      <c r="AU149" s="15" t="s">
        <v>95</v>
      </c>
    </row>
    <row r="150" spans="1:65" s="2" customFormat="1" ht="21.75" customHeight="1">
      <c r="A150" s="37"/>
      <c r="B150" s="38"/>
      <c r="C150" s="254" t="s">
        <v>201</v>
      </c>
      <c r="D150" s="254" t="s">
        <v>299</v>
      </c>
      <c r="E150" s="255" t="s">
        <v>1838</v>
      </c>
      <c r="F150" s="256" t="s">
        <v>1839</v>
      </c>
      <c r="G150" s="257" t="s">
        <v>494</v>
      </c>
      <c r="H150" s="258">
        <v>1</v>
      </c>
      <c r="I150" s="259"/>
      <c r="J150" s="260">
        <f>ROUND(I150*H150,2)</f>
        <v>0</v>
      </c>
      <c r="K150" s="261"/>
      <c r="L150" s="262"/>
      <c r="M150" s="263" t="s">
        <v>1</v>
      </c>
      <c r="N150" s="264" t="s">
        <v>50</v>
      </c>
      <c r="O150" s="90"/>
      <c r="P150" s="230">
        <f>O150*H150</f>
        <v>0</v>
      </c>
      <c r="Q150" s="230">
        <v>0.0075</v>
      </c>
      <c r="R150" s="230">
        <f>Q150*H150</f>
        <v>0.0075</v>
      </c>
      <c r="S150" s="230">
        <v>0</v>
      </c>
      <c r="T150" s="23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2" t="s">
        <v>95</v>
      </c>
      <c r="AT150" s="232" t="s">
        <v>299</v>
      </c>
      <c r="AU150" s="232" t="s">
        <v>95</v>
      </c>
      <c r="AY150" s="15" t="s">
        <v>157</v>
      </c>
      <c r="BE150" s="233">
        <f>IF(N150="základní",J150,0)</f>
        <v>0</v>
      </c>
      <c r="BF150" s="233">
        <f>IF(N150="snížená",J150,0)</f>
        <v>0</v>
      </c>
      <c r="BG150" s="233">
        <f>IF(N150="zákl. přenesená",J150,0)</f>
        <v>0</v>
      </c>
      <c r="BH150" s="233">
        <f>IF(N150="sníž. přenesená",J150,0)</f>
        <v>0</v>
      </c>
      <c r="BI150" s="233">
        <f>IF(N150="nulová",J150,0)</f>
        <v>0</v>
      </c>
      <c r="BJ150" s="15" t="s">
        <v>93</v>
      </c>
      <c r="BK150" s="233">
        <f>ROUND(I150*H150,2)</f>
        <v>0</v>
      </c>
      <c r="BL150" s="15" t="s">
        <v>93</v>
      </c>
      <c r="BM150" s="232" t="s">
        <v>1840</v>
      </c>
    </row>
    <row r="151" spans="1:47" s="2" customFormat="1" ht="12">
      <c r="A151" s="37"/>
      <c r="B151" s="38"/>
      <c r="C151" s="39"/>
      <c r="D151" s="234" t="s">
        <v>164</v>
      </c>
      <c r="E151" s="39"/>
      <c r="F151" s="235" t="s">
        <v>1839</v>
      </c>
      <c r="G151" s="39"/>
      <c r="H151" s="39"/>
      <c r="I151" s="236"/>
      <c r="J151" s="39"/>
      <c r="K151" s="39"/>
      <c r="L151" s="43"/>
      <c r="M151" s="237"/>
      <c r="N151" s="238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5" t="s">
        <v>164</v>
      </c>
      <c r="AU151" s="15" t="s">
        <v>95</v>
      </c>
    </row>
    <row r="152" spans="1:65" s="2" customFormat="1" ht="24.15" customHeight="1">
      <c r="A152" s="37"/>
      <c r="B152" s="38"/>
      <c r="C152" s="254" t="s">
        <v>206</v>
      </c>
      <c r="D152" s="254" t="s">
        <v>299</v>
      </c>
      <c r="E152" s="255" t="s">
        <v>1841</v>
      </c>
      <c r="F152" s="256" t="s">
        <v>1842</v>
      </c>
      <c r="G152" s="257" t="s">
        <v>494</v>
      </c>
      <c r="H152" s="258">
        <v>2</v>
      </c>
      <c r="I152" s="259"/>
      <c r="J152" s="260">
        <f>ROUND(I152*H152,2)</f>
        <v>0</v>
      </c>
      <c r="K152" s="261"/>
      <c r="L152" s="262"/>
      <c r="M152" s="263" t="s">
        <v>1</v>
      </c>
      <c r="N152" s="264" t="s">
        <v>50</v>
      </c>
      <c r="O152" s="90"/>
      <c r="P152" s="230">
        <f>O152*H152</f>
        <v>0</v>
      </c>
      <c r="Q152" s="230">
        <v>0.017</v>
      </c>
      <c r="R152" s="230">
        <f>Q152*H152</f>
        <v>0.034</v>
      </c>
      <c r="S152" s="230">
        <v>0</v>
      </c>
      <c r="T152" s="23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2" t="s">
        <v>95</v>
      </c>
      <c r="AT152" s="232" t="s">
        <v>299</v>
      </c>
      <c r="AU152" s="232" t="s">
        <v>95</v>
      </c>
      <c r="AY152" s="15" t="s">
        <v>157</v>
      </c>
      <c r="BE152" s="233">
        <f>IF(N152="základní",J152,0)</f>
        <v>0</v>
      </c>
      <c r="BF152" s="233">
        <f>IF(N152="snížená",J152,0)</f>
        <v>0</v>
      </c>
      <c r="BG152" s="233">
        <f>IF(N152="zákl. přenesená",J152,0)</f>
        <v>0</v>
      </c>
      <c r="BH152" s="233">
        <f>IF(N152="sníž. přenesená",J152,0)</f>
        <v>0</v>
      </c>
      <c r="BI152" s="233">
        <f>IF(N152="nulová",J152,0)</f>
        <v>0</v>
      </c>
      <c r="BJ152" s="15" t="s">
        <v>93</v>
      </c>
      <c r="BK152" s="233">
        <f>ROUND(I152*H152,2)</f>
        <v>0</v>
      </c>
      <c r="BL152" s="15" t="s">
        <v>93</v>
      </c>
      <c r="BM152" s="232" t="s">
        <v>1843</v>
      </c>
    </row>
    <row r="153" spans="1:47" s="2" customFormat="1" ht="12">
      <c r="A153" s="37"/>
      <c r="B153" s="38"/>
      <c r="C153" s="39"/>
      <c r="D153" s="234" t="s">
        <v>164</v>
      </c>
      <c r="E153" s="39"/>
      <c r="F153" s="235" t="s">
        <v>1842</v>
      </c>
      <c r="G153" s="39"/>
      <c r="H153" s="39"/>
      <c r="I153" s="236"/>
      <c r="J153" s="39"/>
      <c r="K153" s="39"/>
      <c r="L153" s="43"/>
      <c r="M153" s="237"/>
      <c r="N153" s="238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5" t="s">
        <v>164</v>
      </c>
      <c r="AU153" s="15" t="s">
        <v>95</v>
      </c>
    </row>
    <row r="154" spans="1:65" s="2" customFormat="1" ht="24.15" customHeight="1">
      <c r="A154" s="37"/>
      <c r="B154" s="38"/>
      <c r="C154" s="220" t="s">
        <v>212</v>
      </c>
      <c r="D154" s="220" t="s">
        <v>158</v>
      </c>
      <c r="E154" s="221" t="s">
        <v>1844</v>
      </c>
      <c r="F154" s="222" t="s">
        <v>1845</v>
      </c>
      <c r="G154" s="223" t="s">
        <v>494</v>
      </c>
      <c r="H154" s="224">
        <v>1</v>
      </c>
      <c r="I154" s="225"/>
      <c r="J154" s="226">
        <f>ROUND(I154*H154,2)</f>
        <v>0</v>
      </c>
      <c r="K154" s="227"/>
      <c r="L154" s="43"/>
      <c r="M154" s="228" t="s">
        <v>1</v>
      </c>
      <c r="N154" s="229" t="s">
        <v>50</v>
      </c>
      <c r="O154" s="90"/>
      <c r="P154" s="230">
        <f>O154*H154</f>
        <v>0</v>
      </c>
      <c r="Q154" s="230">
        <v>0.00171</v>
      </c>
      <c r="R154" s="230">
        <f>Q154*H154</f>
        <v>0.00171</v>
      </c>
      <c r="S154" s="230">
        <v>0</v>
      </c>
      <c r="T154" s="23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2" t="s">
        <v>93</v>
      </c>
      <c r="AT154" s="232" t="s">
        <v>158</v>
      </c>
      <c r="AU154" s="232" t="s">
        <v>95</v>
      </c>
      <c r="AY154" s="15" t="s">
        <v>157</v>
      </c>
      <c r="BE154" s="233">
        <f>IF(N154="základní",J154,0)</f>
        <v>0</v>
      </c>
      <c r="BF154" s="233">
        <f>IF(N154="snížená",J154,0)</f>
        <v>0</v>
      </c>
      <c r="BG154" s="233">
        <f>IF(N154="zákl. přenesená",J154,0)</f>
        <v>0</v>
      </c>
      <c r="BH154" s="233">
        <f>IF(N154="sníž. přenesená",J154,0)</f>
        <v>0</v>
      </c>
      <c r="BI154" s="233">
        <f>IF(N154="nulová",J154,0)</f>
        <v>0</v>
      </c>
      <c r="BJ154" s="15" t="s">
        <v>93</v>
      </c>
      <c r="BK154" s="233">
        <f>ROUND(I154*H154,2)</f>
        <v>0</v>
      </c>
      <c r="BL154" s="15" t="s">
        <v>93</v>
      </c>
      <c r="BM154" s="232" t="s">
        <v>1846</v>
      </c>
    </row>
    <row r="155" spans="1:47" s="2" customFormat="1" ht="12">
      <c r="A155" s="37"/>
      <c r="B155" s="38"/>
      <c r="C155" s="39"/>
      <c r="D155" s="234" t="s">
        <v>164</v>
      </c>
      <c r="E155" s="39"/>
      <c r="F155" s="235" t="s">
        <v>1847</v>
      </c>
      <c r="G155" s="39"/>
      <c r="H155" s="39"/>
      <c r="I155" s="236"/>
      <c r="J155" s="39"/>
      <c r="K155" s="39"/>
      <c r="L155" s="43"/>
      <c r="M155" s="237"/>
      <c r="N155" s="238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5" t="s">
        <v>164</v>
      </c>
      <c r="AU155" s="15" t="s">
        <v>95</v>
      </c>
    </row>
    <row r="156" spans="1:65" s="2" customFormat="1" ht="33" customHeight="1">
      <c r="A156" s="37"/>
      <c r="B156" s="38"/>
      <c r="C156" s="254" t="s">
        <v>220</v>
      </c>
      <c r="D156" s="254" t="s">
        <v>299</v>
      </c>
      <c r="E156" s="255" t="s">
        <v>1848</v>
      </c>
      <c r="F156" s="256" t="s">
        <v>1849</v>
      </c>
      <c r="G156" s="257" t="s">
        <v>494</v>
      </c>
      <c r="H156" s="258">
        <v>1</v>
      </c>
      <c r="I156" s="259"/>
      <c r="J156" s="260">
        <f>ROUND(I156*H156,2)</f>
        <v>0</v>
      </c>
      <c r="K156" s="261"/>
      <c r="L156" s="262"/>
      <c r="M156" s="263" t="s">
        <v>1</v>
      </c>
      <c r="N156" s="264" t="s">
        <v>50</v>
      </c>
      <c r="O156" s="90"/>
      <c r="P156" s="230">
        <f>O156*H156</f>
        <v>0</v>
      </c>
      <c r="Q156" s="230">
        <v>0.0178</v>
      </c>
      <c r="R156" s="230">
        <f>Q156*H156</f>
        <v>0.0178</v>
      </c>
      <c r="S156" s="230">
        <v>0</v>
      </c>
      <c r="T156" s="23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2" t="s">
        <v>95</v>
      </c>
      <c r="AT156" s="232" t="s">
        <v>299</v>
      </c>
      <c r="AU156" s="232" t="s">
        <v>95</v>
      </c>
      <c r="AY156" s="15" t="s">
        <v>157</v>
      </c>
      <c r="BE156" s="233">
        <f>IF(N156="základní",J156,0)</f>
        <v>0</v>
      </c>
      <c r="BF156" s="233">
        <f>IF(N156="snížená",J156,0)</f>
        <v>0</v>
      </c>
      <c r="BG156" s="233">
        <f>IF(N156="zákl. přenesená",J156,0)</f>
        <v>0</v>
      </c>
      <c r="BH156" s="233">
        <f>IF(N156="sníž. přenesená",J156,0)</f>
        <v>0</v>
      </c>
      <c r="BI156" s="233">
        <f>IF(N156="nulová",J156,0)</f>
        <v>0</v>
      </c>
      <c r="BJ156" s="15" t="s">
        <v>93</v>
      </c>
      <c r="BK156" s="233">
        <f>ROUND(I156*H156,2)</f>
        <v>0</v>
      </c>
      <c r="BL156" s="15" t="s">
        <v>93</v>
      </c>
      <c r="BM156" s="232" t="s">
        <v>1850</v>
      </c>
    </row>
    <row r="157" spans="1:47" s="2" customFormat="1" ht="12">
      <c r="A157" s="37"/>
      <c r="B157" s="38"/>
      <c r="C157" s="39"/>
      <c r="D157" s="234" t="s">
        <v>164</v>
      </c>
      <c r="E157" s="39"/>
      <c r="F157" s="235" t="s">
        <v>1849</v>
      </c>
      <c r="G157" s="39"/>
      <c r="H157" s="39"/>
      <c r="I157" s="236"/>
      <c r="J157" s="39"/>
      <c r="K157" s="39"/>
      <c r="L157" s="43"/>
      <c r="M157" s="237"/>
      <c r="N157" s="238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5" t="s">
        <v>164</v>
      </c>
      <c r="AU157" s="15" t="s">
        <v>95</v>
      </c>
    </row>
    <row r="158" spans="1:65" s="2" customFormat="1" ht="24.15" customHeight="1">
      <c r="A158" s="37"/>
      <c r="B158" s="38"/>
      <c r="C158" s="220" t="s">
        <v>227</v>
      </c>
      <c r="D158" s="220" t="s">
        <v>158</v>
      </c>
      <c r="E158" s="221" t="s">
        <v>1851</v>
      </c>
      <c r="F158" s="222" t="s">
        <v>1852</v>
      </c>
      <c r="G158" s="223" t="s">
        <v>494</v>
      </c>
      <c r="H158" s="224">
        <v>1</v>
      </c>
      <c r="I158" s="225"/>
      <c r="J158" s="226">
        <f>ROUND(I158*H158,2)</f>
        <v>0</v>
      </c>
      <c r="K158" s="227"/>
      <c r="L158" s="43"/>
      <c r="M158" s="228" t="s">
        <v>1</v>
      </c>
      <c r="N158" s="229" t="s">
        <v>50</v>
      </c>
      <c r="O158" s="90"/>
      <c r="P158" s="230">
        <f>O158*H158</f>
        <v>0</v>
      </c>
      <c r="Q158" s="230">
        <v>0.00167</v>
      </c>
      <c r="R158" s="230">
        <f>Q158*H158</f>
        <v>0.00167</v>
      </c>
      <c r="S158" s="230">
        <v>0</v>
      </c>
      <c r="T158" s="23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2" t="s">
        <v>93</v>
      </c>
      <c r="AT158" s="232" t="s">
        <v>158</v>
      </c>
      <c r="AU158" s="232" t="s">
        <v>95</v>
      </c>
      <c r="AY158" s="15" t="s">
        <v>157</v>
      </c>
      <c r="BE158" s="233">
        <f>IF(N158="základní",J158,0)</f>
        <v>0</v>
      </c>
      <c r="BF158" s="233">
        <f>IF(N158="snížená",J158,0)</f>
        <v>0</v>
      </c>
      <c r="BG158" s="233">
        <f>IF(N158="zákl. přenesená",J158,0)</f>
        <v>0</v>
      </c>
      <c r="BH158" s="233">
        <f>IF(N158="sníž. přenesená",J158,0)</f>
        <v>0</v>
      </c>
      <c r="BI158" s="233">
        <f>IF(N158="nulová",J158,0)</f>
        <v>0</v>
      </c>
      <c r="BJ158" s="15" t="s">
        <v>93</v>
      </c>
      <c r="BK158" s="233">
        <f>ROUND(I158*H158,2)</f>
        <v>0</v>
      </c>
      <c r="BL158" s="15" t="s">
        <v>93</v>
      </c>
      <c r="BM158" s="232" t="s">
        <v>1853</v>
      </c>
    </row>
    <row r="159" spans="1:47" s="2" customFormat="1" ht="12">
      <c r="A159" s="37"/>
      <c r="B159" s="38"/>
      <c r="C159" s="39"/>
      <c r="D159" s="234" t="s">
        <v>164</v>
      </c>
      <c r="E159" s="39"/>
      <c r="F159" s="235" t="s">
        <v>1854</v>
      </c>
      <c r="G159" s="39"/>
      <c r="H159" s="39"/>
      <c r="I159" s="236"/>
      <c r="J159" s="39"/>
      <c r="K159" s="39"/>
      <c r="L159" s="43"/>
      <c r="M159" s="237"/>
      <c r="N159" s="238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5" t="s">
        <v>164</v>
      </c>
      <c r="AU159" s="15" t="s">
        <v>95</v>
      </c>
    </row>
    <row r="160" spans="1:65" s="2" customFormat="1" ht="21.75" customHeight="1">
      <c r="A160" s="37"/>
      <c r="B160" s="38"/>
      <c r="C160" s="254" t="s">
        <v>8</v>
      </c>
      <c r="D160" s="254" t="s">
        <v>299</v>
      </c>
      <c r="E160" s="255" t="s">
        <v>1855</v>
      </c>
      <c r="F160" s="256" t="s">
        <v>1856</v>
      </c>
      <c r="G160" s="257" t="s">
        <v>494</v>
      </c>
      <c r="H160" s="258">
        <v>1</v>
      </c>
      <c r="I160" s="259"/>
      <c r="J160" s="260">
        <f>ROUND(I160*H160,2)</f>
        <v>0</v>
      </c>
      <c r="K160" s="261"/>
      <c r="L160" s="262"/>
      <c r="M160" s="263" t="s">
        <v>1</v>
      </c>
      <c r="N160" s="264" t="s">
        <v>50</v>
      </c>
      <c r="O160" s="90"/>
      <c r="P160" s="230">
        <f>O160*H160</f>
        <v>0</v>
      </c>
      <c r="Q160" s="230">
        <v>0.0107</v>
      </c>
      <c r="R160" s="230">
        <f>Q160*H160</f>
        <v>0.0107</v>
      </c>
      <c r="S160" s="230">
        <v>0</v>
      </c>
      <c r="T160" s="23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2" t="s">
        <v>95</v>
      </c>
      <c r="AT160" s="232" t="s">
        <v>299</v>
      </c>
      <c r="AU160" s="232" t="s">
        <v>95</v>
      </c>
      <c r="AY160" s="15" t="s">
        <v>157</v>
      </c>
      <c r="BE160" s="233">
        <f>IF(N160="základní",J160,0)</f>
        <v>0</v>
      </c>
      <c r="BF160" s="233">
        <f>IF(N160="snížená",J160,0)</f>
        <v>0</v>
      </c>
      <c r="BG160" s="233">
        <f>IF(N160="zákl. přenesená",J160,0)</f>
        <v>0</v>
      </c>
      <c r="BH160" s="233">
        <f>IF(N160="sníž. přenesená",J160,0)</f>
        <v>0</v>
      </c>
      <c r="BI160" s="233">
        <f>IF(N160="nulová",J160,0)</f>
        <v>0</v>
      </c>
      <c r="BJ160" s="15" t="s">
        <v>93</v>
      </c>
      <c r="BK160" s="233">
        <f>ROUND(I160*H160,2)</f>
        <v>0</v>
      </c>
      <c r="BL160" s="15" t="s">
        <v>93</v>
      </c>
      <c r="BM160" s="232" t="s">
        <v>1857</v>
      </c>
    </row>
    <row r="161" spans="1:47" s="2" customFormat="1" ht="12">
      <c r="A161" s="37"/>
      <c r="B161" s="38"/>
      <c r="C161" s="39"/>
      <c r="D161" s="234" t="s">
        <v>164</v>
      </c>
      <c r="E161" s="39"/>
      <c r="F161" s="235" t="s">
        <v>1856</v>
      </c>
      <c r="G161" s="39"/>
      <c r="H161" s="39"/>
      <c r="I161" s="236"/>
      <c r="J161" s="39"/>
      <c r="K161" s="39"/>
      <c r="L161" s="43"/>
      <c r="M161" s="237"/>
      <c r="N161" s="238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5" t="s">
        <v>164</v>
      </c>
      <c r="AU161" s="15" t="s">
        <v>95</v>
      </c>
    </row>
    <row r="162" spans="1:65" s="2" customFormat="1" ht="24.15" customHeight="1">
      <c r="A162" s="37"/>
      <c r="B162" s="38"/>
      <c r="C162" s="220" t="s">
        <v>236</v>
      </c>
      <c r="D162" s="220" t="s">
        <v>158</v>
      </c>
      <c r="E162" s="221" t="s">
        <v>987</v>
      </c>
      <c r="F162" s="222" t="s">
        <v>988</v>
      </c>
      <c r="G162" s="223" t="s">
        <v>494</v>
      </c>
      <c r="H162" s="224">
        <v>1</v>
      </c>
      <c r="I162" s="225"/>
      <c r="J162" s="226">
        <f>ROUND(I162*H162,2)</f>
        <v>0</v>
      </c>
      <c r="K162" s="227"/>
      <c r="L162" s="43"/>
      <c r="M162" s="228" t="s">
        <v>1</v>
      </c>
      <c r="N162" s="229" t="s">
        <v>50</v>
      </c>
      <c r="O162" s="90"/>
      <c r="P162" s="230">
        <f>O162*H162</f>
        <v>0</v>
      </c>
      <c r="Q162" s="230">
        <v>0.00287</v>
      </c>
      <c r="R162" s="230">
        <f>Q162*H162</f>
        <v>0.00287</v>
      </c>
      <c r="S162" s="230">
        <v>0</v>
      </c>
      <c r="T162" s="23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2" t="s">
        <v>93</v>
      </c>
      <c r="AT162" s="232" t="s">
        <v>158</v>
      </c>
      <c r="AU162" s="232" t="s">
        <v>95</v>
      </c>
      <c r="AY162" s="15" t="s">
        <v>157</v>
      </c>
      <c r="BE162" s="233">
        <f>IF(N162="základní",J162,0)</f>
        <v>0</v>
      </c>
      <c r="BF162" s="233">
        <f>IF(N162="snížená",J162,0)</f>
        <v>0</v>
      </c>
      <c r="BG162" s="233">
        <f>IF(N162="zákl. přenesená",J162,0)</f>
        <v>0</v>
      </c>
      <c r="BH162" s="233">
        <f>IF(N162="sníž. přenesená",J162,0)</f>
        <v>0</v>
      </c>
      <c r="BI162" s="233">
        <f>IF(N162="nulová",J162,0)</f>
        <v>0</v>
      </c>
      <c r="BJ162" s="15" t="s">
        <v>93</v>
      </c>
      <c r="BK162" s="233">
        <f>ROUND(I162*H162,2)</f>
        <v>0</v>
      </c>
      <c r="BL162" s="15" t="s">
        <v>93</v>
      </c>
      <c r="BM162" s="232" t="s">
        <v>1858</v>
      </c>
    </row>
    <row r="163" spans="1:47" s="2" customFormat="1" ht="12">
      <c r="A163" s="37"/>
      <c r="B163" s="38"/>
      <c r="C163" s="39"/>
      <c r="D163" s="234" t="s">
        <v>164</v>
      </c>
      <c r="E163" s="39"/>
      <c r="F163" s="235" t="s">
        <v>990</v>
      </c>
      <c r="G163" s="39"/>
      <c r="H163" s="39"/>
      <c r="I163" s="236"/>
      <c r="J163" s="39"/>
      <c r="K163" s="39"/>
      <c r="L163" s="43"/>
      <c r="M163" s="237"/>
      <c r="N163" s="238"/>
      <c r="O163" s="90"/>
      <c r="P163" s="90"/>
      <c r="Q163" s="90"/>
      <c r="R163" s="90"/>
      <c r="S163" s="90"/>
      <c r="T163" s="91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15" t="s">
        <v>164</v>
      </c>
      <c r="AU163" s="15" t="s">
        <v>95</v>
      </c>
    </row>
    <row r="164" spans="1:65" s="2" customFormat="1" ht="24.15" customHeight="1">
      <c r="A164" s="37"/>
      <c r="B164" s="38"/>
      <c r="C164" s="254" t="s">
        <v>346</v>
      </c>
      <c r="D164" s="254" t="s">
        <v>299</v>
      </c>
      <c r="E164" s="255" t="s">
        <v>1859</v>
      </c>
      <c r="F164" s="256" t="s">
        <v>1860</v>
      </c>
      <c r="G164" s="257" t="s">
        <v>494</v>
      </c>
      <c r="H164" s="258">
        <v>1</v>
      </c>
      <c r="I164" s="259"/>
      <c r="J164" s="260">
        <f>ROUND(I164*H164,2)</f>
        <v>0</v>
      </c>
      <c r="K164" s="261"/>
      <c r="L164" s="262"/>
      <c r="M164" s="263" t="s">
        <v>1</v>
      </c>
      <c r="N164" s="264" t="s">
        <v>50</v>
      </c>
      <c r="O164" s="90"/>
      <c r="P164" s="230">
        <f>O164*H164</f>
        <v>0</v>
      </c>
      <c r="Q164" s="230">
        <v>0.0188</v>
      </c>
      <c r="R164" s="230">
        <f>Q164*H164</f>
        <v>0.0188</v>
      </c>
      <c r="S164" s="230">
        <v>0</v>
      </c>
      <c r="T164" s="23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2" t="s">
        <v>95</v>
      </c>
      <c r="AT164" s="232" t="s">
        <v>299</v>
      </c>
      <c r="AU164" s="232" t="s">
        <v>95</v>
      </c>
      <c r="AY164" s="15" t="s">
        <v>157</v>
      </c>
      <c r="BE164" s="233">
        <f>IF(N164="základní",J164,0)</f>
        <v>0</v>
      </c>
      <c r="BF164" s="233">
        <f>IF(N164="snížená",J164,0)</f>
        <v>0</v>
      </c>
      <c r="BG164" s="233">
        <f>IF(N164="zákl. přenesená",J164,0)</f>
        <v>0</v>
      </c>
      <c r="BH164" s="233">
        <f>IF(N164="sníž. přenesená",J164,0)</f>
        <v>0</v>
      </c>
      <c r="BI164" s="233">
        <f>IF(N164="nulová",J164,0)</f>
        <v>0</v>
      </c>
      <c r="BJ164" s="15" t="s">
        <v>93</v>
      </c>
      <c r="BK164" s="233">
        <f>ROUND(I164*H164,2)</f>
        <v>0</v>
      </c>
      <c r="BL164" s="15" t="s">
        <v>93</v>
      </c>
      <c r="BM164" s="232" t="s">
        <v>1861</v>
      </c>
    </row>
    <row r="165" spans="1:47" s="2" customFormat="1" ht="12">
      <c r="A165" s="37"/>
      <c r="B165" s="38"/>
      <c r="C165" s="39"/>
      <c r="D165" s="234" t="s">
        <v>164</v>
      </c>
      <c r="E165" s="39"/>
      <c r="F165" s="235" t="s">
        <v>1860</v>
      </c>
      <c r="G165" s="39"/>
      <c r="H165" s="39"/>
      <c r="I165" s="236"/>
      <c r="J165" s="39"/>
      <c r="K165" s="39"/>
      <c r="L165" s="43"/>
      <c r="M165" s="237"/>
      <c r="N165" s="238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5" t="s">
        <v>164</v>
      </c>
      <c r="AU165" s="15" t="s">
        <v>95</v>
      </c>
    </row>
    <row r="166" spans="1:65" s="2" customFormat="1" ht="21.75" customHeight="1">
      <c r="A166" s="37"/>
      <c r="B166" s="38"/>
      <c r="C166" s="220" t="s">
        <v>353</v>
      </c>
      <c r="D166" s="220" t="s">
        <v>158</v>
      </c>
      <c r="E166" s="221" t="s">
        <v>1862</v>
      </c>
      <c r="F166" s="222" t="s">
        <v>1863</v>
      </c>
      <c r="G166" s="223" t="s">
        <v>494</v>
      </c>
      <c r="H166" s="224">
        <v>2</v>
      </c>
      <c r="I166" s="225"/>
      <c r="J166" s="226">
        <f>ROUND(I166*H166,2)</f>
        <v>0</v>
      </c>
      <c r="K166" s="227"/>
      <c r="L166" s="43"/>
      <c r="M166" s="228" t="s">
        <v>1</v>
      </c>
      <c r="N166" s="229" t="s">
        <v>50</v>
      </c>
      <c r="O166" s="90"/>
      <c r="P166" s="230">
        <f>O166*H166</f>
        <v>0</v>
      </c>
      <c r="Q166" s="230">
        <v>0.00162</v>
      </c>
      <c r="R166" s="230">
        <f>Q166*H166</f>
        <v>0.00324</v>
      </c>
      <c r="S166" s="230">
        <v>0</v>
      </c>
      <c r="T166" s="23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2" t="s">
        <v>93</v>
      </c>
      <c r="AT166" s="232" t="s">
        <v>158</v>
      </c>
      <c r="AU166" s="232" t="s">
        <v>95</v>
      </c>
      <c r="AY166" s="15" t="s">
        <v>157</v>
      </c>
      <c r="BE166" s="233">
        <f>IF(N166="základní",J166,0)</f>
        <v>0</v>
      </c>
      <c r="BF166" s="233">
        <f>IF(N166="snížená",J166,0)</f>
        <v>0</v>
      </c>
      <c r="BG166" s="233">
        <f>IF(N166="zákl. přenesená",J166,0)</f>
        <v>0</v>
      </c>
      <c r="BH166" s="233">
        <f>IF(N166="sníž. přenesená",J166,0)</f>
        <v>0</v>
      </c>
      <c r="BI166" s="233">
        <f>IF(N166="nulová",J166,0)</f>
        <v>0</v>
      </c>
      <c r="BJ166" s="15" t="s">
        <v>93</v>
      </c>
      <c r="BK166" s="233">
        <f>ROUND(I166*H166,2)</f>
        <v>0</v>
      </c>
      <c r="BL166" s="15" t="s">
        <v>93</v>
      </c>
      <c r="BM166" s="232" t="s">
        <v>1864</v>
      </c>
    </row>
    <row r="167" spans="1:47" s="2" customFormat="1" ht="12">
      <c r="A167" s="37"/>
      <c r="B167" s="38"/>
      <c r="C167" s="39"/>
      <c r="D167" s="234" t="s">
        <v>164</v>
      </c>
      <c r="E167" s="39"/>
      <c r="F167" s="235" t="s">
        <v>1865</v>
      </c>
      <c r="G167" s="39"/>
      <c r="H167" s="39"/>
      <c r="I167" s="236"/>
      <c r="J167" s="39"/>
      <c r="K167" s="39"/>
      <c r="L167" s="43"/>
      <c r="M167" s="237"/>
      <c r="N167" s="238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5" t="s">
        <v>164</v>
      </c>
      <c r="AU167" s="15" t="s">
        <v>95</v>
      </c>
    </row>
    <row r="168" spans="1:51" s="13" customFormat="1" ht="12">
      <c r="A168" s="13"/>
      <c r="B168" s="239"/>
      <c r="C168" s="240"/>
      <c r="D168" s="234" t="s">
        <v>224</v>
      </c>
      <c r="E168" s="241" t="s">
        <v>1</v>
      </c>
      <c r="F168" s="242" t="s">
        <v>95</v>
      </c>
      <c r="G168" s="240"/>
      <c r="H168" s="243">
        <v>2</v>
      </c>
      <c r="I168" s="244"/>
      <c r="J168" s="240"/>
      <c r="K168" s="240"/>
      <c r="L168" s="245"/>
      <c r="M168" s="246"/>
      <c r="N168" s="247"/>
      <c r="O168" s="247"/>
      <c r="P168" s="247"/>
      <c r="Q168" s="247"/>
      <c r="R168" s="247"/>
      <c r="S168" s="247"/>
      <c r="T168" s="248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9" t="s">
        <v>224</v>
      </c>
      <c r="AU168" s="249" t="s">
        <v>95</v>
      </c>
      <c r="AV168" s="13" t="s">
        <v>95</v>
      </c>
      <c r="AW168" s="13" t="s">
        <v>40</v>
      </c>
      <c r="AX168" s="13" t="s">
        <v>93</v>
      </c>
      <c r="AY168" s="249" t="s">
        <v>157</v>
      </c>
    </row>
    <row r="169" spans="1:65" s="2" customFormat="1" ht="24.15" customHeight="1">
      <c r="A169" s="37"/>
      <c r="B169" s="38"/>
      <c r="C169" s="254" t="s">
        <v>359</v>
      </c>
      <c r="D169" s="254" t="s">
        <v>299</v>
      </c>
      <c r="E169" s="255" t="s">
        <v>1009</v>
      </c>
      <c r="F169" s="256" t="s">
        <v>1012</v>
      </c>
      <c r="G169" s="257" t="s">
        <v>494</v>
      </c>
      <c r="H169" s="258">
        <v>2</v>
      </c>
      <c r="I169" s="259"/>
      <c r="J169" s="260">
        <f>ROUND(I169*H169,2)</f>
        <v>0</v>
      </c>
      <c r="K169" s="261"/>
      <c r="L169" s="262"/>
      <c r="M169" s="263" t="s">
        <v>1</v>
      </c>
      <c r="N169" s="264" t="s">
        <v>50</v>
      </c>
      <c r="O169" s="90"/>
      <c r="P169" s="230">
        <f>O169*H169</f>
        <v>0</v>
      </c>
      <c r="Q169" s="230">
        <v>0.00105</v>
      </c>
      <c r="R169" s="230">
        <f>Q169*H169</f>
        <v>0.0021</v>
      </c>
      <c r="S169" s="230">
        <v>0</v>
      </c>
      <c r="T169" s="23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2" t="s">
        <v>95</v>
      </c>
      <c r="AT169" s="232" t="s">
        <v>299</v>
      </c>
      <c r="AU169" s="232" t="s">
        <v>95</v>
      </c>
      <c r="AY169" s="15" t="s">
        <v>157</v>
      </c>
      <c r="BE169" s="233">
        <f>IF(N169="základní",J169,0)</f>
        <v>0</v>
      </c>
      <c r="BF169" s="233">
        <f>IF(N169="snížená",J169,0)</f>
        <v>0</v>
      </c>
      <c r="BG169" s="233">
        <f>IF(N169="zákl. přenesená",J169,0)</f>
        <v>0</v>
      </c>
      <c r="BH169" s="233">
        <f>IF(N169="sníž. přenesená",J169,0)</f>
        <v>0</v>
      </c>
      <c r="BI169" s="233">
        <f>IF(N169="nulová",J169,0)</f>
        <v>0</v>
      </c>
      <c r="BJ169" s="15" t="s">
        <v>93</v>
      </c>
      <c r="BK169" s="233">
        <f>ROUND(I169*H169,2)</f>
        <v>0</v>
      </c>
      <c r="BL169" s="15" t="s">
        <v>93</v>
      </c>
      <c r="BM169" s="232" t="s">
        <v>1866</v>
      </c>
    </row>
    <row r="170" spans="1:47" s="2" customFormat="1" ht="12">
      <c r="A170" s="37"/>
      <c r="B170" s="38"/>
      <c r="C170" s="39"/>
      <c r="D170" s="234" t="s">
        <v>164</v>
      </c>
      <c r="E170" s="39"/>
      <c r="F170" s="235" t="s">
        <v>1012</v>
      </c>
      <c r="G170" s="39"/>
      <c r="H170" s="39"/>
      <c r="I170" s="236"/>
      <c r="J170" s="39"/>
      <c r="K170" s="39"/>
      <c r="L170" s="43"/>
      <c r="M170" s="237"/>
      <c r="N170" s="238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5" t="s">
        <v>164</v>
      </c>
      <c r="AU170" s="15" t="s">
        <v>95</v>
      </c>
    </row>
    <row r="171" spans="1:65" s="2" customFormat="1" ht="24.15" customHeight="1">
      <c r="A171" s="37"/>
      <c r="B171" s="38"/>
      <c r="C171" s="254" t="s">
        <v>364</v>
      </c>
      <c r="D171" s="254" t="s">
        <v>299</v>
      </c>
      <c r="E171" s="255" t="s">
        <v>1071</v>
      </c>
      <c r="F171" s="256" t="s">
        <v>1072</v>
      </c>
      <c r="G171" s="257" t="s">
        <v>494</v>
      </c>
      <c r="H171" s="258">
        <v>2</v>
      </c>
      <c r="I171" s="259"/>
      <c r="J171" s="260">
        <f>ROUND(I171*H171,2)</f>
        <v>0</v>
      </c>
      <c r="K171" s="261"/>
      <c r="L171" s="262"/>
      <c r="M171" s="263" t="s">
        <v>1</v>
      </c>
      <c r="N171" s="264" t="s">
        <v>50</v>
      </c>
      <c r="O171" s="90"/>
      <c r="P171" s="230">
        <f>O171*H171</f>
        <v>0</v>
      </c>
      <c r="Q171" s="230">
        <v>0.018</v>
      </c>
      <c r="R171" s="230">
        <f>Q171*H171</f>
        <v>0.036</v>
      </c>
      <c r="S171" s="230">
        <v>0</v>
      </c>
      <c r="T171" s="231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2" t="s">
        <v>95</v>
      </c>
      <c r="AT171" s="232" t="s">
        <v>299</v>
      </c>
      <c r="AU171" s="232" t="s">
        <v>95</v>
      </c>
      <c r="AY171" s="15" t="s">
        <v>157</v>
      </c>
      <c r="BE171" s="233">
        <f>IF(N171="základní",J171,0)</f>
        <v>0</v>
      </c>
      <c r="BF171" s="233">
        <f>IF(N171="snížená",J171,0)</f>
        <v>0</v>
      </c>
      <c r="BG171" s="233">
        <f>IF(N171="zákl. přenesená",J171,0)</f>
        <v>0</v>
      </c>
      <c r="BH171" s="233">
        <f>IF(N171="sníž. přenesená",J171,0)</f>
        <v>0</v>
      </c>
      <c r="BI171" s="233">
        <f>IF(N171="nulová",J171,0)</f>
        <v>0</v>
      </c>
      <c r="BJ171" s="15" t="s">
        <v>93</v>
      </c>
      <c r="BK171" s="233">
        <f>ROUND(I171*H171,2)</f>
        <v>0</v>
      </c>
      <c r="BL171" s="15" t="s">
        <v>93</v>
      </c>
      <c r="BM171" s="232" t="s">
        <v>1867</v>
      </c>
    </row>
    <row r="172" spans="1:47" s="2" customFormat="1" ht="12">
      <c r="A172" s="37"/>
      <c r="B172" s="38"/>
      <c r="C172" s="39"/>
      <c r="D172" s="234" t="s">
        <v>164</v>
      </c>
      <c r="E172" s="39"/>
      <c r="F172" s="235" t="s">
        <v>1072</v>
      </c>
      <c r="G172" s="39"/>
      <c r="H172" s="39"/>
      <c r="I172" s="236"/>
      <c r="J172" s="39"/>
      <c r="K172" s="39"/>
      <c r="L172" s="43"/>
      <c r="M172" s="237"/>
      <c r="N172" s="238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5" t="s">
        <v>164</v>
      </c>
      <c r="AU172" s="15" t="s">
        <v>95</v>
      </c>
    </row>
    <row r="173" spans="1:51" s="13" customFormat="1" ht="12">
      <c r="A173" s="13"/>
      <c r="B173" s="239"/>
      <c r="C173" s="240"/>
      <c r="D173" s="234" t="s">
        <v>224</v>
      </c>
      <c r="E173" s="241" t="s">
        <v>1</v>
      </c>
      <c r="F173" s="242" t="s">
        <v>95</v>
      </c>
      <c r="G173" s="240"/>
      <c r="H173" s="243">
        <v>2</v>
      </c>
      <c r="I173" s="244"/>
      <c r="J173" s="240"/>
      <c r="K173" s="240"/>
      <c r="L173" s="245"/>
      <c r="M173" s="246"/>
      <c r="N173" s="247"/>
      <c r="O173" s="247"/>
      <c r="P173" s="247"/>
      <c r="Q173" s="247"/>
      <c r="R173" s="247"/>
      <c r="S173" s="247"/>
      <c r="T173" s="248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9" t="s">
        <v>224</v>
      </c>
      <c r="AU173" s="249" t="s">
        <v>95</v>
      </c>
      <c r="AV173" s="13" t="s">
        <v>95</v>
      </c>
      <c r="AW173" s="13" t="s">
        <v>40</v>
      </c>
      <c r="AX173" s="13" t="s">
        <v>93</v>
      </c>
      <c r="AY173" s="249" t="s">
        <v>157</v>
      </c>
    </row>
    <row r="174" spans="1:65" s="2" customFormat="1" ht="44.25" customHeight="1">
      <c r="A174" s="37"/>
      <c r="B174" s="38"/>
      <c r="C174" s="220" t="s">
        <v>7</v>
      </c>
      <c r="D174" s="220" t="s">
        <v>158</v>
      </c>
      <c r="E174" s="221" t="s">
        <v>1868</v>
      </c>
      <c r="F174" s="222" t="s">
        <v>1869</v>
      </c>
      <c r="G174" s="223" t="s">
        <v>215</v>
      </c>
      <c r="H174" s="224">
        <v>1</v>
      </c>
      <c r="I174" s="225"/>
      <c r="J174" s="226">
        <f>ROUND(I174*H174,2)</f>
        <v>0</v>
      </c>
      <c r="K174" s="227"/>
      <c r="L174" s="43"/>
      <c r="M174" s="228" t="s">
        <v>1</v>
      </c>
      <c r="N174" s="229" t="s">
        <v>50</v>
      </c>
      <c r="O174" s="90"/>
      <c r="P174" s="230">
        <f>O174*H174</f>
        <v>0</v>
      </c>
      <c r="Q174" s="230">
        <v>0.0008</v>
      </c>
      <c r="R174" s="230">
        <f>Q174*H174</f>
        <v>0.0008</v>
      </c>
      <c r="S174" s="230">
        <v>0</v>
      </c>
      <c r="T174" s="23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2" t="s">
        <v>93</v>
      </c>
      <c r="AT174" s="232" t="s">
        <v>158</v>
      </c>
      <c r="AU174" s="232" t="s">
        <v>95</v>
      </c>
      <c r="AY174" s="15" t="s">
        <v>157</v>
      </c>
      <c r="BE174" s="233">
        <f>IF(N174="základní",J174,0)</f>
        <v>0</v>
      </c>
      <c r="BF174" s="233">
        <f>IF(N174="snížená",J174,0)</f>
        <v>0</v>
      </c>
      <c r="BG174" s="233">
        <f>IF(N174="zákl. přenesená",J174,0)</f>
        <v>0</v>
      </c>
      <c r="BH174" s="233">
        <f>IF(N174="sníž. přenesená",J174,0)</f>
        <v>0</v>
      </c>
      <c r="BI174" s="233">
        <f>IF(N174="nulová",J174,0)</f>
        <v>0</v>
      </c>
      <c r="BJ174" s="15" t="s">
        <v>93</v>
      </c>
      <c r="BK174" s="233">
        <f>ROUND(I174*H174,2)</f>
        <v>0</v>
      </c>
      <c r="BL174" s="15" t="s">
        <v>93</v>
      </c>
      <c r="BM174" s="232" t="s">
        <v>1870</v>
      </c>
    </row>
    <row r="175" spans="1:47" s="2" customFormat="1" ht="12">
      <c r="A175" s="37"/>
      <c r="B175" s="38"/>
      <c r="C175" s="39"/>
      <c r="D175" s="234" t="s">
        <v>164</v>
      </c>
      <c r="E175" s="39"/>
      <c r="F175" s="235" t="s">
        <v>1869</v>
      </c>
      <c r="G175" s="39"/>
      <c r="H175" s="39"/>
      <c r="I175" s="236"/>
      <c r="J175" s="39"/>
      <c r="K175" s="39"/>
      <c r="L175" s="43"/>
      <c r="M175" s="237"/>
      <c r="N175" s="238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5" t="s">
        <v>164</v>
      </c>
      <c r="AU175" s="15" t="s">
        <v>95</v>
      </c>
    </row>
    <row r="176" spans="1:51" s="13" customFormat="1" ht="12">
      <c r="A176" s="13"/>
      <c r="B176" s="239"/>
      <c r="C176" s="240"/>
      <c r="D176" s="234" t="s">
        <v>224</v>
      </c>
      <c r="E176" s="241" t="s">
        <v>1</v>
      </c>
      <c r="F176" s="242" t="s">
        <v>93</v>
      </c>
      <c r="G176" s="240"/>
      <c r="H176" s="243">
        <v>1</v>
      </c>
      <c r="I176" s="244"/>
      <c r="J176" s="240"/>
      <c r="K176" s="240"/>
      <c r="L176" s="245"/>
      <c r="M176" s="246"/>
      <c r="N176" s="247"/>
      <c r="O176" s="247"/>
      <c r="P176" s="247"/>
      <c r="Q176" s="247"/>
      <c r="R176" s="247"/>
      <c r="S176" s="247"/>
      <c r="T176" s="248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9" t="s">
        <v>224</v>
      </c>
      <c r="AU176" s="249" t="s">
        <v>95</v>
      </c>
      <c r="AV176" s="13" t="s">
        <v>95</v>
      </c>
      <c r="AW176" s="13" t="s">
        <v>40</v>
      </c>
      <c r="AX176" s="13" t="s">
        <v>93</v>
      </c>
      <c r="AY176" s="249" t="s">
        <v>157</v>
      </c>
    </row>
    <row r="177" spans="1:65" s="2" customFormat="1" ht="16.5" customHeight="1">
      <c r="A177" s="37"/>
      <c r="B177" s="38"/>
      <c r="C177" s="254" t="s">
        <v>375</v>
      </c>
      <c r="D177" s="254" t="s">
        <v>299</v>
      </c>
      <c r="E177" s="255" t="s">
        <v>1871</v>
      </c>
      <c r="F177" s="256" t="s">
        <v>1872</v>
      </c>
      <c r="G177" s="257" t="s">
        <v>215</v>
      </c>
      <c r="H177" s="258">
        <v>1</v>
      </c>
      <c r="I177" s="259"/>
      <c r="J177" s="260">
        <f>ROUND(I177*H177,2)</f>
        <v>0</v>
      </c>
      <c r="K177" s="261"/>
      <c r="L177" s="262"/>
      <c r="M177" s="263" t="s">
        <v>1</v>
      </c>
      <c r="N177" s="264" t="s">
        <v>50</v>
      </c>
      <c r="O177" s="90"/>
      <c r="P177" s="230">
        <f>O177*H177</f>
        <v>0</v>
      </c>
      <c r="Q177" s="230">
        <v>0.00425</v>
      </c>
      <c r="R177" s="230">
        <f>Q177*H177</f>
        <v>0.00425</v>
      </c>
      <c r="S177" s="230">
        <v>0</v>
      </c>
      <c r="T177" s="231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2" t="s">
        <v>191</v>
      </c>
      <c r="AT177" s="232" t="s">
        <v>299</v>
      </c>
      <c r="AU177" s="232" t="s">
        <v>95</v>
      </c>
      <c r="AY177" s="15" t="s">
        <v>157</v>
      </c>
      <c r="BE177" s="233">
        <f>IF(N177="základní",J177,0)</f>
        <v>0</v>
      </c>
      <c r="BF177" s="233">
        <f>IF(N177="snížená",J177,0)</f>
        <v>0</v>
      </c>
      <c r="BG177" s="233">
        <f>IF(N177="zákl. přenesená",J177,0)</f>
        <v>0</v>
      </c>
      <c r="BH177" s="233">
        <f>IF(N177="sníž. přenesená",J177,0)</f>
        <v>0</v>
      </c>
      <c r="BI177" s="233">
        <f>IF(N177="nulová",J177,0)</f>
        <v>0</v>
      </c>
      <c r="BJ177" s="15" t="s">
        <v>93</v>
      </c>
      <c r="BK177" s="233">
        <f>ROUND(I177*H177,2)</f>
        <v>0</v>
      </c>
      <c r="BL177" s="15" t="s">
        <v>174</v>
      </c>
      <c r="BM177" s="232" t="s">
        <v>1873</v>
      </c>
    </row>
    <row r="178" spans="1:47" s="2" customFormat="1" ht="12">
      <c r="A178" s="37"/>
      <c r="B178" s="38"/>
      <c r="C178" s="39"/>
      <c r="D178" s="234" t="s">
        <v>164</v>
      </c>
      <c r="E178" s="39"/>
      <c r="F178" s="235" t="s">
        <v>1007</v>
      </c>
      <c r="G178" s="39"/>
      <c r="H178" s="39"/>
      <c r="I178" s="236"/>
      <c r="J178" s="39"/>
      <c r="K178" s="39"/>
      <c r="L178" s="43"/>
      <c r="M178" s="237"/>
      <c r="N178" s="238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5" t="s">
        <v>164</v>
      </c>
      <c r="AU178" s="15" t="s">
        <v>95</v>
      </c>
    </row>
    <row r="179" spans="1:51" s="13" customFormat="1" ht="12">
      <c r="A179" s="13"/>
      <c r="B179" s="239"/>
      <c r="C179" s="240"/>
      <c r="D179" s="234" t="s">
        <v>224</v>
      </c>
      <c r="E179" s="241" t="s">
        <v>1</v>
      </c>
      <c r="F179" s="242" t="s">
        <v>93</v>
      </c>
      <c r="G179" s="240"/>
      <c r="H179" s="243">
        <v>1</v>
      </c>
      <c r="I179" s="244"/>
      <c r="J179" s="240"/>
      <c r="K179" s="240"/>
      <c r="L179" s="245"/>
      <c r="M179" s="246"/>
      <c r="N179" s="247"/>
      <c r="O179" s="247"/>
      <c r="P179" s="247"/>
      <c r="Q179" s="247"/>
      <c r="R179" s="247"/>
      <c r="S179" s="247"/>
      <c r="T179" s="248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9" t="s">
        <v>224</v>
      </c>
      <c r="AU179" s="249" t="s">
        <v>95</v>
      </c>
      <c r="AV179" s="13" t="s">
        <v>95</v>
      </c>
      <c r="AW179" s="13" t="s">
        <v>40</v>
      </c>
      <c r="AX179" s="13" t="s">
        <v>93</v>
      </c>
      <c r="AY179" s="249" t="s">
        <v>157</v>
      </c>
    </row>
    <row r="180" spans="1:65" s="2" customFormat="1" ht="16.5" customHeight="1">
      <c r="A180" s="37"/>
      <c r="B180" s="38"/>
      <c r="C180" s="220" t="s">
        <v>381</v>
      </c>
      <c r="D180" s="220" t="s">
        <v>158</v>
      </c>
      <c r="E180" s="221" t="s">
        <v>1874</v>
      </c>
      <c r="F180" s="222" t="s">
        <v>1875</v>
      </c>
      <c r="G180" s="223" t="s">
        <v>494</v>
      </c>
      <c r="H180" s="224">
        <v>2</v>
      </c>
      <c r="I180" s="225"/>
      <c r="J180" s="226">
        <f>ROUND(I180*H180,2)</f>
        <v>0</v>
      </c>
      <c r="K180" s="227"/>
      <c r="L180" s="43"/>
      <c r="M180" s="228" t="s">
        <v>1</v>
      </c>
      <c r="N180" s="229" t="s">
        <v>50</v>
      </c>
      <c r="O180" s="90"/>
      <c r="P180" s="230">
        <f>O180*H180</f>
        <v>0</v>
      </c>
      <c r="Q180" s="230">
        <v>0.00087</v>
      </c>
      <c r="R180" s="230">
        <f>Q180*H180</f>
        <v>0.00174</v>
      </c>
      <c r="S180" s="230">
        <v>0</v>
      </c>
      <c r="T180" s="23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2" t="s">
        <v>93</v>
      </c>
      <c r="AT180" s="232" t="s">
        <v>158</v>
      </c>
      <c r="AU180" s="232" t="s">
        <v>95</v>
      </c>
      <c r="AY180" s="15" t="s">
        <v>157</v>
      </c>
      <c r="BE180" s="233">
        <f>IF(N180="základní",J180,0)</f>
        <v>0</v>
      </c>
      <c r="BF180" s="233">
        <f>IF(N180="snížená",J180,0)</f>
        <v>0</v>
      </c>
      <c r="BG180" s="233">
        <f>IF(N180="zákl. přenesená",J180,0)</f>
        <v>0</v>
      </c>
      <c r="BH180" s="233">
        <f>IF(N180="sníž. přenesená",J180,0)</f>
        <v>0</v>
      </c>
      <c r="BI180" s="233">
        <f>IF(N180="nulová",J180,0)</f>
        <v>0</v>
      </c>
      <c r="BJ180" s="15" t="s">
        <v>93</v>
      </c>
      <c r="BK180" s="233">
        <f>ROUND(I180*H180,2)</f>
        <v>0</v>
      </c>
      <c r="BL180" s="15" t="s">
        <v>93</v>
      </c>
      <c r="BM180" s="232" t="s">
        <v>1876</v>
      </c>
    </row>
    <row r="181" spans="1:47" s="2" customFormat="1" ht="12">
      <c r="A181" s="37"/>
      <c r="B181" s="38"/>
      <c r="C181" s="39"/>
      <c r="D181" s="234" t="s">
        <v>164</v>
      </c>
      <c r="E181" s="39"/>
      <c r="F181" s="235" t="s">
        <v>1877</v>
      </c>
      <c r="G181" s="39"/>
      <c r="H181" s="39"/>
      <c r="I181" s="236"/>
      <c r="J181" s="39"/>
      <c r="K181" s="39"/>
      <c r="L181" s="43"/>
      <c r="M181" s="237"/>
      <c r="N181" s="238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5" t="s">
        <v>164</v>
      </c>
      <c r="AU181" s="15" t="s">
        <v>95</v>
      </c>
    </row>
    <row r="182" spans="1:51" s="13" customFormat="1" ht="12">
      <c r="A182" s="13"/>
      <c r="B182" s="239"/>
      <c r="C182" s="240"/>
      <c r="D182" s="234" t="s">
        <v>224</v>
      </c>
      <c r="E182" s="241" t="s">
        <v>1</v>
      </c>
      <c r="F182" s="242" t="s">
        <v>95</v>
      </c>
      <c r="G182" s="240"/>
      <c r="H182" s="243">
        <v>2</v>
      </c>
      <c r="I182" s="244"/>
      <c r="J182" s="240"/>
      <c r="K182" s="240"/>
      <c r="L182" s="245"/>
      <c r="M182" s="246"/>
      <c r="N182" s="247"/>
      <c r="O182" s="247"/>
      <c r="P182" s="247"/>
      <c r="Q182" s="247"/>
      <c r="R182" s="247"/>
      <c r="S182" s="247"/>
      <c r="T182" s="248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9" t="s">
        <v>224</v>
      </c>
      <c r="AU182" s="249" t="s">
        <v>95</v>
      </c>
      <c r="AV182" s="13" t="s">
        <v>95</v>
      </c>
      <c r="AW182" s="13" t="s">
        <v>40</v>
      </c>
      <c r="AX182" s="13" t="s">
        <v>93</v>
      </c>
      <c r="AY182" s="249" t="s">
        <v>157</v>
      </c>
    </row>
    <row r="183" spans="1:65" s="2" customFormat="1" ht="24.15" customHeight="1">
      <c r="A183" s="37"/>
      <c r="B183" s="38"/>
      <c r="C183" s="254" t="s">
        <v>388</v>
      </c>
      <c r="D183" s="254" t="s">
        <v>299</v>
      </c>
      <c r="E183" s="255" t="s">
        <v>1878</v>
      </c>
      <c r="F183" s="256" t="s">
        <v>1879</v>
      </c>
      <c r="G183" s="257" t="s">
        <v>494</v>
      </c>
      <c r="H183" s="258">
        <v>2</v>
      </c>
      <c r="I183" s="259"/>
      <c r="J183" s="260">
        <f>ROUND(I183*H183,2)</f>
        <v>0</v>
      </c>
      <c r="K183" s="261"/>
      <c r="L183" s="262"/>
      <c r="M183" s="263" t="s">
        <v>1</v>
      </c>
      <c r="N183" s="264" t="s">
        <v>50</v>
      </c>
      <c r="O183" s="90"/>
      <c r="P183" s="230">
        <f>O183*H183</f>
        <v>0</v>
      </c>
      <c r="Q183" s="230">
        <v>0.0143</v>
      </c>
      <c r="R183" s="230">
        <f>Q183*H183</f>
        <v>0.0286</v>
      </c>
      <c r="S183" s="230">
        <v>0</v>
      </c>
      <c r="T183" s="23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2" t="s">
        <v>95</v>
      </c>
      <c r="AT183" s="232" t="s">
        <v>299</v>
      </c>
      <c r="AU183" s="232" t="s">
        <v>95</v>
      </c>
      <c r="AY183" s="15" t="s">
        <v>157</v>
      </c>
      <c r="BE183" s="233">
        <f>IF(N183="základní",J183,0)</f>
        <v>0</v>
      </c>
      <c r="BF183" s="233">
        <f>IF(N183="snížená",J183,0)</f>
        <v>0</v>
      </c>
      <c r="BG183" s="233">
        <f>IF(N183="zákl. přenesená",J183,0)</f>
        <v>0</v>
      </c>
      <c r="BH183" s="233">
        <f>IF(N183="sníž. přenesená",J183,0)</f>
        <v>0</v>
      </c>
      <c r="BI183" s="233">
        <f>IF(N183="nulová",J183,0)</f>
        <v>0</v>
      </c>
      <c r="BJ183" s="15" t="s">
        <v>93</v>
      </c>
      <c r="BK183" s="233">
        <f>ROUND(I183*H183,2)</f>
        <v>0</v>
      </c>
      <c r="BL183" s="15" t="s">
        <v>93</v>
      </c>
      <c r="BM183" s="232" t="s">
        <v>1880</v>
      </c>
    </row>
    <row r="184" spans="1:47" s="2" customFormat="1" ht="12">
      <c r="A184" s="37"/>
      <c r="B184" s="38"/>
      <c r="C184" s="39"/>
      <c r="D184" s="234" t="s">
        <v>164</v>
      </c>
      <c r="E184" s="39"/>
      <c r="F184" s="235" t="s">
        <v>1879</v>
      </c>
      <c r="G184" s="39"/>
      <c r="H184" s="39"/>
      <c r="I184" s="236"/>
      <c r="J184" s="39"/>
      <c r="K184" s="39"/>
      <c r="L184" s="43"/>
      <c r="M184" s="237"/>
      <c r="N184" s="238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5" t="s">
        <v>164</v>
      </c>
      <c r="AU184" s="15" t="s">
        <v>95</v>
      </c>
    </row>
    <row r="185" spans="1:63" s="12" customFormat="1" ht="22.8" customHeight="1">
      <c r="A185" s="12"/>
      <c r="B185" s="204"/>
      <c r="C185" s="205"/>
      <c r="D185" s="206" t="s">
        <v>84</v>
      </c>
      <c r="E185" s="218" t="s">
        <v>196</v>
      </c>
      <c r="F185" s="218" t="s">
        <v>698</v>
      </c>
      <c r="G185" s="205"/>
      <c r="H185" s="205"/>
      <c r="I185" s="208"/>
      <c r="J185" s="219">
        <f>BK185</f>
        <v>0</v>
      </c>
      <c r="K185" s="205"/>
      <c r="L185" s="210"/>
      <c r="M185" s="211"/>
      <c r="N185" s="212"/>
      <c r="O185" s="212"/>
      <c r="P185" s="213">
        <f>SUM(P186:P188)</f>
        <v>0</v>
      </c>
      <c r="Q185" s="212"/>
      <c r="R185" s="213">
        <f>SUM(R186:R188)</f>
        <v>0</v>
      </c>
      <c r="S185" s="212"/>
      <c r="T185" s="214">
        <f>SUM(T186:T188)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5" t="s">
        <v>93</v>
      </c>
      <c r="AT185" s="216" t="s">
        <v>84</v>
      </c>
      <c r="AU185" s="216" t="s">
        <v>93</v>
      </c>
      <c r="AY185" s="215" t="s">
        <v>157</v>
      </c>
      <c r="BK185" s="217">
        <f>SUM(BK186:BK188)</f>
        <v>0</v>
      </c>
    </row>
    <row r="186" spans="1:65" s="2" customFormat="1" ht="24.15" customHeight="1">
      <c r="A186" s="37"/>
      <c r="B186" s="38"/>
      <c r="C186" s="220" t="s">
        <v>394</v>
      </c>
      <c r="D186" s="220" t="s">
        <v>158</v>
      </c>
      <c r="E186" s="221" t="s">
        <v>1881</v>
      </c>
      <c r="F186" s="222" t="s">
        <v>1882</v>
      </c>
      <c r="G186" s="223" t="s">
        <v>263</v>
      </c>
      <c r="H186" s="224">
        <v>41</v>
      </c>
      <c r="I186" s="225"/>
      <c r="J186" s="226">
        <f>ROUND(I186*H186,2)</f>
        <v>0</v>
      </c>
      <c r="K186" s="227"/>
      <c r="L186" s="43"/>
      <c r="M186" s="228" t="s">
        <v>1</v>
      </c>
      <c r="N186" s="229" t="s">
        <v>50</v>
      </c>
      <c r="O186" s="90"/>
      <c r="P186" s="230">
        <f>O186*H186</f>
        <v>0</v>
      </c>
      <c r="Q186" s="230">
        <v>0</v>
      </c>
      <c r="R186" s="230">
        <f>Q186*H186</f>
        <v>0</v>
      </c>
      <c r="S186" s="230">
        <v>0</v>
      </c>
      <c r="T186" s="23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2" t="s">
        <v>93</v>
      </c>
      <c r="AT186" s="232" t="s">
        <v>158</v>
      </c>
      <c r="AU186" s="232" t="s">
        <v>95</v>
      </c>
      <c r="AY186" s="15" t="s">
        <v>157</v>
      </c>
      <c r="BE186" s="233">
        <f>IF(N186="základní",J186,0)</f>
        <v>0</v>
      </c>
      <c r="BF186" s="233">
        <f>IF(N186="snížená",J186,0)</f>
        <v>0</v>
      </c>
      <c r="BG186" s="233">
        <f>IF(N186="zákl. přenesená",J186,0)</f>
        <v>0</v>
      </c>
      <c r="BH186" s="233">
        <f>IF(N186="sníž. přenesená",J186,0)</f>
        <v>0</v>
      </c>
      <c r="BI186" s="233">
        <f>IF(N186="nulová",J186,0)</f>
        <v>0</v>
      </c>
      <c r="BJ186" s="15" t="s">
        <v>93</v>
      </c>
      <c r="BK186" s="233">
        <f>ROUND(I186*H186,2)</f>
        <v>0</v>
      </c>
      <c r="BL186" s="15" t="s">
        <v>93</v>
      </c>
      <c r="BM186" s="232" t="s">
        <v>1883</v>
      </c>
    </row>
    <row r="187" spans="1:47" s="2" customFormat="1" ht="12">
      <c r="A187" s="37"/>
      <c r="B187" s="38"/>
      <c r="C187" s="39"/>
      <c r="D187" s="234" t="s">
        <v>164</v>
      </c>
      <c r="E187" s="39"/>
      <c r="F187" s="235" t="s">
        <v>1884</v>
      </c>
      <c r="G187" s="39"/>
      <c r="H187" s="39"/>
      <c r="I187" s="236"/>
      <c r="J187" s="39"/>
      <c r="K187" s="39"/>
      <c r="L187" s="43"/>
      <c r="M187" s="237"/>
      <c r="N187" s="238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5" t="s">
        <v>164</v>
      </c>
      <c r="AU187" s="15" t="s">
        <v>95</v>
      </c>
    </row>
    <row r="188" spans="1:51" s="13" customFormat="1" ht="12">
      <c r="A188" s="13"/>
      <c r="B188" s="239"/>
      <c r="C188" s="240"/>
      <c r="D188" s="234" t="s">
        <v>224</v>
      </c>
      <c r="E188" s="241" t="s">
        <v>1</v>
      </c>
      <c r="F188" s="242" t="s">
        <v>1885</v>
      </c>
      <c r="G188" s="240"/>
      <c r="H188" s="243">
        <v>41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9" t="s">
        <v>224</v>
      </c>
      <c r="AU188" s="249" t="s">
        <v>95</v>
      </c>
      <c r="AV188" s="13" t="s">
        <v>95</v>
      </c>
      <c r="AW188" s="13" t="s">
        <v>40</v>
      </c>
      <c r="AX188" s="13" t="s">
        <v>93</v>
      </c>
      <c r="AY188" s="249" t="s">
        <v>157</v>
      </c>
    </row>
    <row r="189" spans="1:63" s="12" customFormat="1" ht="22.8" customHeight="1">
      <c r="A189" s="12"/>
      <c r="B189" s="204"/>
      <c r="C189" s="205"/>
      <c r="D189" s="206" t="s">
        <v>84</v>
      </c>
      <c r="E189" s="218" t="s">
        <v>766</v>
      </c>
      <c r="F189" s="218" t="s">
        <v>767</v>
      </c>
      <c r="G189" s="205"/>
      <c r="H189" s="205"/>
      <c r="I189" s="208"/>
      <c r="J189" s="219">
        <f>BK189</f>
        <v>0</v>
      </c>
      <c r="K189" s="205"/>
      <c r="L189" s="210"/>
      <c r="M189" s="211"/>
      <c r="N189" s="212"/>
      <c r="O189" s="212"/>
      <c r="P189" s="213">
        <f>SUM(P190:P197)</f>
        <v>0</v>
      </c>
      <c r="Q189" s="212"/>
      <c r="R189" s="213">
        <f>SUM(R190:R197)</f>
        <v>0</v>
      </c>
      <c r="S189" s="212"/>
      <c r="T189" s="214">
        <f>SUM(T190:T197)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215" t="s">
        <v>93</v>
      </c>
      <c r="AT189" s="216" t="s">
        <v>84</v>
      </c>
      <c r="AU189" s="216" t="s">
        <v>93</v>
      </c>
      <c r="AY189" s="215" t="s">
        <v>157</v>
      </c>
      <c r="BK189" s="217">
        <f>SUM(BK190:BK197)</f>
        <v>0</v>
      </c>
    </row>
    <row r="190" spans="1:65" s="2" customFormat="1" ht="24.15" customHeight="1">
      <c r="A190" s="37"/>
      <c r="B190" s="38"/>
      <c r="C190" s="220" t="s">
        <v>402</v>
      </c>
      <c r="D190" s="220" t="s">
        <v>158</v>
      </c>
      <c r="E190" s="221" t="s">
        <v>728</v>
      </c>
      <c r="F190" s="222" t="s">
        <v>729</v>
      </c>
      <c r="G190" s="223" t="s">
        <v>302</v>
      </c>
      <c r="H190" s="224">
        <v>2</v>
      </c>
      <c r="I190" s="225"/>
      <c r="J190" s="226">
        <f>ROUND(I190*H190,2)</f>
        <v>0</v>
      </c>
      <c r="K190" s="227"/>
      <c r="L190" s="43"/>
      <c r="M190" s="228" t="s">
        <v>1</v>
      </c>
      <c r="N190" s="229" t="s">
        <v>50</v>
      </c>
      <c r="O190" s="90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2" t="s">
        <v>93</v>
      </c>
      <c r="AT190" s="232" t="s">
        <v>158</v>
      </c>
      <c r="AU190" s="232" t="s">
        <v>95</v>
      </c>
      <c r="AY190" s="15" t="s">
        <v>157</v>
      </c>
      <c r="BE190" s="233">
        <f>IF(N190="základní",J190,0)</f>
        <v>0</v>
      </c>
      <c r="BF190" s="233">
        <f>IF(N190="snížená",J190,0)</f>
        <v>0</v>
      </c>
      <c r="BG190" s="233">
        <f>IF(N190="zákl. přenesená",J190,0)</f>
        <v>0</v>
      </c>
      <c r="BH190" s="233">
        <f>IF(N190="sníž. přenesená",J190,0)</f>
        <v>0</v>
      </c>
      <c r="BI190" s="233">
        <f>IF(N190="nulová",J190,0)</f>
        <v>0</v>
      </c>
      <c r="BJ190" s="15" t="s">
        <v>93</v>
      </c>
      <c r="BK190" s="233">
        <f>ROUND(I190*H190,2)</f>
        <v>0</v>
      </c>
      <c r="BL190" s="15" t="s">
        <v>93</v>
      </c>
      <c r="BM190" s="232" t="s">
        <v>1886</v>
      </c>
    </row>
    <row r="191" spans="1:47" s="2" customFormat="1" ht="12">
      <c r="A191" s="37"/>
      <c r="B191" s="38"/>
      <c r="C191" s="39"/>
      <c r="D191" s="234" t="s">
        <v>164</v>
      </c>
      <c r="E191" s="39"/>
      <c r="F191" s="235" t="s">
        <v>731</v>
      </c>
      <c r="G191" s="39"/>
      <c r="H191" s="39"/>
      <c r="I191" s="236"/>
      <c r="J191" s="39"/>
      <c r="K191" s="39"/>
      <c r="L191" s="43"/>
      <c r="M191" s="237"/>
      <c r="N191" s="238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5" t="s">
        <v>164</v>
      </c>
      <c r="AU191" s="15" t="s">
        <v>95</v>
      </c>
    </row>
    <row r="192" spans="1:65" s="2" customFormat="1" ht="24.15" customHeight="1">
      <c r="A192" s="37"/>
      <c r="B192" s="38"/>
      <c r="C192" s="220" t="s">
        <v>409</v>
      </c>
      <c r="D192" s="220" t="s">
        <v>158</v>
      </c>
      <c r="E192" s="221" t="s">
        <v>737</v>
      </c>
      <c r="F192" s="222" t="s">
        <v>738</v>
      </c>
      <c r="G192" s="223" t="s">
        <v>302</v>
      </c>
      <c r="H192" s="224">
        <v>10</v>
      </c>
      <c r="I192" s="225"/>
      <c r="J192" s="226">
        <f>ROUND(I192*H192,2)</f>
        <v>0</v>
      </c>
      <c r="K192" s="227"/>
      <c r="L192" s="43"/>
      <c r="M192" s="228" t="s">
        <v>1</v>
      </c>
      <c r="N192" s="229" t="s">
        <v>50</v>
      </c>
      <c r="O192" s="90"/>
      <c r="P192" s="230">
        <f>O192*H192</f>
        <v>0</v>
      </c>
      <c r="Q192" s="230">
        <v>0</v>
      </c>
      <c r="R192" s="230">
        <f>Q192*H192</f>
        <v>0</v>
      </c>
      <c r="S192" s="230">
        <v>0</v>
      </c>
      <c r="T192" s="23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2" t="s">
        <v>93</v>
      </c>
      <c r="AT192" s="232" t="s">
        <v>158</v>
      </c>
      <c r="AU192" s="232" t="s">
        <v>95</v>
      </c>
      <c r="AY192" s="15" t="s">
        <v>157</v>
      </c>
      <c r="BE192" s="233">
        <f>IF(N192="základní",J192,0)</f>
        <v>0</v>
      </c>
      <c r="BF192" s="233">
        <f>IF(N192="snížená",J192,0)</f>
        <v>0</v>
      </c>
      <c r="BG192" s="233">
        <f>IF(N192="zákl. přenesená",J192,0)</f>
        <v>0</v>
      </c>
      <c r="BH192" s="233">
        <f>IF(N192="sníž. přenesená",J192,0)</f>
        <v>0</v>
      </c>
      <c r="BI192" s="233">
        <f>IF(N192="nulová",J192,0)</f>
        <v>0</v>
      </c>
      <c r="BJ192" s="15" t="s">
        <v>93</v>
      </c>
      <c r="BK192" s="233">
        <f>ROUND(I192*H192,2)</f>
        <v>0</v>
      </c>
      <c r="BL192" s="15" t="s">
        <v>93</v>
      </c>
      <c r="BM192" s="232" t="s">
        <v>1887</v>
      </c>
    </row>
    <row r="193" spans="1:47" s="2" customFormat="1" ht="12">
      <c r="A193" s="37"/>
      <c r="B193" s="38"/>
      <c r="C193" s="39"/>
      <c r="D193" s="234" t="s">
        <v>164</v>
      </c>
      <c r="E193" s="39"/>
      <c r="F193" s="235" t="s">
        <v>738</v>
      </c>
      <c r="G193" s="39"/>
      <c r="H193" s="39"/>
      <c r="I193" s="236"/>
      <c r="J193" s="39"/>
      <c r="K193" s="39"/>
      <c r="L193" s="43"/>
      <c r="M193" s="237"/>
      <c r="N193" s="238"/>
      <c r="O193" s="90"/>
      <c r="P193" s="90"/>
      <c r="Q193" s="90"/>
      <c r="R193" s="90"/>
      <c r="S193" s="90"/>
      <c r="T193" s="91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15" t="s">
        <v>164</v>
      </c>
      <c r="AU193" s="15" t="s">
        <v>95</v>
      </c>
    </row>
    <row r="194" spans="1:51" s="13" customFormat="1" ht="12">
      <c r="A194" s="13"/>
      <c r="B194" s="239"/>
      <c r="C194" s="240"/>
      <c r="D194" s="234" t="s">
        <v>224</v>
      </c>
      <c r="E194" s="241" t="s">
        <v>1</v>
      </c>
      <c r="F194" s="242" t="s">
        <v>1888</v>
      </c>
      <c r="G194" s="240"/>
      <c r="H194" s="243">
        <v>10</v>
      </c>
      <c r="I194" s="244"/>
      <c r="J194" s="240"/>
      <c r="K194" s="240"/>
      <c r="L194" s="245"/>
      <c r="M194" s="246"/>
      <c r="N194" s="247"/>
      <c r="O194" s="247"/>
      <c r="P194" s="247"/>
      <c r="Q194" s="247"/>
      <c r="R194" s="247"/>
      <c r="S194" s="247"/>
      <c r="T194" s="248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9" t="s">
        <v>224</v>
      </c>
      <c r="AU194" s="249" t="s">
        <v>95</v>
      </c>
      <c r="AV194" s="13" t="s">
        <v>95</v>
      </c>
      <c r="AW194" s="13" t="s">
        <v>40</v>
      </c>
      <c r="AX194" s="13" t="s">
        <v>93</v>
      </c>
      <c r="AY194" s="249" t="s">
        <v>157</v>
      </c>
    </row>
    <row r="195" spans="1:65" s="2" customFormat="1" ht="33" customHeight="1">
      <c r="A195" s="37"/>
      <c r="B195" s="38"/>
      <c r="C195" s="220" t="s">
        <v>416</v>
      </c>
      <c r="D195" s="220" t="s">
        <v>158</v>
      </c>
      <c r="E195" s="221" t="s">
        <v>1889</v>
      </c>
      <c r="F195" s="222" t="s">
        <v>1890</v>
      </c>
      <c r="G195" s="223" t="s">
        <v>302</v>
      </c>
      <c r="H195" s="224">
        <v>2</v>
      </c>
      <c r="I195" s="225"/>
      <c r="J195" s="226">
        <f>ROUND(I195*H195,2)</f>
        <v>0</v>
      </c>
      <c r="K195" s="227"/>
      <c r="L195" s="43"/>
      <c r="M195" s="228" t="s">
        <v>1</v>
      </c>
      <c r="N195" s="229" t="s">
        <v>50</v>
      </c>
      <c r="O195" s="90"/>
      <c r="P195" s="230">
        <f>O195*H195</f>
        <v>0</v>
      </c>
      <c r="Q195" s="230">
        <v>0</v>
      </c>
      <c r="R195" s="230">
        <f>Q195*H195</f>
        <v>0</v>
      </c>
      <c r="S195" s="230">
        <v>0</v>
      </c>
      <c r="T195" s="231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2" t="s">
        <v>93</v>
      </c>
      <c r="AT195" s="232" t="s">
        <v>158</v>
      </c>
      <c r="AU195" s="232" t="s">
        <v>95</v>
      </c>
      <c r="AY195" s="15" t="s">
        <v>157</v>
      </c>
      <c r="BE195" s="233">
        <f>IF(N195="základní",J195,0)</f>
        <v>0</v>
      </c>
      <c r="BF195" s="233">
        <f>IF(N195="snížená",J195,0)</f>
        <v>0</v>
      </c>
      <c r="BG195" s="233">
        <f>IF(N195="zákl. přenesená",J195,0)</f>
        <v>0</v>
      </c>
      <c r="BH195" s="233">
        <f>IF(N195="sníž. přenesená",J195,0)</f>
        <v>0</v>
      </c>
      <c r="BI195" s="233">
        <f>IF(N195="nulová",J195,0)</f>
        <v>0</v>
      </c>
      <c r="BJ195" s="15" t="s">
        <v>93</v>
      </c>
      <c r="BK195" s="233">
        <f>ROUND(I195*H195,2)</f>
        <v>0</v>
      </c>
      <c r="BL195" s="15" t="s">
        <v>93</v>
      </c>
      <c r="BM195" s="232" t="s">
        <v>1891</v>
      </c>
    </row>
    <row r="196" spans="1:47" s="2" customFormat="1" ht="12">
      <c r="A196" s="37"/>
      <c r="B196" s="38"/>
      <c r="C196" s="39"/>
      <c r="D196" s="234" t="s">
        <v>164</v>
      </c>
      <c r="E196" s="39"/>
      <c r="F196" s="235" t="s">
        <v>1892</v>
      </c>
      <c r="G196" s="39"/>
      <c r="H196" s="39"/>
      <c r="I196" s="236"/>
      <c r="J196" s="39"/>
      <c r="K196" s="39"/>
      <c r="L196" s="43"/>
      <c r="M196" s="237"/>
      <c r="N196" s="238"/>
      <c r="O196" s="90"/>
      <c r="P196" s="90"/>
      <c r="Q196" s="90"/>
      <c r="R196" s="90"/>
      <c r="S196" s="90"/>
      <c r="T196" s="91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T196" s="15" t="s">
        <v>164</v>
      </c>
      <c r="AU196" s="15" t="s">
        <v>95</v>
      </c>
    </row>
    <row r="197" spans="1:51" s="13" customFormat="1" ht="12">
      <c r="A197" s="13"/>
      <c r="B197" s="239"/>
      <c r="C197" s="240"/>
      <c r="D197" s="234" t="s">
        <v>224</v>
      </c>
      <c r="E197" s="241" t="s">
        <v>1</v>
      </c>
      <c r="F197" s="242" t="s">
        <v>95</v>
      </c>
      <c r="G197" s="240"/>
      <c r="H197" s="243">
        <v>2</v>
      </c>
      <c r="I197" s="244"/>
      <c r="J197" s="240"/>
      <c r="K197" s="240"/>
      <c r="L197" s="245"/>
      <c r="M197" s="246"/>
      <c r="N197" s="247"/>
      <c r="O197" s="247"/>
      <c r="P197" s="247"/>
      <c r="Q197" s="247"/>
      <c r="R197" s="247"/>
      <c r="S197" s="247"/>
      <c r="T197" s="248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9" t="s">
        <v>224</v>
      </c>
      <c r="AU197" s="249" t="s">
        <v>95</v>
      </c>
      <c r="AV197" s="13" t="s">
        <v>95</v>
      </c>
      <c r="AW197" s="13" t="s">
        <v>40</v>
      </c>
      <c r="AX197" s="13" t="s">
        <v>93</v>
      </c>
      <c r="AY197" s="249" t="s">
        <v>157</v>
      </c>
    </row>
    <row r="198" spans="1:63" s="12" customFormat="1" ht="25.9" customHeight="1">
      <c r="A198" s="12"/>
      <c r="B198" s="204"/>
      <c r="C198" s="205"/>
      <c r="D198" s="206" t="s">
        <v>84</v>
      </c>
      <c r="E198" s="207" t="s">
        <v>299</v>
      </c>
      <c r="F198" s="207" t="s">
        <v>794</v>
      </c>
      <c r="G198" s="205"/>
      <c r="H198" s="205"/>
      <c r="I198" s="208"/>
      <c r="J198" s="209">
        <f>BK198</f>
        <v>0</v>
      </c>
      <c r="K198" s="205"/>
      <c r="L198" s="210"/>
      <c r="M198" s="211"/>
      <c r="N198" s="212"/>
      <c r="O198" s="212"/>
      <c r="P198" s="213">
        <f>P199+P214</f>
        <v>0</v>
      </c>
      <c r="Q198" s="212"/>
      <c r="R198" s="213">
        <f>R199+R214</f>
        <v>0.1779</v>
      </c>
      <c r="S198" s="212"/>
      <c r="T198" s="214">
        <f>T199+T214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15" t="s">
        <v>169</v>
      </c>
      <c r="AT198" s="216" t="s">
        <v>84</v>
      </c>
      <c r="AU198" s="216" t="s">
        <v>85</v>
      </c>
      <c r="AY198" s="215" t="s">
        <v>157</v>
      </c>
      <c r="BK198" s="217">
        <f>BK199+BK214</f>
        <v>0</v>
      </c>
    </row>
    <row r="199" spans="1:63" s="12" customFormat="1" ht="22.8" customHeight="1">
      <c r="A199" s="12"/>
      <c r="B199" s="204"/>
      <c r="C199" s="205"/>
      <c r="D199" s="206" t="s">
        <v>84</v>
      </c>
      <c r="E199" s="218" t="s">
        <v>1893</v>
      </c>
      <c r="F199" s="218" t="s">
        <v>1894</v>
      </c>
      <c r="G199" s="205"/>
      <c r="H199" s="205"/>
      <c r="I199" s="208"/>
      <c r="J199" s="219">
        <f>BK199</f>
        <v>0</v>
      </c>
      <c r="K199" s="205"/>
      <c r="L199" s="210"/>
      <c r="M199" s="211"/>
      <c r="N199" s="212"/>
      <c r="O199" s="212"/>
      <c r="P199" s="213">
        <f>SUM(P200:P213)</f>
        <v>0</v>
      </c>
      <c r="Q199" s="212"/>
      <c r="R199" s="213">
        <f>SUM(R200:R213)</f>
        <v>0.1779</v>
      </c>
      <c r="S199" s="212"/>
      <c r="T199" s="214">
        <f>SUM(T200:T213)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15" t="s">
        <v>169</v>
      </c>
      <c r="AT199" s="216" t="s">
        <v>84</v>
      </c>
      <c r="AU199" s="216" t="s">
        <v>93</v>
      </c>
      <c r="AY199" s="215" t="s">
        <v>157</v>
      </c>
      <c r="BK199" s="217">
        <f>SUM(BK200:BK213)</f>
        <v>0</v>
      </c>
    </row>
    <row r="200" spans="1:65" s="2" customFormat="1" ht="16.5" customHeight="1">
      <c r="A200" s="37"/>
      <c r="B200" s="38"/>
      <c r="C200" s="220" t="s">
        <v>421</v>
      </c>
      <c r="D200" s="220" t="s">
        <v>158</v>
      </c>
      <c r="E200" s="221" t="s">
        <v>1895</v>
      </c>
      <c r="F200" s="222" t="s">
        <v>1896</v>
      </c>
      <c r="G200" s="223" t="s">
        <v>494</v>
      </c>
      <c r="H200" s="224">
        <v>2</v>
      </c>
      <c r="I200" s="225"/>
      <c r="J200" s="226">
        <f>ROUND(I200*H200,2)</f>
        <v>0</v>
      </c>
      <c r="K200" s="227"/>
      <c r="L200" s="43"/>
      <c r="M200" s="228" t="s">
        <v>1</v>
      </c>
      <c r="N200" s="229" t="s">
        <v>50</v>
      </c>
      <c r="O200" s="90"/>
      <c r="P200" s="230">
        <f>O200*H200</f>
        <v>0</v>
      </c>
      <c r="Q200" s="230">
        <v>0.00025</v>
      </c>
      <c r="R200" s="230">
        <f>Q200*H200</f>
        <v>0.0005</v>
      </c>
      <c r="S200" s="230">
        <v>0</v>
      </c>
      <c r="T200" s="23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2" t="s">
        <v>93</v>
      </c>
      <c r="AT200" s="232" t="s">
        <v>158</v>
      </c>
      <c r="AU200" s="232" t="s">
        <v>95</v>
      </c>
      <c r="AY200" s="15" t="s">
        <v>157</v>
      </c>
      <c r="BE200" s="233">
        <f>IF(N200="základní",J200,0)</f>
        <v>0</v>
      </c>
      <c r="BF200" s="233">
        <f>IF(N200="snížená",J200,0)</f>
        <v>0</v>
      </c>
      <c r="BG200" s="233">
        <f>IF(N200="zákl. přenesená",J200,0)</f>
        <v>0</v>
      </c>
      <c r="BH200" s="233">
        <f>IF(N200="sníž. přenesená",J200,0)</f>
        <v>0</v>
      </c>
      <c r="BI200" s="233">
        <f>IF(N200="nulová",J200,0)</f>
        <v>0</v>
      </c>
      <c r="BJ200" s="15" t="s">
        <v>93</v>
      </c>
      <c r="BK200" s="233">
        <f>ROUND(I200*H200,2)</f>
        <v>0</v>
      </c>
      <c r="BL200" s="15" t="s">
        <v>93</v>
      </c>
      <c r="BM200" s="232" t="s">
        <v>1897</v>
      </c>
    </row>
    <row r="201" spans="1:47" s="2" customFormat="1" ht="12">
      <c r="A201" s="37"/>
      <c r="B201" s="38"/>
      <c r="C201" s="39"/>
      <c r="D201" s="234" t="s">
        <v>164</v>
      </c>
      <c r="E201" s="39"/>
      <c r="F201" s="235" t="s">
        <v>1898</v>
      </c>
      <c r="G201" s="39"/>
      <c r="H201" s="39"/>
      <c r="I201" s="236"/>
      <c r="J201" s="39"/>
      <c r="K201" s="39"/>
      <c r="L201" s="43"/>
      <c r="M201" s="237"/>
      <c r="N201" s="238"/>
      <c r="O201" s="90"/>
      <c r="P201" s="90"/>
      <c r="Q201" s="90"/>
      <c r="R201" s="90"/>
      <c r="S201" s="90"/>
      <c r="T201" s="91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15" t="s">
        <v>164</v>
      </c>
      <c r="AU201" s="15" t="s">
        <v>95</v>
      </c>
    </row>
    <row r="202" spans="1:65" s="2" customFormat="1" ht="44.25" customHeight="1">
      <c r="A202" s="37"/>
      <c r="B202" s="38"/>
      <c r="C202" s="254" t="s">
        <v>428</v>
      </c>
      <c r="D202" s="254" t="s">
        <v>299</v>
      </c>
      <c r="E202" s="255" t="s">
        <v>1899</v>
      </c>
      <c r="F202" s="256" t="s">
        <v>1900</v>
      </c>
      <c r="G202" s="257" t="s">
        <v>215</v>
      </c>
      <c r="H202" s="258">
        <v>1</v>
      </c>
      <c r="I202" s="259"/>
      <c r="J202" s="260">
        <f>ROUND(I202*H202,2)</f>
        <v>0</v>
      </c>
      <c r="K202" s="261"/>
      <c r="L202" s="262"/>
      <c r="M202" s="263" t="s">
        <v>1</v>
      </c>
      <c r="N202" s="264" t="s">
        <v>50</v>
      </c>
      <c r="O202" s="90"/>
      <c r="P202" s="230">
        <f>O202*H202</f>
        <v>0</v>
      </c>
      <c r="Q202" s="230">
        <v>0.0027</v>
      </c>
      <c r="R202" s="230">
        <f>Q202*H202</f>
        <v>0.0027</v>
      </c>
      <c r="S202" s="230">
        <v>0</v>
      </c>
      <c r="T202" s="23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2" t="s">
        <v>95</v>
      </c>
      <c r="AT202" s="232" t="s">
        <v>299</v>
      </c>
      <c r="AU202" s="232" t="s">
        <v>95</v>
      </c>
      <c r="AY202" s="15" t="s">
        <v>157</v>
      </c>
      <c r="BE202" s="233">
        <f>IF(N202="základní",J202,0)</f>
        <v>0</v>
      </c>
      <c r="BF202" s="233">
        <f>IF(N202="snížená",J202,0)</f>
        <v>0</v>
      </c>
      <c r="BG202" s="233">
        <f>IF(N202="zákl. přenesená",J202,0)</f>
        <v>0</v>
      </c>
      <c r="BH202" s="233">
        <f>IF(N202="sníž. přenesená",J202,0)</f>
        <v>0</v>
      </c>
      <c r="BI202" s="233">
        <f>IF(N202="nulová",J202,0)</f>
        <v>0</v>
      </c>
      <c r="BJ202" s="15" t="s">
        <v>93</v>
      </c>
      <c r="BK202" s="233">
        <f>ROUND(I202*H202,2)</f>
        <v>0</v>
      </c>
      <c r="BL202" s="15" t="s">
        <v>93</v>
      </c>
      <c r="BM202" s="232" t="s">
        <v>1901</v>
      </c>
    </row>
    <row r="203" spans="1:47" s="2" customFormat="1" ht="12">
      <c r="A203" s="37"/>
      <c r="B203" s="38"/>
      <c r="C203" s="39"/>
      <c r="D203" s="234" t="s">
        <v>164</v>
      </c>
      <c r="E203" s="39"/>
      <c r="F203" s="235" t="s">
        <v>1900</v>
      </c>
      <c r="G203" s="39"/>
      <c r="H203" s="39"/>
      <c r="I203" s="236"/>
      <c r="J203" s="39"/>
      <c r="K203" s="39"/>
      <c r="L203" s="43"/>
      <c r="M203" s="237"/>
      <c r="N203" s="238"/>
      <c r="O203" s="90"/>
      <c r="P203" s="90"/>
      <c r="Q203" s="90"/>
      <c r="R203" s="90"/>
      <c r="S203" s="90"/>
      <c r="T203" s="91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15" t="s">
        <v>164</v>
      </c>
      <c r="AU203" s="15" t="s">
        <v>95</v>
      </c>
    </row>
    <row r="204" spans="1:51" s="13" customFormat="1" ht="12">
      <c r="A204" s="13"/>
      <c r="B204" s="239"/>
      <c r="C204" s="240"/>
      <c r="D204" s="234" t="s">
        <v>224</v>
      </c>
      <c r="E204" s="241" t="s">
        <v>1</v>
      </c>
      <c r="F204" s="242" t="s">
        <v>93</v>
      </c>
      <c r="G204" s="240"/>
      <c r="H204" s="243">
        <v>1</v>
      </c>
      <c r="I204" s="244"/>
      <c r="J204" s="240"/>
      <c r="K204" s="240"/>
      <c r="L204" s="245"/>
      <c r="M204" s="246"/>
      <c r="N204" s="247"/>
      <c r="O204" s="247"/>
      <c r="P204" s="247"/>
      <c r="Q204" s="247"/>
      <c r="R204" s="247"/>
      <c r="S204" s="247"/>
      <c r="T204" s="248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9" t="s">
        <v>224</v>
      </c>
      <c r="AU204" s="249" t="s">
        <v>95</v>
      </c>
      <c r="AV204" s="13" t="s">
        <v>95</v>
      </c>
      <c r="AW204" s="13" t="s">
        <v>40</v>
      </c>
      <c r="AX204" s="13" t="s">
        <v>93</v>
      </c>
      <c r="AY204" s="249" t="s">
        <v>157</v>
      </c>
    </row>
    <row r="205" spans="1:65" s="2" customFormat="1" ht="24.15" customHeight="1">
      <c r="A205" s="37"/>
      <c r="B205" s="38"/>
      <c r="C205" s="254" t="s">
        <v>434</v>
      </c>
      <c r="D205" s="254" t="s">
        <v>299</v>
      </c>
      <c r="E205" s="255" t="s">
        <v>1902</v>
      </c>
      <c r="F205" s="256" t="s">
        <v>1903</v>
      </c>
      <c r="G205" s="257" t="s">
        <v>215</v>
      </c>
      <c r="H205" s="258">
        <v>1</v>
      </c>
      <c r="I205" s="259"/>
      <c r="J205" s="260">
        <f>ROUND(I205*H205,2)</f>
        <v>0</v>
      </c>
      <c r="K205" s="261"/>
      <c r="L205" s="262"/>
      <c r="M205" s="263" t="s">
        <v>1</v>
      </c>
      <c r="N205" s="264" t="s">
        <v>50</v>
      </c>
      <c r="O205" s="90"/>
      <c r="P205" s="230">
        <f>O205*H205</f>
        <v>0</v>
      </c>
      <c r="Q205" s="230">
        <v>0.0027</v>
      </c>
      <c r="R205" s="230">
        <f>Q205*H205</f>
        <v>0.0027</v>
      </c>
      <c r="S205" s="230">
        <v>0</v>
      </c>
      <c r="T205" s="231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2" t="s">
        <v>95</v>
      </c>
      <c r="AT205" s="232" t="s">
        <v>299</v>
      </c>
      <c r="AU205" s="232" t="s">
        <v>95</v>
      </c>
      <c r="AY205" s="15" t="s">
        <v>157</v>
      </c>
      <c r="BE205" s="233">
        <f>IF(N205="základní",J205,0)</f>
        <v>0</v>
      </c>
      <c r="BF205" s="233">
        <f>IF(N205="snížená",J205,0)</f>
        <v>0</v>
      </c>
      <c r="BG205" s="233">
        <f>IF(N205="zákl. přenesená",J205,0)</f>
        <v>0</v>
      </c>
      <c r="BH205" s="233">
        <f>IF(N205="sníž. přenesená",J205,0)</f>
        <v>0</v>
      </c>
      <c r="BI205" s="233">
        <f>IF(N205="nulová",J205,0)</f>
        <v>0</v>
      </c>
      <c r="BJ205" s="15" t="s">
        <v>93</v>
      </c>
      <c r="BK205" s="233">
        <f>ROUND(I205*H205,2)</f>
        <v>0</v>
      </c>
      <c r="BL205" s="15" t="s">
        <v>93</v>
      </c>
      <c r="BM205" s="232" t="s">
        <v>1904</v>
      </c>
    </row>
    <row r="206" spans="1:47" s="2" customFormat="1" ht="12">
      <c r="A206" s="37"/>
      <c r="B206" s="38"/>
      <c r="C206" s="39"/>
      <c r="D206" s="234" t="s">
        <v>164</v>
      </c>
      <c r="E206" s="39"/>
      <c r="F206" s="235" t="s">
        <v>1903</v>
      </c>
      <c r="G206" s="39"/>
      <c r="H206" s="39"/>
      <c r="I206" s="236"/>
      <c r="J206" s="39"/>
      <c r="K206" s="39"/>
      <c r="L206" s="43"/>
      <c r="M206" s="237"/>
      <c r="N206" s="238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5" t="s">
        <v>164</v>
      </c>
      <c r="AU206" s="15" t="s">
        <v>95</v>
      </c>
    </row>
    <row r="207" spans="1:51" s="13" customFormat="1" ht="12">
      <c r="A207" s="13"/>
      <c r="B207" s="239"/>
      <c r="C207" s="240"/>
      <c r="D207" s="234" t="s">
        <v>224</v>
      </c>
      <c r="E207" s="241" t="s">
        <v>1</v>
      </c>
      <c r="F207" s="242" t="s">
        <v>93</v>
      </c>
      <c r="G207" s="240"/>
      <c r="H207" s="243">
        <v>1</v>
      </c>
      <c r="I207" s="244"/>
      <c r="J207" s="240"/>
      <c r="K207" s="240"/>
      <c r="L207" s="245"/>
      <c r="M207" s="246"/>
      <c r="N207" s="247"/>
      <c r="O207" s="247"/>
      <c r="P207" s="247"/>
      <c r="Q207" s="247"/>
      <c r="R207" s="247"/>
      <c r="S207" s="247"/>
      <c r="T207" s="248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9" t="s">
        <v>224</v>
      </c>
      <c r="AU207" s="249" t="s">
        <v>95</v>
      </c>
      <c r="AV207" s="13" t="s">
        <v>95</v>
      </c>
      <c r="AW207" s="13" t="s">
        <v>40</v>
      </c>
      <c r="AX207" s="13" t="s">
        <v>93</v>
      </c>
      <c r="AY207" s="249" t="s">
        <v>157</v>
      </c>
    </row>
    <row r="208" spans="1:65" s="2" customFormat="1" ht="66.75" customHeight="1">
      <c r="A208" s="37"/>
      <c r="B208" s="38"/>
      <c r="C208" s="254" t="s">
        <v>439</v>
      </c>
      <c r="D208" s="254" t="s">
        <v>299</v>
      </c>
      <c r="E208" s="255" t="s">
        <v>1905</v>
      </c>
      <c r="F208" s="256" t="s">
        <v>1906</v>
      </c>
      <c r="G208" s="257" t="s">
        <v>494</v>
      </c>
      <c r="H208" s="258">
        <v>2</v>
      </c>
      <c r="I208" s="259"/>
      <c r="J208" s="260">
        <f>ROUND(I208*H208,2)</f>
        <v>0</v>
      </c>
      <c r="K208" s="261"/>
      <c r="L208" s="262"/>
      <c r="M208" s="263" t="s">
        <v>1</v>
      </c>
      <c r="N208" s="264" t="s">
        <v>50</v>
      </c>
      <c r="O208" s="90"/>
      <c r="P208" s="230">
        <f>O208*H208</f>
        <v>0</v>
      </c>
      <c r="Q208" s="230">
        <v>0.043</v>
      </c>
      <c r="R208" s="230">
        <f>Q208*H208</f>
        <v>0.086</v>
      </c>
      <c r="S208" s="230">
        <v>0</v>
      </c>
      <c r="T208" s="23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2" t="s">
        <v>95</v>
      </c>
      <c r="AT208" s="232" t="s">
        <v>299</v>
      </c>
      <c r="AU208" s="232" t="s">
        <v>95</v>
      </c>
      <c r="AY208" s="15" t="s">
        <v>157</v>
      </c>
      <c r="BE208" s="233">
        <f>IF(N208="základní",J208,0)</f>
        <v>0</v>
      </c>
      <c r="BF208" s="233">
        <f>IF(N208="snížená",J208,0)</f>
        <v>0</v>
      </c>
      <c r="BG208" s="233">
        <f>IF(N208="zákl. přenesená",J208,0)</f>
        <v>0</v>
      </c>
      <c r="BH208" s="233">
        <f>IF(N208="sníž. přenesená",J208,0)</f>
        <v>0</v>
      </c>
      <c r="BI208" s="233">
        <f>IF(N208="nulová",J208,0)</f>
        <v>0</v>
      </c>
      <c r="BJ208" s="15" t="s">
        <v>93</v>
      </c>
      <c r="BK208" s="233">
        <f>ROUND(I208*H208,2)</f>
        <v>0</v>
      </c>
      <c r="BL208" s="15" t="s">
        <v>93</v>
      </c>
      <c r="BM208" s="232" t="s">
        <v>1907</v>
      </c>
    </row>
    <row r="209" spans="1:47" s="2" customFormat="1" ht="12">
      <c r="A209" s="37"/>
      <c r="B209" s="38"/>
      <c r="C209" s="39"/>
      <c r="D209" s="234" t="s">
        <v>164</v>
      </c>
      <c r="E209" s="39"/>
      <c r="F209" s="235" t="s">
        <v>1908</v>
      </c>
      <c r="G209" s="39"/>
      <c r="H209" s="39"/>
      <c r="I209" s="236"/>
      <c r="J209" s="39"/>
      <c r="K209" s="39"/>
      <c r="L209" s="43"/>
      <c r="M209" s="237"/>
      <c r="N209" s="238"/>
      <c r="O209" s="90"/>
      <c r="P209" s="90"/>
      <c r="Q209" s="90"/>
      <c r="R209" s="90"/>
      <c r="S209" s="90"/>
      <c r="T209" s="91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15" t="s">
        <v>164</v>
      </c>
      <c r="AU209" s="15" t="s">
        <v>95</v>
      </c>
    </row>
    <row r="210" spans="1:51" s="13" customFormat="1" ht="12">
      <c r="A210" s="13"/>
      <c r="B210" s="239"/>
      <c r="C210" s="240"/>
      <c r="D210" s="234" t="s">
        <v>224</v>
      </c>
      <c r="E210" s="241" t="s">
        <v>1</v>
      </c>
      <c r="F210" s="242" t="s">
        <v>95</v>
      </c>
      <c r="G210" s="240"/>
      <c r="H210" s="243">
        <v>2</v>
      </c>
      <c r="I210" s="244"/>
      <c r="J210" s="240"/>
      <c r="K210" s="240"/>
      <c r="L210" s="245"/>
      <c r="M210" s="246"/>
      <c r="N210" s="247"/>
      <c r="O210" s="247"/>
      <c r="P210" s="247"/>
      <c r="Q210" s="247"/>
      <c r="R210" s="247"/>
      <c r="S210" s="247"/>
      <c r="T210" s="248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9" t="s">
        <v>224</v>
      </c>
      <c r="AU210" s="249" t="s">
        <v>95</v>
      </c>
      <c r="AV210" s="13" t="s">
        <v>95</v>
      </c>
      <c r="AW210" s="13" t="s">
        <v>40</v>
      </c>
      <c r="AX210" s="13" t="s">
        <v>93</v>
      </c>
      <c r="AY210" s="249" t="s">
        <v>157</v>
      </c>
    </row>
    <row r="211" spans="1:65" s="2" customFormat="1" ht="24.15" customHeight="1">
      <c r="A211" s="37"/>
      <c r="B211" s="38"/>
      <c r="C211" s="254" t="s">
        <v>445</v>
      </c>
      <c r="D211" s="254" t="s">
        <v>299</v>
      </c>
      <c r="E211" s="255" t="s">
        <v>1909</v>
      </c>
      <c r="F211" s="256" t="s">
        <v>1910</v>
      </c>
      <c r="G211" s="257" t="s">
        <v>494</v>
      </c>
      <c r="H211" s="258">
        <v>2</v>
      </c>
      <c r="I211" s="259"/>
      <c r="J211" s="260">
        <f>ROUND(I211*H211,2)</f>
        <v>0</v>
      </c>
      <c r="K211" s="261"/>
      <c r="L211" s="262"/>
      <c r="M211" s="263" t="s">
        <v>1</v>
      </c>
      <c r="N211" s="264" t="s">
        <v>50</v>
      </c>
      <c r="O211" s="90"/>
      <c r="P211" s="230">
        <f>O211*H211</f>
        <v>0</v>
      </c>
      <c r="Q211" s="230">
        <v>0.043</v>
      </c>
      <c r="R211" s="230">
        <f>Q211*H211</f>
        <v>0.086</v>
      </c>
      <c r="S211" s="230">
        <v>0</v>
      </c>
      <c r="T211" s="23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32" t="s">
        <v>95</v>
      </c>
      <c r="AT211" s="232" t="s">
        <v>299</v>
      </c>
      <c r="AU211" s="232" t="s">
        <v>95</v>
      </c>
      <c r="AY211" s="15" t="s">
        <v>157</v>
      </c>
      <c r="BE211" s="233">
        <f>IF(N211="základní",J211,0)</f>
        <v>0</v>
      </c>
      <c r="BF211" s="233">
        <f>IF(N211="snížená",J211,0)</f>
        <v>0</v>
      </c>
      <c r="BG211" s="233">
        <f>IF(N211="zákl. přenesená",J211,0)</f>
        <v>0</v>
      </c>
      <c r="BH211" s="233">
        <f>IF(N211="sníž. přenesená",J211,0)</f>
        <v>0</v>
      </c>
      <c r="BI211" s="233">
        <f>IF(N211="nulová",J211,0)</f>
        <v>0</v>
      </c>
      <c r="BJ211" s="15" t="s">
        <v>93</v>
      </c>
      <c r="BK211" s="233">
        <f>ROUND(I211*H211,2)</f>
        <v>0</v>
      </c>
      <c r="BL211" s="15" t="s">
        <v>93</v>
      </c>
      <c r="BM211" s="232" t="s">
        <v>1911</v>
      </c>
    </row>
    <row r="212" spans="1:47" s="2" customFormat="1" ht="12">
      <c r="A212" s="37"/>
      <c r="B212" s="38"/>
      <c r="C212" s="39"/>
      <c r="D212" s="234" t="s">
        <v>164</v>
      </c>
      <c r="E212" s="39"/>
      <c r="F212" s="235" t="s">
        <v>1910</v>
      </c>
      <c r="G212" s="39"/>
      <c r="H212" s="39"/>
      <c r="I212" s="236"/>
      <c r="J212" s="39"/>
      <c r="K212" s="39"/>
      <c r="L212" s="43"/>
      <c r="M212" s="237"/>
      <c r="N212" s="238"/>
      <c r="O212" s="90"/>
      <c r="P212" s="90"/>
      <c r="Q212" s="90"/>
      <c r="R212" s="90"/>
      <c r="S212" s="90"/>
      <c r="T212" s="91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15" t="s">
        <v>164</v>
      </c>
      <c r="AU212" s="15" t="s">
        <v>95</v>
      </c>
    </row>
    <row r="213" spans="1:51" s="13" customFormat="1" ht="12">
      <c r="A213" s="13"/>
      <c r="B213" s="239"/>
      <c r="C213" s="240"/>
      <c r="D213" s="234" t="s">
        <v>224</v>
      </c>
      <c r="E213" s="241" t="s">
        <v>1</v>
      </c>
      <c r="F213" s="242" t="s">
        <v>95</v>
      </c>
      <c r="G213" s="240"/>
      <c r="H213" s="243">
        <v>2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9" t="s">
        <v>224</v>
      </c>
      <c r="AU213" s="249" t="s">
        <v>95</v>
      </c>
      <c r="AV213" s="13" t="s">
        <v>95</v>
      </c>
      <c r="AW213" s="13" t="s">
        <v>40</v>
      </c>
      <c r="AX213" s="13" t="s">
        <v>93</v>
      </c>
      <c r="AY213" s="249" t="s">
        <v>157</v>
      </c>
    </row>
    <row r="214" spans="1:63" s="12" customFormat="1" ht="22.8" customHeight="1">
      <c r="A214" s="12"/>
      <c r="B214" s="204"/>
      <c r="C214" s="205"/>
      <c r="D214" s="206" t="s">
        <v>84</v>
      </c>
      <c r="E214" s="218" t="s">
        <v>815</v>
      </c>
      <c r="F214" s="218" t="s">
        <v>816</v>
      </c>
      <c r="G214" s="205"/>
      <c r="H214" s="205"/>
      <c r="I214" s="208"/>
      <c r="J214" s="219">
        <f>BK214</f>
        <v>0</v>
      </c>
      <c r="K214" s="205"/>
      <c r="L214" s="210"/>
      <c r="M214" s="211"/>
      <c r="N214" s="212"/>
      <c r="O214" s="212"/>
      <c r="P214" s="213">
        <f>SUM(P215:P217)</f>
        <v>0</v>
      </c>
      <c r="Q214" s="212"/>
      <c r="R214" s="213">
        <f>SUM(R215:R217)</f>
        <v>0</v>
      </c>
      <c r="S214" s="212"/>
      <c r="T214" s="214">
        <f>SUM(T215:T217)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5" t="s">
        <v>169</v>
      </c>
      <c r="AT214" s="216" t="s">
        <v>84</v>
      </c>
      <c r="AU214" s="216" t="s">
        <v>93</v>
      </c>
      <c r="AY214" s="215" t="s">
        <v>157</v>
      </c>
      <c r="BK214" s="217">
        <f>SUM(BK215:BK217)</f>
        <v>0</v>
      </c>
    </row>
    <row r="215" spans="1:65" s="2" customFormat="1" ht="55.5" customHeight="1">
      <c r="A215" s="37"/>
      <c r="B215" s="38"/>
      <c r="C215" s="220" t="s">
        <v>450</v>
      </c>
      <c r="D215" s="220" t="s">
        <v>158</v>
      </c>
      <c r="E215" s="221" t="s">
        <v>1912</v>
      </c>
      <c r="F215" s="222" t="s">
        <v>1913</v>
      </c>
      <c r="G215" s="223" t="s">
        <v>215</v>
      </c>
      <c r="H215" s="224">
        <v>1</v>
      </c>
      <c r="I215" s="225"/>
      <c r="J215" s="226">
        <f>ROUND(I215*H215,2)</f>
        <v>0</v>
      </c>
      <c r="K215" s="227"/>
      <c r="L215" s="43"/>
      <c r="M215" s="228" t="s">
        <v>1</v>
      </c>
      <c r="N215" s="229" t="s">
        <v>50</v>
      </c>
      <c r="O215" s="90"/>
      <c r="P215" s="230">
        <f>O215*H215</f>
        <v>0</v>
      </c>
      <c r="Q215" s="230">
        <v>0</v>
      </c>
      <c r="R215" s="230">
        <f>Q215*H215</f>
        <v>0</v>
      </c>
      <c r="S215" s="230">
        <v>0</v>
      </c>
      <c r="T215" s="231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2" t="s">
        <v>236</v>
      </c>
      <c r="AT215" s="232" t="s">
        <v>158</v>
      </c>
      <c r="AU215" s="232" t="s">
        <v>95</v>
      </c>
      <c r="AY215" s="15" t="s">
        <v>157</v>
      </c>
      <c r="BE215" s="233">
        <f>IF(N215="základní",J215,0)</f>
        <v>0</v>
      </c>
      <c r="BF215" s="233">
        <f>IF(N215="snížená",J215,0)</f>
        <v>0</v>
      </c>
      <c r="BG215" s="233">
        <f>IF(N215="zákl. přenesená",J215,0)</f>
        <v>0</v>
      </c>
      <c r="BH215" s="233">
        <f>IF(N215="sníž. přenesená",J215,0)</f>
        <v>0</v>
      </c>
      <c r="BI215" s="233">
        <f>IF(N215="nulová",J215,0)</f>
        <v>0</v>
      </c>
      <c r="BJ215" s="15" t="s">
        <v>93</v>
      </c>
      <c r="BK215" s="233">
        <f>ROUND(I215*H215,2)</f>
        <v>0</v>
      </c>
      <c r="BL215" s="15" t="s">
        <v>236</v>
      </c>
      <c r="BM215" s="232" t="s">
        <v>1914</v>
      </c>
    </row>
    <row r="216" spans="1:47" s="2" customFormat="1" ht="12">
      <c r="A216" s="37"/>
      <c r="B216" s="38"/>
      <c r="C216" s="39"/>
      <c r="D216" s="234" t="s">
        <v>164</v>
      </c>
      <c r="E216" s="39"/>
      <c r="F216" s="235" t="s">
        <v>1915</v>
      </c>
      <c r="G216" s="39"/>
      <c r="H216" s="39"/>
      <c r="I216" s="236"/>
      <c r="J216" s="39"/>
      <c r="K216" s="39"/>
      <c r="L216" s="43"/>
      <c r="M216" s="237"/>
      <c r="N216" s="238"/>
      <c r="O216" s="90"/>
      <c r="P216" s="90"/>
      <c r="Q216" s="90"/>
      <c r="R216" s="90"/>
      <c r="S216" s="90"/>
      <c r="T216" s="91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T216" s="15" t="s">
        <v>164</v>
      </c>
      <c r="AU216" s="15" t="s">
        <v>95</v>
      </c>
    </row>
    <row r="217" spans="1:51" s="13" customFormat="1" ht="12">
      <c r="A217" s="13"/>
      <c r="B217" s="239"/>
      <c r="C217" s="240"/>
      <c r="D217" s="234" t="s">
        <v>224</v>
      </c>
      <c r="E217" s="241" t="s">
        <v>1</v>
      </c>
      <c r="F217" s="242" t="s">
        <v>93</v>
      </c>
      <c r="G217" s="240"/>
      <c r="H217" s="243">
        <v>1</v>
      </c>
      <c r="I217" s="244"/>
      <c r="J217" s="240"/>
      <c r="K217" s="240"/>
      <c r="L217" s="245"/>
      <c r="M217" s="265"/>
      <c r="N217" s="266"/>
      <c r="O217" s="266"/>
      <c r="P217" s="266"/>
      <c r="Q217" s="266"/>
      <c r="R217" s="266"/>
      <c r="S217" s="266"/>
      <c r="T217" s="267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9" t="s">
        <v>224</v>
      </c>
      <c r="AU217" s="249" t="s">
        <v>95</v>
      </c>
      <c r="AV217" s="13" t="s">
        <v>95</v>
      </c>
      <c r="AW217" s="13" t="s">
        <v>40</v>
      </c>
      <c r="AX217" s="13" t="s">
        <v>93</v>
      </c>
      <c r="AY217" s="249" t="s">
        <v>157</v>
      </c>
    </row>
    <row r="218" spans="1:31" s="2" customFormat="1" ht="6.95" customHeight="1">
      <c r="A218" s="37"/>
      <c r="B218" s="65"/>
      <c r="C218" s="66"/>
      <c r="D218" s="66"/>
      <c r="E218" s="66"/>
      <c r="F218" s="66"/>
      <c r="G218" s="66"/>
      <c r="H218" s="66"/>
      <c r="I218" s="66"/>
      <c r="J218" s="66"/>
      <c r="K218" s="66"/>
      <c r="L218" s="43"/>
      <c r="M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</row>
  </sheetData>
  <sheetProtection password="CC35" sheet="1" objects="1" scenarios="1" formatColumns="0" formatRows="0" autoFilter="0"/>
  <autoFilter ref="C122:K217"/>
  <mergeCells count="9">
    <mergeCell ref="E7:H7"/>
    <mergeCell ref="E9:H9"/>
    <mergeCell ref="E18:H18"/>
    <mergeCell ref="E27:H27"/>
    <mergeCell ref="E84:H84"/>
    <mergeCell ref="E86:H86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Pavel</dc:creator>
  <cp:keywords/>
  <dc:description/>
  <cp:lastModifiedBy>Dvořák Pavel</cp:lastModifiedBy>
  <dcterms:created xsi:type="dcterms:W3CDTF">2023-11-15T10:44:28Z</dcterms:created>
  <dcterms:modified xsi:type="dcterms:W3CDTF">2023-11-15T10:44:48Z</dcterms:modified>
  <cp:category/>
  <cp:version/>
  <cp:contentType/>
  <cp:contentStatus/>
</cp:coreProperties>
</file>