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Hustopeče - Dvořáko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Hustopeče - Dvořákova...'!$C$120:$K$156</definedName>
    <definedName name="_xlnm.Print_Area" localSheetId="1">'1 - Hustopeče - Dvořákova...'!$C$4:$J$76,'1 - Hustopeče - Dvořákova...'!$C$82:$J$104,'1 - Hustopeče - Dvořákova...'!$C$110:$J$156</definedName>
    <definedName name="_xlnm.Print_Titles" localSheetId="1">'1 - Hustopeče - Dvořákova...'!$120:$120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6"/>
  <c r="BH156"/>
  <c r="BG156"/>
  <c r="BF156"/>
  <c r="T156"/>
  <c r="T155"/>
  <c r="T154"/>
  <c r="R156"/>
  <c r="R155"/>
  <c r="R154"/>
  <c r="P156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J132"/>
  <c r="J32"/>
  <c r="BK153"/>
  <c r="BK151"/>
  <c r="BK148"/>
  <c r="BK145"/>
  <c r="BK142"/>
  <c r="BK139"/>
  <c r="BK138"/>
  <c r="BK137"/>
  <c r="BK135"/>
  <c r="BK134"/>
  <c r="J133"/>
  <c r="J130"/>
  <c r="J128"/>
  <c r="J126"/>
  <c r="F35"/>
  <c r="BK130"/>
  <c r="J124"/>
  <c r="J156"/>
  <c r="J150"/>
  <c r="BK146"/>
  <c r="J145"/>
  <c r="J142"/>
  <c r="J139"/>
  <c r="BK136"/>
  <c r="J134"/>
  <c r="BK132"/>
  <c r="BK129"/>
  <c r="BK127"/>
  <c r="J125"/>
  <c r="F34"/>
  <c r="J131"/>
  <c r="BK126"/>
  <c r="F33"/>
  <c r="J153"/>
  <c r="BK150"/>
  <c r="J146"/>
  <c r="BK143"/>
  <c r="BK140"/>
  <c r="J138"/>
  <c r="J136"/>
  <c r="BK133"/>
  <c r="J129"/>
  <c r="J127"/>
  <c r="BK124"/>
  <c r="F32"/>
  <c r="BK156"/>
  <c r="J151"/>
  <c r="J148"/>
  <c r="J143"/>
  <c r="J140"/>
  <c r="J137"/>
  <c r="J135"/>
  <c r="BK131"/>
  <c r="BK128"/>
  <c r="BK125"/>
  <c i="1" r="AS94"/>
  <c i="2" l="1" r="R123"/>
  <c r="R122"/>
  <c r="R121"/>
  <c r="P144"/>
  <c r="BK123"/>
  <c r="J123"/>
  <c r="J96"/>
  <c r="P141"/>
  <c r="BK144"/>
  <c r="J144"/>
  <c r="J98"/>
  <c r="P149"/>
  <c r="T123"/>
  <c r="T122"/>
  <c r="T121"/>
  <c r="T141"/>
  <c r="T144"/>
  <c r="R149"/>
  <c r="P123"/>
  <c r="P122"/>
  <c r="P121"/>
  <c i="1" r="AU95"/>
  <c i="2" r="BK141"/>
  <c r="J141"/>
  <c r="J97"/>
  <c r="R141"/>
  <c r="R144"/>
  <c r="BK149"/>
  <c r="J149"/>
  <c r="J100"/>
  <c r="T149"/>
  <c r="BK147"/>
  <c r="J147"/>
  <c r="J99"/>
  <c r="BK152"/>
  <c r="J152"/>
  <c r="J101"/>
  <c r="BK155"/>
  <c r="J155"/>
  <c r="J103"/>
  <c i="1" r="AW95"/>
  <c r="BC95"/>
  <c r="BA95"/>
  <c r="BB95"/>
  <c i="2" r="J87"/>
  <c r="F89"/>
  <c r="J89"/>
  <c r="F90"/>
  <c r="J90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2"/>
  <c r="BE143"/>
  <c r="BE145"/>
  <c r="BE146"/>
  <c r="BE148"/>
  <c r="BE150"/>
  <c r="BE151"/>
  <c r="BE153"/>
  <c r="BE156"/>
  <c i="1" r="BD95"/>
  <c r="AU94"/>
  <c r="BA94"/>
  <c r="W30"/>
  <c r="BD94"/>
  <c r="W33"/>
  <c r="BC94"/>
  <c r="W32"/>
  <c r="BB94"/>
  <c r="W31"/>
  <c i="2" l="1" r="BK122"/>
  <c r="J122"/>
  <c r="J95"/>
  <c r="BK154"/>
  <c r="J154"/>
  <c r="J102"/>
  <c i="1" r="AW94"/>
  <c r="AK30"/>
  <c i="2" r="F31"/>
  <c i="1" r="AZ95"/>
  <c r="AZ94"/>
  <c r="W29"/>
  <c r="AY94"/>
  <c r="AX94"/>
  <c i="2" r="J31"/>
  <c i="1" r="AV95"/>
  <c r="AT95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<sst xmlns="http://schemas.openxmlformats.org/spreadsheetml/2006/main">
  <si>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</si>
  <si>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</si>
  <si>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</si>
  <si>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</si>
  <si>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</si>
  <si>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{e67621d5-bf4a-4a4d-8920-942cf3461fa6}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</si>
  <si>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</si>
  <si>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</si>
  <si>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</si>
  <si>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</si>
  <si>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</si>
  <si>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</si>
  <si>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</si>
  <si>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</si>
  <si>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</si>
  <si>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</si>
  <si>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</si>
  <si>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Hustopeče - Dvořákova, vodovod</t>
  </si>
  <si>
    <t>KSO:</t>
  </si>
  <si>
    <t>CC-CZ:</t>
  </si>
  <si>
    <t>Místo:</t>
  </si>
  <si>
    <t xml:space="preserve"> </t>
  </si>
  <si>
    <t>Datum:</t>
  </si>
  <si>
    <t>21. 9. 2023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</si>
  <si>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</si>
  <si>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</si>
  <si>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</si>
  <si>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</si>
  <si>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</si>
  <si>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</si>
  <si>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</si>
  <si>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</si>
  <si>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</si>
  <si>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</si>
  <si>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</si>
  <si>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</si>
  <si>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</si>
  <si>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</si>
  <si>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</si>
  <si>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</si>
  <si>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</si>
  <si>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</si>
  <si>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</si>
  <si>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</si>
  <si>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</si>
  <si>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</si>
  <si>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</si>
  <si>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</si>
  <si>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</si>
  <si>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</si>
  <si>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</si>
  <si>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</si>
  <si>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</si>
  <si>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</si>
  <si>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</si>
  <si>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</si>
  <si>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</si>
  <si>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</si>
  <si>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</si>
  <si>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</si>
  <si>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</si>
  <si>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</si>
  <si>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</si>
  <si>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</si>
  <si>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</si>
  <si>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</si>
  <si>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</si>
  <si>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</si>
  <si>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</si>
  <si>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</si>
  <si>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</si>
  <si>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</si>
  <si>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</si>
  <si>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</si>
  <si>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</si>
  <si>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</si>
  <si>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</si>
  <si>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</si>
  <si>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</si>
  <si>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</si>
  <si>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</si>
  <si>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</si>
  <si>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</si>
  <si>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</si>
  <si>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</si>
  <si>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</si>
  <si>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</si>
  <si>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</si>
  <si>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</si>
  <si>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</si>
  <si>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</si>
  <si>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</si>
  <si>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</si>
  <si>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</si>
  <si>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</si>
  <si>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</si>
  <si>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</si>
  <si>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</si>
  <si>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</si>
  <si>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</si>
  <si>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</si>
  <si>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</si>
  <si>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</si>
  <si>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</si>
  <si>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</si>
  <si>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</si>
  <si>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</si>
  <si>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</si>
  <si>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</si>
  <si>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</si>
  <si>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</si>
  <si>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</si>
  <si>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</si>
  <si>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</si>
  <si>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</si>
  <si>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m2</t>
  </si>
  <si>
    <t>4</t>
  </si>
  <si>
    <t>-401647465</t>
  </si>
  <si>
    <t>113107521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</si>
  <si>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do 100 mm</t>
  </si>
  <si>
    <t>-792858033</t>
  </si>
  <si>
    <t>3</t>
  </si>
  <si>
    <t>113108441</t>
  </si>
  <si>
    <t>Rozrytí vrstvy krytu nebo podkladu z kameniva bez zhutnění, bez vyrovnání rozrytého materiálu, pro jakékoliv tloušťky bez živičného pojiva</t>
  </si>
  <si>
    <t>1133212166</t>
  </si>
  <si>
    <t>115101201</t>
  </si>
  <si>
    <t>Čerpání vody na dopravní výšku do 10 m s uvažovaným průměrným přítokem do 500 l/min</t>
  </si>
  <si>
    <t>hod</t>
  </si>
  <si>
    <t>1074702359</t>
  </si>
  <si>
    <t>5</t>
  </si>
  <si>
    <t>115101301</t>
  </si>
  <si>
    <t>Pohotovost záložní čerpací soupravy pro dopravní výšku do 10 m s uvažovaným průměrným přítokem do 500 l/min</t>
  </si>
  <si>
    <t>den</t>
  </si>
  <si>
    <t>68494022</t>
  </si>
  <si>
    <t>6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</si>
  <si>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</si>
  <si>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</si>
  <si>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</si>
  <si>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127251562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</si>
  <si>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</si>
  <si>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</si>
  <si>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</si>
  <si>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1052582880</t>
  </si>
  <si>
    <t>8</t>
  </si>
  <si>
    <t>132351104</t>
  </si>
  <si>
    <t>Hloubení nezapažených rýh šířky do 800 mm strojně s urovnáním dna do předepsaného profilu a spádu v hornině třídy těžitelnosti II skupiny 4 přes 100 m3</t>
  </si>
  <si>
    <t>m3</t>
  </si>
  <si>
    <t>1028708596</t>
  </si>
  <si>
    <t>9</t>
  </si>
  <si>
    <t>151101101</t>
  </si>
  <si>
    <t>Zřízení pažení a rozepření stěn rýh pro podzemní vedení příložné pro jakoukoliv mezerovitost, hloubky do 2 m</t>
  </si>
  <si>
    <t>-1455766612</t>
  </si>
  <si>
    <t>10</t>
  </si>
  <si>
    <t>151101111</t>
  </si>
  <si>
    <t>Odstranění pažení a rozepření stěn rýh pro podzemní vedení s uložením materiálu na vzdálenost do 3 m od kraje výkopu příložné, hloubky do 2 m</t>
  </si>
  <si>
    <t>-1695681046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</si>
  <si>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</si>
  <si>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</si>
  <si>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</si>
  <si>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573430843</t>
  </si>
  <si>
    <t>12</t>
  </si>
  <si>
    <t>171151103</t>
  </si>
  <si>
    <t>Uložení sypanin do násypů strojně s rozprostřením sypaniny ve vrstvách a s hrubým urovnáním zhutněných z hornin soudržných jakékoliv třídy těžitelnosti</t>
  </si>
  <si>
    <t>1487190867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</si>
  <si>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</si>
  <si>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</si>
  <si>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</si>
  <si>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</si>
  <si>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-1275943935</t>
  </si>
  <si>
    <t>14</t>
  </si>
  <si>
    <t>174111101</t>
  </si>
  <si>
    <t>Zásyp sypaninou z jakékoliv horniny ručně s uložením výkopku ve vrstvách se zhutněním jam, šachet, rýh nebo kolem objektů v těchto vykopávkách</t>
  </si>
  <si>
    <t>675920670</t>
  </si>
  <si>
    <t>M</t>
  </si>
  <si>
    <t>58337303</t>
  </si>
  <si>
    <t>štěrkopísek frakce 0/8</t>
  </si>
  <si>
    <t>1771989131</t>
  </si>
  <si>
    <t>18</t>
  </si>
  <si>
    <t>174151101</t>
  </si>
  <si>
    <t>Zásyp sypaninou z jakékoliv horniny strojně s uložením výkopku ve vrstvách se zhutněním jam, šachet, rýh nebo kolem objektů v těchto vykopávkách</t>
  </si>
  <si>
    <t>-956060848</t>
  </si>
  <si>
    <t>19</t>
  </si>
  <si>
    <t>58333674</t>
  </si>
  <si>
    <t>kamenivo těžené hrubé frakce 16/32</t>
  </si>
  <si>
    <t>-451015778</t>
  </si>
  <si>
    <t>Zakládání</t>
  </si>
  <si>
    <t>16</t>
  </si>
  <si>
    <t>271562211</t>
  </si>
  <si>
    <t>Podsyp pod základové konstrukce se zhutněním a urovnáním povrchu z kameniva drobného, frakce 0 - 4 mm</t>
  </si>
  <si>
    <t>-265533408</t>
  </si>
  <si>
    <t>17</t>
  </si>
  <si>
    <t>58337310</t>
  </si>
  <si>
    <t>štěrkopísek frakce 0/4</t>
  </si>
  <si>
    <t>-1943267630</t>
  </si>
  <si>
    <t>Komunikace pozemní</t>
  </si>
  <si>
    <t>20</t>
  </si>
  <si>
    <t>572371112</t>
  </si>
  <si>
    <t>Vyspravení krytu komunikací po překopech inženýrských sítí plochy přes 15 m2 dlažbou z kamenných kostek s ložem z kameniva těženého drobných</t>
  </si>
  <si>
    <t>532261691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</si>
  <si>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</si>
  <si>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</si>
  <si>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1216355523</t>
  </si>
  <si>
    <t>Ostatní konstrukce a práce, bourání</t>
  </si>
  <si>
    <t>22</t>
  </si>
  <si>
    <t>919735112</t>
  </si>
  <si>
    <t>Řezání stávajícího živičného krytu nebo podkladu hloubky přes 50 do 100 mm</t>
  </si>
  <si>
    <t>190908580</t>
  </si>
  <si>
    <t>997</t>
  </si>
  <si>
    <t>Přesun sutě</t>
  </si>
  <si>
    <t>23</t>
  </si>
  <si>
    <t>997013655</t>
  </si>
  <si>
    <t>Poplatek za uložení stavebního odpadu na skládce (skládkovné) zeminy a kamení zatříděného do Katalogu odpadů pod kódem 17 05 04</t>
  </si>
  <si>
    <t>-1790029528</t>
  </si>
  <si>
    <t>24</t>
  </si>
  <si>
    <t>997221645</t>
  </si>
  <si>
    <t>Poplatek za uložení stavebního odpadu na skládce (skládkovné) asfaltového bez obsahu dehtu zatříděného do Katalogu odpadů pod kódem 17 03 02</t>
  </si>
  <si>
    <t>1926711364</t>
  </si>
  <si>
    <t>998</t>
  </si>
  <si>
    <t>Přesun hmot</t>
  </si>
  <si>
    <t>25</t>
  </si>
  <si>
    <t>998276101</t>
  </si>
  <si>
    <t>Přesun hmot pro trubní vedení hloubené z trub z plastických hmot nebo sklolaminátových pro vodovody nebo kanalizace v otevřeném výkopu dopravní vzdálenost do 15 m</t>
  </si>
  <si>
    <t>1174953580</t>
  </si>
  <si>
    <t>Práce a dodávky M</t>
  </si>
  <si>
    <t>46-M</t>
  </si>
  <si>
    <t>Zemní práce při extr.mont.pracích</t>
  </si>
  <si>
    <t>26</t>
  </si>
  <si>
    <t>460241111</t>
  </si>
  <si>
    <t>Příplatek k cenám vykopávek v blízkosti podzemního vedení pro jakoukoliv třídu horniny</t>
  </si>
  <si>
    <t>64</t>
  </si>
  <si>
    <t>528630607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</si>
</sst>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Hustopeče - Dvořákova, vodovod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21. 9. 2023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'1 - Hustopeče - Dvořákova...'!J28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'1 - Hustopeče - Dvořákova...'!P121</f>
        <v>0</v>
      </c>
      <c r="AV95" s="124">
        <f>'1 - Hustopeče - Dvořákova...'!J31</f>
        <v>0</v>
      </c>
      <c r="AW95" s="124">
        <f>'1 - Hustopeče - Dvořákova...'!J32</f>
        <v>0</v>
      </c>
      <c r="AX95" s="124">
        <f>'1 - Hustopeče - Dvořákova...'!J33</f>
        <v>0</v>
      </c>
      <c r="AY95" s="124">
        <f>'1 - Hustopeče - Dvořákova...'!J34</f>
        <v>0</v>
      </c>
      <c r="AZ95" s="124">
        <f>'1 - Hustopeče - Dvořákova...'!F31</f>
        <v>0</v>
      </c>
      <c r="BA95" s="124">
        <f>'1 - Hustopeče - Dvořákova...'!F32</f>
        <v>0</v>
      </c>
      <c r="BB95" s="124">
        <f>'1 - Hustopeče - Dvořákova...'!F33</f>
        <v>0</v>
      </c>
      <c r="BC95" s="124">
        <f>'1 - Hustopeče - Dvořákova...'!F34</f>
        <v>0</v>
      </c>
      <c r="BD95" s="126">
        <f>'1 - Hustopeče - Dvořákova...'!F35</f>
        <v>0</v>
      </c>
      <c r="BE95" s="7"/>
      <c r="BT95" s="127" t="s">
        <v>14</v>
      </c>
      <c r="BU95" s="127" t="s">
        <v>78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HbhfRuQ5uVTKOmTSQxVtqWW3GkbV7otDFh76Qfe8aBDDBX0iDNPScdeOthcfmxvm0nsdFJ+xFoR6Romg+p7z9w==" hashValue="YQ/m/M5kZikk8iXzWupxN4AtLtrwpXaU338FBosnZEyIad8b2xqUTC2LbfHXcBrnAUtopM9I3OgCiagpPGJNR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Hustopeče - Dvořáko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79</v>
      </c>
    </row>
    <row r="4" s="1" customFormat="1" ht="24.96" customHeight="1">
      <c r="B4" s="17"/>
      <c r="D4" s="130" t="s">
        <v>80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21. 9. 2023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ROUND((SUM(BE121:BE156)),  2)</f>
        <v>0</v>
      </c>
      <c r="G31" s="35"/>
      <c r="H31" s="35"/>
      <c r="I31" s="146">
        <v>0.20999999999999999</v>
      </c>
      <c r="J31" s="145">
        <f>ROUND(((SUM(BE121:BE156))*I31),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ROUND((SUM(BF121:BF156)),  2)</f>
        <v>0</v>
      </c>
      <c r="G32" s="35"/>
      <c r="H32" s="35"/>
      <c r="I32" s="146">
        <v>0.14999999999999999</v>
      </c>
      <c r="J32" s="145">
        <f>ROUND(((SUM(BF121:BF156))*I32),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ROUND((SUM(BG121:BG156)),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ROUND((SUM(BH121:BH156)),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ROUND((SUM(BI121:BI156)),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Hustopeče - Dvořákova, vodovod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21. 9. 2023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82</v>
      </c>
      <c r="D92" s="166"/>
      <c r="E92" s="166"/>
      <c r="F92" s="166"/>
      <c r="G92" s="166"/>
      <c r="H92" s="166"/>
      <c r="I92" s="166"/>
      <c r="J92" s="167" t="s">
        <v>83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84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85</v>
      </c>
    </row>
    <row r="95" s="9" customFormat="1" ht="24.96" customHeight="1">
      <c r="A95" s="9"/>
      <c r="B95" s="169"/>
      <c r="C95" s="170"/>
      <c r="D95" s="171" t="s">
        <v>86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87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88</v>
      </c>
      <c r="E97" s="178"/>
      <c r="F97" s="178"/>
      <c r="G97" s="178"/>
      <c r="H97" s="178"/>
      <c r="I97" s="178"/>
      <c r="J97" s="179">
        <f>J141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89</v>
      </c>
      <c r="E98" s="178"/>
      <c r="F98" s="178"/>
      <c r="G98" s="178"/>
      <c r="H98" s="178"/>
      <c r="I98" s="178"/>
      <c r="J98" s="179">
        <f>J144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90</v>
      </c>
      <c r="E99" s="178"/>
      <c r="F99" s="178"/>
      <c r="G99" s="178"/>
      <c r="H99" s="178"/>
      <c r="I99" s="178"/>
      <c r="J99" s="179">
        <f>J147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91</v>
      </c>
      <c r="E100" s="178"/>
      <c r="F100" s="178"/>
      <c r="G100" s="178"/>
      <c r="H100" s="178"/>
      <c r="I100" s="178"/>
      <c r="J100" s="179">
        <f>J149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92</v>
      </c>
      <c r="E101" s="178"/>
      <c r="F101" s="178"/>
      <c r="G101" s="178"/>
      <c r="H101" s="178"/>
      <c r="I101" s="178"/>
      <c r="J101" s="179">
        <f>J152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93</v>
      </c>
      <c r="E102" s="172"/>
      <c r="F102" s="172"/>
      <c r="G102" s="172"/>
      <c r="H102" s="172"/>
      <c r="I102" s="172"/>
      <c r="J102" s="173">
        <f>J154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94</v>
      </c>
      <c r="E103" s="178"/>
      <c r="F103" s="178"/>
      <c r="G103" s="178"/>
      <c r="H103" s="178"/>
      <c r="I103" s="178"/>
      <c r="J103" s="179">
        <f>J155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Hustopeče - Dvořákova, vodovod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21. 9. 2023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 xml:space="preserve"> </v>
      </c>
      <c r="G117" s="37"/>
      <c r="H117" s="37"/>
      <c r="I117" s="29" t="s">
        <v>29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IF(E16="","",E16)</f>
        <v>Vyplň údaj</v>
      </c>
      <c r="G118" s="37"/>
      <c r="H118" s="37"/>
      <c r="I118" s="29" t="s">
        <v>31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96</v>
      </c>
      <c r="D120" s="184" t="s">
        <v>58</v>
      </c>
      <c r="E120" s="184" t="s">
        <v>54</v>
      </c>
      <c r="F120" s="184" t="s">
        <v>55</v>
      </c>
      <c r="G120" s="184" t="s">
        <v>97</v>
      </c>
      <c r="H120" s="184" t="s">
        <v>98</v>
      </c>
      <c r="I120" s="184" t="s">
        <v>99</v>
      </c>
      <c r="J120" s="185" t="s">
        <v>83</v>
      </c>
      <c r="K120" s="186" t="s">
        <v>100</v>
      </c>
      <c r="L120" s="187"/>
      <c r="M120" s="97" t="s">
        <v>1</v>
      </c>
      <c r="N120" s="98" t="s">
        <v>37</v>
      </c>
      <c r="O120" s="98" t="s">
        <v>101</v>
      </c>
      <c r="P120" s="98" t="s">
        <v>102</v>
      </c>
      <c r="Q120" s="98" t="s">
        <v>103</v>
      </c>
      <c r="R120" s="98" t="s">
        <v>104</v>
      </c>
      <c r="S120" s="98" t="s">
        <v>105</v>
      </c>
      <c r="T120" s="99" t="s">
        <v>106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107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P122+P154</f>
        <v>0</v>
      </c>
      <c r="Q121" s="101"/>
      <c r="R121" s="190">
        <f>R122+R154</f>
        <v>947.71602480000001</v>
      </c>
      <c r="S121" s="101"/>
      <c r="T121" s="191">
        <f>T122+T154</f>
        <v>51.093199999999996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85</v>
      </c>
      <c r="BK121" s="192">
        <f>BK122+BK154</f>
        <v>0</v>
      </c>
    </row>
    <row r="122" s="12" customFormat="1" ht="25.92" customHeight="1">
      <c r="A122" s="12"/>
      <c r="B122" s="193"/>
      <c r="C122" s="194"/>
      <c r="D122" s="195" t="s">
        <v>72</v>
      </c>
      <c r="E122" s="196" t="s">
        <v>108</v>
      </c>
      <c r="F122" s="196" t="s">
        <v>109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P123+P141+P144+P147+P149+P152</f>
        <v>0</v>
      </c>
      <c r="Q122" s="201"/>
      <c r="R122" s="202">
        <f>R123+R141+R144+R147+R149+R152</f>
        <v>947.71602480000001</v>
      </c>
      <c r="S122" s="201"/>
      <c r="T122" s="203">
        <f>T123+T141+T144+T147+T149+T152</f>
        <v>51.093199999999996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14</v>
      </c>
      <c r="AT122" s="205" t="s">
        <v>72</v>
      </c>
      <c r="AU122" s="205" t="s">
        <v>73</v>
      </c>
      <c r="AY122" s="204" t="s">
        <v>110</v>
      </c>
      <c r="BK122" s="206">
        <f>BK123+BK141+BK144+BK147+BK149+BK152</f>
        <v>0</v>
      </c>
    </row>
    <row r="123" s="12" customFormat="1" ht="22.8" customHeight="1">
      <c r="A123" s="12"/>
      <c r="B123" s="193"/>
      <c r="C123" s="194"/>
      <c r="D123" s="195" t="s">
        <v>72</v>
      </c>
      <c r="E123" s="207" t="s">
        <v>14</v>
      </c>
      <c r="F123" s="207" t="s">
        <v>111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SUM(P124:P140)</f>
        <v>0</v>
      </c>
      <c r="Q123" s="201"/>
      <c r="R123" s="202">
        <f>SUM(R124:R140)</f>
        <v>670.90038000000004</v>
      </c>
      <c r="S123" s="201"/>
      <c r="T123" s="203">
        <f>SUM(T124:T140)</f>
        <v>51.093199999999996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14</v>
      </c>
      <c r="AT123" s="205" t="s">
        <v>72</v>
      </c>
      <c r="AU123" s="205" t="s">
        <v>14</v>
      </c>
      <c r="AY123" s="204" t="s">
        <v>110</v>
      </c>
      <c r="BK123" s="206">
        <f>SUM(BK124:BK140)</f>
        <v>0</v>
      </c>
    </row>
    <row r="124" s="2" customFormat="1" ht="62.7" customHeight="1">
      <c r="A124" s="35"/>
      <c r="B124" s="36"/>
      <c r="C124" s="209" t="s">
        <v>14</v>
      </c>
      <c r="D124" s="209" t="s">
        <v>112</v>
      </c>
      <c r="E124" s="210" t="s">
        <v>113</v>
      </c>
      <c r="F124" s="211" t="s">
        <v>114</v>
      </c>
      <c r="G124" s="212" t="s">
        <v>115</v>
      </c>
      <c r="H124" s="213">
        <v>6.2400000000000002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0.17999999999999999</v>
      </c>
      <c r="T124" s="220">
        <f>S124*H124</f>
        <v>1.1232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116</v>
      </c>
      <c r="AT124" s="221" t="s">
        <v>112</v>
      </c>
      <c r="AU124" s="221" t="s">
        <v>79</v>
      </c>
      <c r="AY124" s="14" t="s">
        <v>110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14</v>
      </c>
      <c r="BK124" s="222">
        <f>ROUND(I124*H124,2)</f>
        <v>0</v>
      </c>
      <c r="BL124" s="14" t="s">
        <v>116</v>
      </c>
      <c r="BM124" s="221" t="s">
        <v>117</v>
      </c>
    </row>
    <row r="125" s="2" customFormat="1" ht="66.75" customHeight="1">
      <c r="A125" s="35"/>
      <c r="B125" s="36"/>
      <c r="C125" s="209" t="s">
        <v>79</v>
      </c>
      <c r="D125" s="209" t="s">
        <v>112</v>
      </c>
      <c r="E125" s="210" t="s">
        <v>118</v>
      </c>
      <c r="F125" s="211" t="s">
        <v>119</v>
      </c>
      <c r="G125" s="212" t="s">
        <v>115</v>
      </c>
      <c r="H125" s="213">
        <v>263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0.19</v>
      </c>
      <c r="T125" s="220">
        <f>S125*H125</f>
        <v>49.969999999999999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116</v>
      </c>
      <c r="AT125" s="221" t="s">
        <v>112</v>
      </c>
      <c r="AU125" s="221" t="s">
        <v>79</v>
      </c>
      <c r="AY125" s="14" t="s">
        <v>110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14</v>
      </c>
      <c r="BK125" s="222">
        <f>ROUND(I125*H125,2)</f>
        <v>0</v>
      </c>
      <c r="BL125" s="14" t="s">
        <v>116</v>
      </c>
      <c r="BM125" s="221" t="s">
        <v>120</v>
      </c>
    </row>
    <row r="126" s="2" customFormat="1" ht="37.8" customHeight="1">
      <c r="A126" s="35"/>
      <c r="B126" s="36"/>
      <c r="C126" s="209" t="s">
        <v>121</v>
      </c>
      <c r="D126" s="209" t="s">
        <v>112</v>
      </c>
      <c r="E126" s="210" t="s">
        <v>122</v>
      </c>
      <c r="F126" s="211" t="s">
        <v>123</v>
      </c>
      <c r="G126" s="212" t="s">
        <v>115</v>
      </c>
      <c r="H126" s="213">
        <v>263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116</v>
      </c>
      <c r="AT126" s="221" t="s">
        <v>112</v>
      </c>
      <c r="AU126" s="221" t="s">
        <v>79</v>
      </c>
      <c r="AY126" s="14" t="s">
        <v>110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14</v>
      </c>
      <c r="BK126" s="222">
        <f>ROUND(I126*H126,2)</f>
        <v>0</v>
      </c>
      <c r="BL126" s="14" t="s">
        <v>116</v>
      </c>
      <c r="BM126" s="221" t="s">
        <v>124</v>
      </c>
    </row>
    <row r="127" s="2" customFormat="1" ht="24.15" customHeight="1">
      <c r="A127" s="35"/>
      <c r="B127" s="36"/>
      <c r="C127" s="209" t="s">
        <v>116</v>
      </c>
      <c r="D127" s="209" t="s">
        <v>112</v>
      </c>
      <c r="E127" s="210" t="s">
        <v>125</v>
      </c>
      <c r="F127" s="211" t="s">
        <v>126</v>
      </c>
      <c r="G127" s="212" t="s">
        <v>127</v>
      </c>
      <c r="H127" s="213">
        <v>50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3.0000000000000001E-05</v>
      </c>
      <c r="R127" s="219">
        <f>Q127*H127</f>
        <v>0.0015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116</v>
      </c>
      <c r="AT127" s="221" t="s">
        <v>112</v>
      </c>
      <c r="AU127" s="221" t="s">
        <v>79</v>
      </c>
      <c r="AY127" s="14" t="s">
        <v>110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14</v>
      </c>
      <c r="BK127" s="222">
        <f>ROUND(I127*H127,2)</f>
        <v>0</v>
      </c>
      <c r="BL127" s="14" t="s">
        <v>116</v>
      </c>
      <c r="BM127" s="221" t="s">
        <v>128</v>
      </c>
    </row>
    <row r="128" s="2" customFormat="1" ht="37.8" customHeight="1">
      <c r="A128" s="35"/>
      <c r="B128" s="36"/>
      <c r="C128" s="209" t="s">
        <v>129</v>
      </c>
      <c r="D128" s="209" t="s">
        <v>112</v>
      </c>
      <c r="E128" s="210" t="s">
        <v>130</v>
      </c>
      <c r="F128" s="211" t="s">
        <v>131</v>
      </c>
      <c r="G128" s="212" t="s">
        <v>132</v>
      </c>
      <c r="H128" s="213">
        <v>60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116</v>
      </c>
      <c r="AT128" s="221" t="s">
        <v>112</v>
      </c>
      <c r="AU128" s="221" t="s">
        <v>79</v>
      </c>
      <c r="AY128" s="14" t="s">
        <v>110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14</v>
      </c>
      <c r="BK128" s="222">
        <f>ROUND(I128*H128,2)</f>
        <v>0</v>
      </c>
      <c r="BL128" s="14" t="s">
        <v>116</v>
      </c>
      <c r="BM128" s="221" t="s">
        <v>133</v>
      </c>
    </row>
    <row r="129" s="2" customFormat="1" ht="90" customHeight="1">
      <c r="A129" s="35"/>
      <c r="B129" s="36"/>
      <c r="C129" s="209" t="s">
        <v>134</v>
      </c>
      <c r="D129" s="209" t="s">
        <v>112</v>
      </c>
      <c r="E129" s="210" t="s">
        <v>135</v>
      </c>
      <c r="F129" s="211" t="s">
        <v>136</v>
      </c>
      <c r="G129" s="212" t="s">
        <v>137</v>
      </c>
      <c r="H129" s="213">
        <v>42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0.0086800000000000002</v>
      </c>
      <c r="R129" s="219">
        <f>Q129*H129</f>
        <v>0.36456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116</v>
      </c>
      <c r="AT129" s="221" t="s">
        <v>112</v>
      </c>
      <c r="AU129" s="221" t="s">
        <v>79</v>
      </c>
      <c r="AY129" s="14" t="s">
        <v>110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14</v>
      </c>
      <c r="BK129" s="222">
        <f>ROUND(I129*H129,2)</f>
        <v>0</v>
      </c>
      <c r="BL129" s="14" t="s">
        <v>116</v>
      </c>
      <c r="BM129" s="221" t="s">
        <v>138</v>
      </c>
    </row>
    <row r="130" s="2" customFormat="1" ht="90" customHeight="1">
      <c r="A130" s="35"/>
      <c r="B130" s="36"/>
      <c r="C130" s="209" t="s">
        <v>139</v>
      </c>
      <c r="D130" s="209" t="s">
        <v>112</v>
      </c>
      <c r="E130" s="210" t="s">
        <v>140</v>
      </c>
      <c r="F130" s="211" t="s">
        <v>141</v>
      </c>
      <c r="G130" s="212" t="s">
        <v>137</v>
      </c>
      <c r="H130" s="213">
        <v>12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38</v>
      </c>
      <c r="O130" s="88"/>
      <c r="P130" s="219">
        <f>O130*H130</f>
        <v>0</v>
      </c>
      <c r="Q130" s="219">
        <v>0.036900000000000002</v>
      </c>
      <c r="R130" s="219">
        <f>Q130*H130</f>
        <v>0.44280000000000003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116</v>
      </c>
      <c r="AT130" s="221" t="s">
        <v>112</v>
      </c>
      <c r="AU130" s="221" t="s">
        <v>79</v>
      </c>
      <c r="AY130" s="14" t="s">
        <v>110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14</v>
      </c>
      <c r="BK130" s="222">
        <f>ROUND(I130*H130,2)</f>
        <v>0</v>
      </c>
      <c r="BL130" s="14" t="s">
        <v>116</v>
      </c>
      <c r="BM130" s="221" t="s">
        <v>142</v>
      </c>
    </row>
    <row r="131" s="2" customFormat="1" ht="44.25" customHeight="1">
      <c r="A131" s="35"/>
      <c r="B131" s="36"/>
      <c r="C131" s="209" t="s">
        <v>143</v>
      </c>
      <c r="D131" s="209" t="s">
        <v>112</v>
      </c>
      <c r="E131" s="210" t="s">
        <v>144</v>
      </c>
      <c r="F131" s="211" t="s">
        <v>145</v>
      </c>
      <c r="G131" s="212" t="s">
        <v>146</v>
      </c>
      <c r="H131" s="213">
        <v>368.19999999999999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116</v>
      </c>
      <c r="AT131" s="221" t="s">
        <v>112</v>
      </c>
      <c r="AU131" s="221" t="s">
        <v>79</v>
      </c>
      <c r="AY131" s="14" t="s">
        <v>110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14</v>
      </c>
      <c r="BK131" s="222">
        <f>ROUND(I131*H131,2)</f>
        <v>0</v>
      </c>
      <c r="BL131" s="14" t="s">
        <v>116</v>
      </c>
      <c r="BM131" s="221" t="s">
        <v>147</v>
      </c>
    </row>
    <row r="132" s="2" customFormat="1" ht="37.8" customHeight="1">
      <c r="A132" s="35"/>
      <c r="B132" s="36"/>
      <c r="C132" s="209" t="s">
        <v>148</v>
      </c>
      <c r="D132" s="209" t="s">
        <v>112</v>
      </c>
      <c r="E132" s="210" t="s">
        <v>149</v>
      </c>
      <c r="F132" s="211" t="s">
        <v>150</v>
      </c>
      <c r="G132" s="212" t="s">
        <v>115</v>
      </c>
      <c r="H132" s="213">
        <v>728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0.00084000000000000003</v>
      </c>
      <c r="R132" s="219">
        <f>Q132*H132</f>
        <v>0.61152000000000006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116</v>
      </c>
      <c r="AT132" s="221" t="s">
        <v>112</v>
      </c>
      <c r="AU132" s="221" t="s">
        <v>79</v>
      </c>
      <c r="AY132" s="14" t="s">
        <v>110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14</v>
      </c>
      <c r="BK132" s="222">
        <f>ROUND(I132*H132,2)</f>
        <v>0</v>
      </c>
      <c r="BL132" s="14" t="s">
        <v>116</v>
      </c>
      <c r="BM132" s="221" t="s">
        <v>151</v>
      </c>
    </row>
    <row r="133" s="2" customFormat="1" ht="44.25" customHeight="1">
      <c r="A133" s="35"/>
      <c r="B133" s="36"/>
      <c r="C133" s="209" t="s">
        <v>152</v>
      </c>
      <c r="D133" s="209" t="s">
        <v>112</v>
      </c>
      <c r="E133" s="210" t="s">
        <v>153</v>
      </c>
      <c r="F133" s="211" t="s">
        <v>154</v>
      </c>
      <c r="G133" s="212" t="s">
        <v>115</v>
      </c>
      <c r="H133" s="213">
        <v>728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38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116</v>
      </c>
      <c r="AT133" s="221" t="s">
        <v>112</v>
      </c>
      <c r="AU133" s="221" t="s">
        <v>79</v>
      </c>
      <c r="AY133" s="14" t="s">
        <v>110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14</v>
      </c>
      <c r="BK133" s="222">
        <f>ROUND(I133*H133,2)</f>
        <v>0</v>
      </c>
      <c r="BL133" s="14" t="s">
        <v>116</v>
      </c>
      <c r="BM133" s="221" t="s">
        <v>155</v>
      </c>
    </row>
    <row r="134" s="2" customFormat="1" ht="62.7" customHeight="1">
      <c r="A134" s="35"/>
      <c r="B134" s="36"/>
      <c r="C134" s="209" t="s">
        <v>156</v>
      </c>
      <c r="D134" s="209" t="s">
        <v>112</v>
      </c>
      <c r="E134" s="210" t="s">
        <v>157</v>
      </c>
      <c r="F134" s="211" t="s">
        <v>158</v>
      </c>
      <c r="G134" s="212" t="s">
        <v>146</v>
      </c>
      <c r="H134" s="213">
        <v>368.19999999999999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38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116</v>
      </c>
      <c r="AT134" s="221" t="s">
        <v>112</v>
      </c>
      <c r="AU134" s="221" t="s">
        <v>79</v>
      </c>
      <c r="AY134" s="14" t="s">
        <v>110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14</v>
      </c>
      <c r="BK134" s="222">
        <f>ROUND(I134*H134,2)</f>
        <v>0</v>
      </c>
      <c r="BL134" s="14" t="s">
        <v>116</v>
      </c>
      <c r="BM134" s="221" t="s">
        <v>159</v>
      </c>
    </row>
    <row r="135" s="2" customFormat="1" ht="44.25" customHeight="1">
      <c r="A135" s="35"/>
      <c r="B135" s="36"/>
      <c r="C135" s="209" t="s">
        <v>160</v>
      </c>
      <c r="D135" s="209" t="s">
        <v>112</v>
      </c>
      <c r="E135" s="210" t="s">
        <v>161</v>
      </c>
      <c r="F135" s="211" t="s">
        <v>162</v>
      </c>
      <c r="G135" s="212" t="s">
        <v>146</v>
      </c>
      <c r="H135" s="213">
        <v>368.19999999999999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116</v>
      </c>
      <c r="AT135" s="221" t="s">
        <v>112</v>
      </c>
      <c r="AU135" s="221" t="s">
        <v>79</v>
      </c>
      <c r="AY135" s="14" t="s">
        <v>110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14</v>
      </c>
      <c r="BK135" s="222">
        <f>ROUND(I135*H135,2)</f>
        <v>0</v>
      </c>
      <c r="BL135" s="14" t="s">
        <v>116</v>
      </c>
      <c r="BM135" s="221" t="s">
        <v>163</v>
      </c>
    </row>
    <row r="136" s="2" customFormat="1" ht="44.25" customHeight="1">
      <c r="A136" s="35"/>
      <c r="B136" s="36"/>
      <c r="C136" s="209" t="s">
        <v>164</v>
      </c>
      <c r="D136" s="209" t="s">
        <v>112</v>
      </c>
      <c r="E136" s="210" t="s">
        <v>165</v>
      </c>
      <c r="F136" s="211" t="s">
        <v>166</v>
      </c>
      <c r="G136" s="212" t="s">
        <v>167</v>
      </c>
      <c r="H136" s="213">
        <v>368.19999999999999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116</v>
      </c>
      <c r="AT136" s="221" t="s">
        <v>112</v>
      </c>
      <c r="AU136" s="221" t="s">
        <v>79</v>
      </c>
      <c r="AY136" s="14" t="s">
        <v>110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14</v>
      </c>
      <c r="BK136" s="222">
        <f>ROUND(I136*H136,2)</f>
        <v>0</v>
      </c>
      <c r="BL136" s="14" t="s">
        <v>116</v>
      </c>
      <c r="BM136" s="221" t="s">
        <v>168</v>
      </c>
    </row>
    <row r="137" s="2" customFormat="1" ht="44.25" customHeight="1">
      <c r="A137" s="35"/>
      <c r="B137" s="36"/>
      <c r="C137" s="209" t="s">
        <v>169</v>
      </c>
      <c r="D137" s="209" t="s">
        <v>112</v>
      </c>
      <c r="E137" s="210" t="s">
        <v>170</v>
      </c>
      <c r="F137" s="211" t="s">
        <v>171</v>
      </c>
      <c r="G137" s="212" t="s">
        <v>146</v>
      </c>
      <c r="H137" s="213">
        <v>110.45999999999999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116</v>
      </c>
      <c r="AT137" s="221" t="s">
        <v>112</v>
      </c>
      <c r="AU137" s="221" t="s">
        <v>79</v>
      </c>
      <c r="AY137" s="14" t="s">
        <v>110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14</v>
      </c>
      <c r="BK137" s="222">
        <f>ROUND(I137*H137,2)</f>
        <v>0</v>
      </c>
      <c r="BL137" s="14" t="s">
        <v>116</v>
      </c>
      <c r="BM137" s="221" t="s">
        <v>172</v>
      </c>
    </row>
    <row r="138" s="2" customFormat="1" ht="16.5" customHeight="1">
      <c r="A138" s="35"/>
      <c r="B138" s="36"/>
      <c r="C138" s="223" t="s">
        <v>8</v>
      </c>
      <c r="D138" s="223" t="s">
        <v>173</v>
      </c>
      <c r="E138" s="224" t="s">
        <v>174</v>
      </c>
      <c r="F138" s="225" t="s">
        <v>175</v>
      </c>
      <c r="G138" s="226" t="s">
        <v>167</v>
      </c>
      <c r="H138" s="227">
        <v>154</v>
      </c>
      <c r="I138" s="228"/>
      <c r="J138" s="229">
        <f>ROUND(I138*H138,2)</f>
        <v>0</v>
      </c>
      <c r="K138" s="230"/>
      <c r="L138" s="231"/>
      <c r="M138" s="232" t="s">
        <v>1</v>
      </c>
      <c r="N138" s="233" t="s">
        <v>38</v>
      </c>
      <c r="O138" s="88"/>
      <c r="P138" s="219">
        <f>O138*H138</f>
        <v>0</v>
      </c>
      <c r="Q138" s="219">
        <v>1</v>
      </c>
      <c r="R138" s="219">
        <f>Q138*H138</f>
        <v>154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143</v>
      </c>
      <c r="AT138" s="221" t="s">
        <v>173</v>
      </c>
      <c r="AU138" s="221" t="s">
        <v>79</v>
      </c>
      <c r="AY138" s="14" t="s">
        <v>110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14</v>
      </c>
      <c r="BK138" s="222">
        <f>ROUND(I138*H138,2)</f>
        <v>0</v>
      </c>
      <c r="BL138" s="14" t="s">
        <v>116</v>
      </c>
      <c r="BM138" s="221" t="s">
        <v>176</v>
      </c>
    </row>
    <row r="139" s="2" customFormat="1" ht="44.25" customHeight="1">
      <c r="A139" s="35"/>
      <c r="B139" s="36"/>
      <c r="C139" s="209" t="s">
        <v>177</v>
      </c>
      <c r="D139" s="209" t="s">
        <v>112</v>
      </c>
      <c r="E139" s="210" t="s">
        <v>178</v>
      </c>
      <c r="F139" s="211" t="s">
        <v>179</v>
      </c>
      <c r="G139" s="212" t="s">
        <v>146</v>
      </c>
      <c r="H139" s="213">
        <v>368.19999999999999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116</v>
      </c>
      <c r="AT139" s="221" t="s">
        <v>112</v>
      </c>
      <c r="AU139" s="221" t="s">
        <v>79</v>
      </c>
      <c r="AY139" s="14" t="s">
        <v>110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14</v>
      </c>
      <c r="BK139" s="222">
        <f>ROUND(I139*H139,2)</f>
        <v>0</v>
      </c>
      <c r="BL139" s="14" t="s">
        <v>116</v>
      </c>
      <c r="BM139" s="221" t="s">
        <v>180</v>
      </c>
    </row>
    <row r="140" s="2" customFormat="1" ht="16.5" customHeight="1">
      <c r="A140" s="35"/>
      <c r="B140" s="36"/>
      <c r="C140" s="223" t="s">
        <v>181</v>
      </c>
      <c r="D140" s="223" t="s">
        <v>173</v>
      </c>
      <c r="E140" s="224" t="s">
        <v>182</v>
      </c>
      <c r="F140" s="225" t="s">
        <v>183</v>
      </c>
      <c r="G140" s="226" t="s">
        <v>167</v>
      </c>
      <c r="H140" s="227">
        <v>515.48000000000002</v>
      </c>
      <c r="I140" s="228"/>
      <c r="J140" s="229">
        <f>ROUND(I140*H140,2)</f>
        <v>0</v>
      </c>
      <c r="K140" s="230"/>
      <c r="L140" s="231"/>
      <c r="M140" s="232" t="s">
        <v>1</v>
      </c>
      <c r="N140" s="233" t="s">
        <v>38</v>
      </c>
      <c r="O140" s="88"/>
      <c r="P140" s="219">
        <f>O140*H140</f>
        <v>0</v>
      </c>
      <c r="Q140" s="219">
        <v>1</v>
      </c>
      <c r="R140" s="219">
        <f>Q140*H140</f>
        <v>515.48000000000002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143</v>
      </c>
      <c r="AT140" s="221" t="s">
        <v>173</v>
      </c>
      <c r="AU140" s="221" t="s">
        <v>79</v>
      </c>
      <c r="AY140" s="14" t="s">
        <v>110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14</v>
      </c>
      <c r="BK140" s="222">
        <f>ROUND(I140*H140,2)</f>
        <v>0</v>
      </c>
      <c r="BL140" s="14" t="s">
        <v>116</v>
      </c>
      <c r="BM140" s="221" t="s">
        <v>184</v>
      </c>
    </row>
    <row r="141" s="12" customFormat="1" ht="22.8" customHeight="1">
      <c r="A141" s="12"/>
      <c r="B141" s="193"/>
      <c r="C141" s="194"/>
      <c r="D141" s="195" t="s">
        <v>72</v>
      </c>
      <c r="E141" s="207" t="s">
        <v>79</v>
      </c>
      <c r="F141" s="207" t="s">
        <v>185</v>
      </c>
      <c r="G141" s="194"/>
      <c r="H141" s="194"/>
      <c r="I141" s="197"/>
      <c r="J141" s="208">
        <f>BK141</f>
        <v>0</v>
      </c>
      <c r="K141" s="194"/>
      <c r="L141" s="199"/>
      <c r="M141" s="200"/>
      <c r="N141" s="201"/>
      <c r="O141" s="201"/>
      <c r="P141" s="202">
        <f>SUM(P142:P143)</f>
        <v>0</v>
      </c>
      <c r="Q141" s="201"/>
      <c r="R141" s="202">
        <f>SUM(R142:R143)</f>
        <v>123.03200000000001</v>
      </c>
      <c r="S141" s="201"/>
      <c r="T141" s="20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4" t="s">
        <v>14</v>
      </c>
      <c r="AT141" s="205" t="s">
        <v>72</v>
      </c>
      <c r="AU141" s="205" t="s">
        <v>14</v>
      </c>
      <c r="AY141" s="204" t="s">
        <v>110</v>
      </c>
      <c r="BK141" s="206">
        <f>SUM(BK142:BK143)</f>
        <v>0</v>
      </c>
    </row>
    <row r="142" s="2" customFormat="1" ht="37.8" customHeight="1">
      <c r="A142" s="35"/>
      <c r="B142" s="36"/>
      <c r="C142" s="209" t="s">
        <v>186</v>
      </c>
      <c r="D142" s="209" t="s">
        <v>112</v>
      </c>
      <c r="E142" s="210" t="s">
        <v>187</v>
      </c>
      <c r="F142" s="211" t="s">
        <v>188</v>
      </c>
      <c r="G142" s="212" t="s">
        <v>146</v>
      </c>
      <c r="H142" s="213">
        <v>36.399999999999999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1.98</v>
      </c>
      <c r="R142" s="219">
        <f>Q142*H142</f>
        <v>72.072000000000003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116</v>
      </c>
      <c r="AT142" s="221" t="s">
        <v>112</v>
      </c>
      <c r="AU142" s="221" t="s">
        <v>79</v>
      </c>
      <c r="AY142" s="14" t="s">
        <v>110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14</v>
      </c>
      <c r="BK142" s="222">
        <f>ROUND(I142*H142,2)</f>
        <v>0</v>
      </c>
      <c r="BL142" s="14" t="s">
        <v>116</v>
      </c>
      <c r="BM142" s="221" t="s">
        <v>189</v>
      </c>
    </row>
    <row r="143" s="2" customFormat="1" ht="16.5" customHeight="1">
      <c r="A143" s="35"/>
      <c r="B143" s="36"/>
      <c r="C143" s="223" t="s">
        <v>190</v>
      </c>
      <c r="D143" s="223" t="s">
        <v>173</v>
      </c>
      <c r="E143" s="224" t="s">
        <v>191</v>
      </c>
      <c r="F143" s="225" t="s">
        <v>192</v>
      </c>
      <c r="G143" s="226" t="s">
        <v>167</v>
      </c>
      <c r="H143" s="227">
        <v>50.960000000000001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38</v>
      </c>
      <c r="O143" s="88"/>
      <c r="P143" s="219">
        <f>O143*H143</f>
        <v>0</v>
      </c>
      <c r="Q143" s="219">
        <v>1</v>
      </c>
      <c r="R143" s="219">
        <f>Q143*H143</f>
        <v>50.960000000000001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143</v>
      </c>
      <c r="AT143" s="221" t="s">
        <v>173</v>
      </c>
      <c r="AU143" s="221" t="s">
        <v>79</v>
      </c>
      <c r="AY143" s="14" t="s">
        <v>110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14</v>
      </c>
      <c r="BK143" s="222">
        <f>ROUND(I143*H143,2)</f>
        <v>0</v>
      </c>
      <c r="BL143" s="14" t="s">
        <v>116</v>
      </c>
      <c r="BM143" s="221" t="s">
        <v>193</v>
      </c>
    </row>
    <row r="144" s="12" customFormat="1" ht="22.8" customHeight="1">
      <c r="A144" s="12"/>
      <c r="B144" s="193"/>
      <c r="C144" s="194"/>
      <c r="D144" s="195" t="s">
        <v>72</v>
      </c>
      <c r="E144" s="207" t="s">
        <v>129</v>
      </c>
      <c r="F144" s="207" t="s">
        <v>194</v>
      </c>
      <c r="G144" s="194"/>
      <c r="H144" s="194"/>
      <c r="I144" s="197"/>
      <c r="J144" s="208">
        <f>BK144</f>
        <v>0</v>
      </c>
      <c r="K144" s="194"/>
      <c r="L144" s="199"/>
      <c r="M144" s="200"/>
      <c r="N144" s="201"/>
      <c r="O144" s="201"/>
      <c r="P144" s="202">
        <f>SUM(P145:P146)</f>
        <v>0</v>
      </c>
      <c r="Q144" s="201"/>
      <c r="R144" s="202">
        <f>SUM(R145:R146)</f>
        <v>153.78364479999999</v>
      </c>
      <c r="S144" s="201"/>
      <c r="T144" s="20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4" t="s">
        <v>14</v>
      </c>
      <c r="AT144" s="205" t="s">
        <v>72</v>
      </c>
      <c r="AU144" s="205" t="s">
        <v>14</v>
      </c>
      <c r="AY144" s="204" t="s">
        <v>110</v>
      </c>
      <c r="BK144" s="206">
        <f>SUM(BK145:BK146)</f>
        <v>0</v>
      </c>
    </row>
    <row r="145" s="2" customFormat="1" ht="49.05" customHeight="1">
      <c r="A145" s="35"/>
      <c r="B145" s="36"/>
      <c r="C145" s="209" t="s">
        <v>195</v>
      </c>
      <c r="D145" s="209" t="s">
        <v>112</v>
      </c>
      <c r="E145" s="210" t="s">
        <v>196</v>
      </c>
      <c r="F145" s="211" t="s">
        <v>197</v>
      </c>
      <c r="G145" s="212" t="s">
        <v>115</v>
      </c>
      <c r="H145" s="213">
        <v>374.44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0.40792</v>
      </c>
      <c r="R145" s="219">
        <f>Q145*H145</f>
        <v>152.74156479999999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116</v>
      </c>
      <c r="AT145" s="221" t="s">
        <v>112</v>
      </c>
      <c r="AU145" s="221" t="s">
        <v>79</v>
      </c>
      <c r="AY145" s="14" t="s">
        <v>110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14</v>
      </c>
      <c r="BK145" s="222">
        <f>ROUND(I145*H145,2)</f>
        <v>0</v>
      </c>
      <c r="BL145" s="14" t="s">
        <v>116</v>
      </c>
      <c r="BM145" s="221" t="s">
        <v>198</v>
      </c>
    </row>
    <row r="146" s="2" customFormat="1" ht="55.5" customHeight="1">
      <c r="A146" s="35"/>
      <c r="B146" s="36"/>
      <c r="C146" s="209" t="s">
        <v>7</v>
      </c>
      <c r="D146" s="209" t="s">
        <v>112</v>
      </c>
      <c r="E146" s="210" t="s">
        <v>199</v>
      </c>
      <c r="F146" s="211" t="s">
        <v>200</v>
      </c>
      <c r="G146" s="212" t="s">
        <v>115</v>
      </c>
      <c r="H146" s="213">
        <v>6.2400000000000002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0.16700000000000001</v>
      </c>
      <c r="R146" s="219">
        <f>Q146*H146</f>
        <v>1.0420800000000001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116</v>
      </c>
      <c r="AT146" s="221" t="s">
        <v>112</v>
      </c>
      <c r="AU146" s="221" t="s">
        <v>79</v>
      </c>
      <c r="AY146" s="14" t="s">
        <v>110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14</v>
      </c>
      <c r="BK146" s="222">
        <f>ROUND(I146*H146,2)</f>
        <v>0</v>
      </c>
      <c r="BL146" s="14" t="s">
        <v>116</v>
      </c>
      <c r="BM146" s="221" t="s">
        <v>201</v>
      </c>
    </row>
    <row r="147" s="12" customFormat="1" ht="22.8" customHeight="1">
      <c r="A147" s="12"/>
      <c r="B147" s="193"/>
      <c r="C147" s="194"/>
      <c r="D147" s="195" t="s">
        <v>72</v>
      </c>
      <c r="E147" s="207" t="s">
        <v>148</v>
      </c>
      <c r="F147" s="207" t="s">
        <v>202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P148</f>
        <v>0</v>
      </c>
      <c r="Q147" s="201"/>
      <c r="R147" s="202">
        <f>R148</f>
        <v>0</v>
      </c>
      <c r="S147" s="201"/>
      <c r="T147" s="20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4" t="s">
        <v>14</v>
      </c>
      <c r="AT147" s="205" t="s">
        <v>72</v>
      </c>
      <c r="AU147" s="205" t="s">
        <v>14</v>
      </c>
      <c r="AY147" s="204" t="s">
        <v>110</v>
      </c>
      <c r="BK147" s="206">
        <f>BK148</f>
        <v>0</v>
      </c>
    </row>
    <row r="148" s="2" customFormat="1" ht="24.15" customHeight="1">
      <c r="A148" s="35"/>
      <c r="B148" s="36"/>
      <c r="C148" s="209" t="s">
        <v>203</v>
      </c>
      <c r="D148" s="209" t="s">
        <v>112</v>
      </c>
      <c r="E148" s="210" t="s">
        <v>204</v>
      </c>
      <c r="F148" s="211" t="s">
        <v>205</v>
      </c>
      <c r="G148" s="212" t="s">
        <v>137</v>
      </c>
      <c r="H148" s="213">
        <v>890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38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116</v>
      </c>
      <c r="AT148" s="221" t="s">
        <v>112</v>
      </c>
      <c r="AU148" s="221" t="s">
        <v>79</v>
      </c>
      <c r="AY148" s="14" t="s">
        <v>110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14</v>
      </c>
      <c r="BK148" s="222">
        <f>ROUND(I148*H148,2)</f>
        <v>0</v>
      </c>
      <c r="BL148" s="14" t="s">
        <v>116</v>
      </c>
      <c r="BM148" s="221" t="s">
        <v>206</v>
      </c>
    </row>
    <row r="149" s="12" customFormat="1" ht="22.8" customHeight="1">
      <c r="A149" s="12"/>
      <c r="B149" s="193"/>
      <c r="C149" s="194"/>
      <c r="D149" s="195" t="s">
        <v>72</v>
      </c>
      <c r="E149" s="207" t="s">
        <v>207</v>
      </c>
      <c r="F149" s="207" t="s">
        <v>208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SUM(P150:P151)</f>
        <v>0</v>
      </c>
      <c r="Q149" s="201"/>
      <c r="R149" s="202">
        <f>SUM(R150:R151)</f>
        <v>0</v>
      </c>
      <c r="S149" s="201"/>
      <c r="T149" s="20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14</v>
      </c>
      <c r="AT149" s="205" t="s">
        <v>72</v>
      </c>
      <c r="AU149" s="205" t="s">
        <v>14</v>
      </c>
      <c r="AY149" s="204" t="s">
        <v>110</v>
      </c>
      <c r="BK149" s="206">
        <f>SUM(BK150:BK151)</f>
        <v>0</v>
      </c>
    </row>
    <row r="150" s="2" customFormat="1" ht="44.25" customHeight="1">
      <c r="A150" s="35"/>
      <c r="B150" s="36"/>
      <c r="C150" s="209" t="s">
        <v>209</v>
      </c>
      <c r="D150" s="209" t="s">
        <v>112</v>
      </c>
      <c r="E150" s="210" t="s">
        <v>210</v>
      </c>
      <c r="F150" s="211" t="s">
        <v>211</v>
      </c>
      <c r="G150" s="212" t="s">
        <v>167</v>
      </c>
      <c r="H150" s="213">
        <v>890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116</v>
      </c>
      <c r="AT150" s="221" t="s">
        <v>112</v>
      </c>
      <c r="AU150" s="221" t="s">
        <v>79</v>
      </c>
      <c r="AY150" s="14" t="s">
        <v>110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14</v>
      </c>
      <c r="BK150" s="222">
        <f>ROUND(I150*H150,2)</f>
        <v>0</v>
      </c>
      <c r="BL150" s="14" t="s">
        <v>116</v>
      </c>
      <c r="BM150" s="221" t="s">
        <v>212</v>
      </c>
    </row>
    <row r="151" s="2" customFormat="1" ht="44.25" customHeight="1">
      <c r="A151" s="35"/>
      <c r="B151" s="36"/>
      <c r="C151" s="209" t="s">
        <v>213</v>
      </c>
      <c r="D151" s="209" t="s">
        <v>112</v>
      </c>
      <c r="E151" s="210" t="s">
        <v>214</v>
      </c>
      <c r="F151" s="211" t="s">
        <v>215</v>
      </c>
      <c r="G151" s="212" t="s">
        <v>167</v>
      </c>
      <c r="H151" s="213">
        <v>47.840000000000003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116</v>
      </c>
      <c r="AT151" s="221" t="s">
        <v>112</v>
      </c>
      <c r="AU151" s="221" t="s">
        <v>79</v>
      </c>
      <c r="AY151" s="14" t="s">
        <v>110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14</v>
      </c>
      <c r="BK151" s="222">
        <f>ROUND(I151*H151,2)</f>
        <v>0</v>
      </c>
      <c r="BL151" s="14" t="s">
        <v>116</v>
      </c>
      <c r="BM151" s="221" t="s">
        <v>216</v>
      </c>
    </row>
    <row r="152" s="12" customFormat="1" ht="22.8" customHeight="1">
      <c r="A152" s="12"/>
      <c r="B152" s="193"/>
      <c r="C152" s="194"/>
      <c r="D152" s="195" t="s">
        <v>72</v>
      </c>
      <c r="E152" s="207" t="s">
        <v>217</v>
      </c>
      <c r="F152" s="207" t="s">
        <v>218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P153</f>
        <v>0</v>
      </c>
      <c r="Q152" s="201"/>
      <c r="R152" s="202">
        <f>R153</f>
        <v>0</v>
      </c>
      <c r="S152" s="201"/>
      <c r="T152" s="20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4" t="s">
        <v>14</v>
      </c>
      <c r="AT152" s="205" t="s">
        <v>72</v>
      </c>
      <c r="AU152" s="205" t="s">
        <v>14</v>
      </c>
      <c r="AY152" s="204" t="s">
        <v>110</v>
      </c>
      <c r="BK152" s="206">
        <f>BK153</f>
        <v>0</v>
      </c>
    </row>
    <row r="153" s="2" customFormat="1" ht="49.05" customHeight="1">
      <c r="A153" s="35"/>
      <c r="B153" s="36"/>
      <c r="C153" s="209" t="s">
        <v>219</v>
      </c>
      <c r="D153" s="209" t="s">
        <v>112</v>
      </c>
      <c r="E153" s="210" t="s">
        <v>220</v>
      </c>
      <c r="F153" s="211" t="s">
        <v>221</v>
      </c>
      <c r="G153" s="212" t="s">
        <v>167</v>
      </c>
      <c r="H153" s="213">
        <v>947.71600000000001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116</v>
      </c>
      <c r="AT153" s="221" t="s">
        <v>112</v>
      </c>
      <c r="AU153" s="221" t="s">
        <v>79</v>
      </c>
      <c r="AY153" s="14" t="s">
        <v>110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14</v>
      </c>
      <c r="BK153" s="222">
        <f>ROUND(I153*H153,2)</f>
        <v>0</v>
      </c>
      <c r="BL153" s="14" t="s">
        <v>116</v>
      </c>
      <c r="BM153" s="221" t="s">
        <v>222</v>
      </c>
    </row>
    <row r="154" s="12" customFormat="1" ht="25.92" customHeight="1">
      <c r="A154" s="12"/>
      <c r="B154" s="193"/>
      <c r="C154" s="194"/>
      <c r="D154" s="195" t="s">
        <v>72</v>
      </c>
      <c r="E154" s="196" t="s">
        <v>173</v>
      </c>
      <c r="F154" s="196" t="s">
        <v>223</v>
      </c>
      <c r="G154" s="194"/>
      <c r="H154" s="194"/>
      <c r="I154" s="197"/>
      <c r="J154" s="198">
        <f>BK154</f>
        <v>0</v>
      </c>
      <c r="K154" s="194"/>
      <c r="L154" s="199"/>
      <c r="M154" s="200"/>
      <c r="N154" s="201"/>
      <c r="O154" s="201"/>
      <c r="P154" s="202">
        <f>P155</f>
        <v>0</v>
      </c>
      <c r="Q154" s="201"/>
      <c r="R154" s="202">
        <f>R155</f>
        <v>0</v>
      </c>
      <c r="S154" s="201"/>
      <c r="T154" s="20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4" t="s">
        <v>121</v>
      </c>
      <c r="AT154" s="205" t="s">
        <v>72</v>
      </c>
      <c r="AU154" s="205" t="s">
        <v>73</v>
      </c>
      <c r="AY154" s="204" t="s">
        <v>110</v>
      </c>
      <c r="BK154" s="206">
        <f>BK155</f>
        <v>0</v>
      </c>
    </row>
    <row r="155" s="12" customFormat="1" ht="22.8" customHeight="1">
      <c r="A155" s="12"/>
      <c r="B155" s="193"/>
      <c r="C155" s="194"/>
      <c r="D155" s="195" t="s">
        <v>72</v>
      </c>
      <c r="E155" s="207" t="s">
        <v>224</v>
      </c>
      <c r="F155" s="207" t="s">
        <v>225</v>
      </c>
      <c r="G155" s="194"/>
      <c r="H155" s="194"/>
      <c r="I155" s="197"/>
      <c r="J155" s="208">
        <f>BK155</f>
        <v>0</v>
      </c>
      <c r="K155" s="194"/>
      <c r="L155" s="199"/>
      <c r="M155" s="200"/>
      <c r="N155" s="201"/>
      <c r="O155" s="201"/>
      <c r="P155" s="202">
        <f>P156</f>
        <v>0</v>
      </c>
      <c r="Q155" s="201"/>
      <c r="R155" s="202">
        <f>R156</f>
        <v>0</v>
      </c>
      <c r="S155" s="201"/>
      <c r="T155" s="20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4" t="s">
        <v>121</v>
      </c>
      <c r="AT155" s="205" t="s">
        <v>72</v>
      </c>
      <c r="AU155" s="205" t="s">
        <v>14</v>
      </c>
      <c r="AY155" s="204" t="s">
        <v>110</v>
      </c>
      <c r="BK155" s="206">
        <f>BK156</f>
        <v>0</v>
      </c>
    </row>
    <row r="156" s="2" customFormat="1" ht="24.15" customHeight="1">
      <c r="A156" s="35"/>
      <c r="B156" s="36"/>
      <c r="C156" s="209" t="s">
        <v>226</v>
      </c>
      <c r="D156" s="209" t="s">
        <v>112</v>
      </c>
      <c r="E156" s="210" t="s">
        <v>227</v>
      </c>
      <c r="F156" s="211" t="s">
        <v>228</v>
      </c>
      <c r="G156" s="212" t="s">
        <v>146</v>
      </c>
      <c r="H156" s="213">
        <v>69</v>
      </c>
      <c r="I156" s="214"/>
      <c r="J156" s="215">
        <f>ROUND(I156*H156,2)</f>
        <v>0</v>
      </c>
      <c r="K156" s="216"/>
      <c r="L156" s="41"/>
      <c r="M156" s="234" t="s">
        <v>1</v>
      </c>
      <c r="N156" s="235" t="s">
        <v>38</v>
      </c>
      <c r="O156" s="236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229</v>
      </c>
      <c r="AT156" s="221" t="s">
        <v>112</v>
      </c>
      <c r="AU156" s="221" t="s">
        <v>79</v>
      </c>
      <c r="AY156" s="14" t="s">
        <v>110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14</v>
      </c>
      <c r="BK156" s="222">
        <f>ROUND(I156*H156,2)</f>
        <v>0</v>
      </c>
      <c r="BL156" s="14" t="s">
        <v>229</v>
      </c>
      <c r="BM156" s="221" t="s">
        <v>230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HD6pzHWRbM8PFDDPQbZDRwpwvxbL0OI3e1nXeroOPl7zJId45azkSnAQa1IS8W2NPP791aKz6VcgmSFMopLlXA==" hashValue="tk3p5Dznj6poP4XfHvF1jjVm7qxOG3O6A+AW/gy3JKvGOrGdfmsYWAgAs5Z9qSzRxTXmyYvcw6nNvBp1jjnROg==" algorithmName="SHA-512" password="CC35"/>
  <autoFilter ref="C120:K15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Antonín Hrabal</dc:creator>
  <cp:lastModifiedBy>Ing. Antonín Hrabal</cp:lastModifiedBy>
  <dcterms:created xsi:type="dcterms:W3CDTF">2023-09-27T09:57:49Z</dcterms:created>
  <dcterms:modified xsi:type="dcterms:W3CDTF">2023-09-27T09:57:53Z</dcterms:modified>
</cp:coreProperties>
</file>