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_AKCE\!!!5910 - Valtice - Mikulovská, Břeclavská\soupis prací\"/>
    </mc:Choice>
  </mc:AlternateContent>
  <bookViews>
    <workbookView xWindow="0" yWindow="0" windowWidth="0" windowHeight="0"/>
  </bookViews>
  <sheets>
    <sheet name="Rekapitulace stavby" sheetId="1" r:id="rId1"/>
    <sheet name="330.2.1 - Stoky" sheetId="2" r:id="rId2"/>
    <sheet name="330.2.2 - Odbočky" sheetId="3" r:id="rId3"/>
    <sheet name="330.2.3 - Obnova povrchu" sheetId="4" r:id="rId4"/>
    <sheet name="330.3.1 - Stoky" sheetId="5" r:id="rId5"/>
    <sheet name="330.3.2 - Odbočky" sheetId="6" r:id="rId6"/>
    <sheet name="330.3.3 - Obnova povrchu" sheetId="7" r:id="rId7"/>
    <sheet name="330.4.1 - Stoky" sheetId="8" r:id="rId8"/>
    <sheet name="330.4.2 - Odbočky" sheetId="9" r:id="rId9"/>
    <sheet name="330.4.3 - Obnova povrchu" sheetId="10" r:id="rId10"/>
    <sheet name="OVN - Ostatní a vedlejší ..." sheetId="11" r:id="rId11"/>
    <sheet name="Pokyny pro vyplnění" sheetId="12" r:id="rId12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'330.2.1 - Stoky'!$C$97:$K$923</definedName>
    <definedName name="_xlnm.Print_Area" localSheetId="1">'330.2.1 - Stoky'!$C$4:$J$41,'330.2.1 - Stoky'!$C$47:$J$77,'330.2.1 - Stoky'!$C$83:$K$923</definedName>
    <definedName name="_xlnm.Print_Titles" localSheetId="1">'330.2.1 - Stoky'!$97:$97</definedName>
    <definedName name="_xlnm._FilterDatabase" localSheetId="2" hidden="1">'330.2.2 - Odbočky'!$C$91:$K$282</definedName>
    <definedName name="_xlnm.Print_Area" localSheetId="2">'330.2.2 - Odbočky'!$C$4:$J$41,'330.2.2 - Odbočky'!$C$47:$J$71,'330.2.2 - Odbočky'!$C$77:$K$282</definedName>
    <definedName name="_xlnm.Print_Titles" localSheetId="2">'330.2.2 - Odbočky'!$91:$91</definedName>
    <definedName name="_xlnm._FilterDatabase" localSheetId="3" hidden="1">'330.2.3 - Obnova povrchu'!$C$89:$K$154</definedName>
    <definedName name="_xlnm.Print_Area" localSheetId="3">'330.2.3 - Obnova povrchu'!$C$4:$J$41,'330.2.3 - Obnova povrchu'!$C$47:$J$69,'330.2.3 - Obnova povrchu'!$C$75:$K$154</definedName>
    <definedName name="_xlnm.Print_Titles" localSheetId="3">'330.2.3 - Obnova povrchu'!$89:$89</definedName>
    <definedName name="_xlnm._FilterDatabase" localSheetId="4" hidden="1">'330.3.1 - Stoky'!$C$97:$K$518</definedName>
    <definedName name="_xlnm.Print_Area" localSheetId="4">'330.3.1 - Stoky'!$C$4:$J$41,'330.3.1 - Stoky'!$C$47:$J$77,'330.3.1 - Stoky'!$C$83:$K$518</definedName>
    <definedName name="_xlnm.Print_Titles" localSheetId="4">'330.3.1 - Stoky'!$97:$97</definedName>
    <definedName name="_xlnm._FilterDatabase" localSheetId="5" hidden="1">'330.3.2 - Odbočky'!$C$92:$K$327</definedName>
    <definedName name="_xlnm.Print_Area" localSheetId="5">'330.3.2 - Odbočky'!$C$4:$J$41,'330.3.2 - Odbočky'!$C$47:$J$72,'330.3.2 - Odbočky'!$C$78:$K$327</definedName>
    <definedName name="_xlnm.Print_Titles" localSheetId="5">'330.3.2 - Odbočky'!$92:$92</definedName>
    <definedName name="_xlnm._FilterDatabase" localSheetId="6" hidden="1">'330.3.3 - Obnova povrchu'!$C$90:$K$183</definedName>
    <definedName name="_xlnm.Print_Area" localSheetId="6">'330.3.3 - Obnova povrchu'!$C$4:$J$41,'330.3.3 - Obnova povrchu'!$C$47:$J$70,'330.3.3 - Obnova povrchu'!$C$76:$K$183</definedName>
    <definedName name="_xlnm.Print_Titles" localSheetId="6">'330.3.3 - Obnova povrchu'!$90:$90</definedName>
    <definedName name="_xlnm._FilterDatabase" localSheetId="7" hidden="1">'330.4.1 - Stoky'!$C$97:$K$639</definedName>
    <definedName name="_xlnm.Print_Area" localSheetId="7">'330.4.1 - Stoky'!$C$4:$J$41,'330.4.1 - Stoky'!$C$47:$J$77,'330.4.1 - Stoky'!$C$83:$K$639</definedName>
    <definedName name="_xlnm.Print_Titles" localSheetId="7">'330.4.1 - Stoky'!$97:$97</definedName>
    <definedName name="_xlnm._FilterDatabase" localSheetId="8" hidden="1">'330.4.2 - Odbočky'!$C$92:$K$317</definedName>
    <definedName name="_xlnm.Print_Area" localSheetId="8">'330.4.2 - Odbočky'!$C$4:$J$41,'330.4.2 - Odbočky'!$C$47:$J$72,'330.4.2 - Odbočky'!$C$78:$K$317</definedName>
    <definedName name="_xlnm.Print_Titles" localSheetId="8">'330.4.2 - Odbočky'!$92:$92</definedName>
    <definedName name="_xlnm._FilterDatabase" localSheetId="9" hidden="1">'330.4.3 - Obnova povrchu'!$C$90:$K$164</definedName>
    <definedName name="_xlnm.Print_Area" localSheetId="9">'330.4.3 - Obnova povrchu'!$C$4:$J$41,'330.4.3 - Obnova povrchu'!$C$47:$J$70,'330.4.3 - Obnova povrchu'!$C$76:$K$164</definedName>
    <definedName name="_xlnm.Print_Titles" localSheetId="9">'330.4.3 - Obnova povrchu'!$90:$90</definedName>
    <definedName name="_xlnm._FilterDatabase" localSheetId="10" hidden="1">'OVN - Ostatní a vedlejší ...'!$C$79:$K$93</definedName>
    <definedName name="_xlnm.Print_Area" localSheetId="10">'OVN - Ostatní a vedlejší ...'!$C$4:$J$39,'OVN - Ostatní a vedlejší ...'!$C$45:$J$61,'OVN - Ostatní a vedlejší ...'!$C$67:$K$93</definedName>
    <definedName name="_xlnm.Print_Titles" localSheetId="10">'OVN - Ostatní a vedlejší ...'!$79:$79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7"/>
  <c i="11" r="J35"/>
  <c i="1" r="AX67"/>
  <c i="11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74"/>
  <c r="E7"/>
  <c r="E70"/>
  <c i="10" r="J39"/>
  <c r="J38"/>
  <c i="1" r="AY66"/>
  <c i="10" r="J37"/>
  <c i="1" r="AX66"/>
  <c i="10"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4"/>
  <c r="BH134"/>
  <c r="BG134"/>
  <c r="BF134"/>
  <c r="T134"/>
  <c r="T133"/>
  <c r="R134"/>
  <c r="R133"/>
  <c r="P134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98"/>
  <c r="BH98"/>
  <c r="BG98"/>
  <c r="BF98"/>
  <c r="T98"/>
  <c r="T93"/>
  <c r="R98"/>
  <c r="R93"/>
  <c r="P98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9" r="J39"/>
  <c r="J38"/>
  <c i="1" r="AY65"/>
  <c i="9" r="J37"/>
  <c i="1" r="AX65"/>
  <c i="9" r="BI315"/>
  <c r="BH315"/>
  <c r="BG315"/>
  <c r="BF315"/>
  <c r="T315"/>
  <c r="T314"/>
  <c r="R315"/>
  <c r="R314"/>
  <c r="P315"/>
  <c r="P314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18"/>
  <c r="BH218"/>
  <c r="BG218"/>
  <c r="BF218"/>
  <c r="T218"/>
  <c r="R218"/>
  <c r="P218"/>
  <c r="BI210"/>
  <c r="BH210"/>
  <c r="BG210"/>
  <c r="BF210"/>
  <c r="T210"/>
  <c r="R210"/>
  <c r="P210"/>
  <c r="BI205"/>
  <c r="BH205"/>
  <c r="BG205"/>
  <c r="BF205"/>
  <c r="T205"/>
  <c r="R205"/>
  <c r="P205"/>
  <c r="BI193"/>
  <c r="BH193"/>
  <c r="BG193"/>
  <c r="BF193"/>
  <c r="T193"/>
  <c r="R193"/>
  <c r="P193"/>
  <c r="BI189"/>
  <c r="BH189"/>
  <c r="BG189"/>
  <c r="BF189"/>
  <c r="T189"/>
  <c r="R189"/>
  <c r="P189"/>
  <c r="BI176"/>
  <c r="BH176"/>
  <c r="BG176"/>
  <c r="BF176"/>
  <c r="T176"/>
  <c r="R176"/>
  <c r="P176"/>
  <c r="BI168"/>
  <c r="BH168"/>
  <c r="BG168"/>
  <c r="BF168"/>
  <c r="T168"/>
  <c r="R168"/>
  <c r="P168"/>
  <c r="BI164"/>
  <c r="BH164"/>
  <c r="BG164"/>
  <c r="BF164"/>
  <c r="T164"/>
  <c r="R164"/>
  <c r="P164"/>
  <c r="BI157"/>
  <c r="BH157"/>
  <c r="BG157"/>
  <c r="BF157"/>
  <c r="T157"/>
  <c r="R157"/>
  <c r="P157"/>
  <c r="BI153"/>
  <c r="BH153"/>
  <c r="BG153"/>
  <c r="BF153"/>
  <c r="T153"/>
  <c r="R153"/>
  <c r="P153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BI123"/>
  <c r="BH123"/>
  <c r="BG123"/>
  <c r="BF123"/>
  <c r="T123"/>
  <c r="R123"/>
  <c r="P123"/>
  <c r="BI106"/>
  <c r="BH106"/>
  <c r="BG106"/>
  <c r="BF106"/>
  <c r="T106"/>
  <c r="R106"/>
  <c r="P106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87"/>
  <c r="E7"/>
  <c r="E81"/>
  <c i="8" r="J39"/>
  <c r="J38"/>
  <c i="1" r="AY64"/>
  <c i="8" r="J37"/>
  <c i="1" r="AX64"/>
  <c i="8" r="BI637"/>
  <c r="BH637"/>
  <c r="BG637"/>
  <c r="BF637"/>
  <c r="T637"/>
  <c r="R637"/>
  <c r="P637"/>
  <c r="BI635"/>
  <c r="BH635"/>
  <c r="BG635"/>
  <c r="BF635"/>
  <c r="T635"/>
  <c r="R635"/>
  <c r="P635"/>
  <c r="BI628"/>
  <c r="BH628"/>
  <c r="BG628"/>
  <c r="BF628"/>
  <c r="T628"/>
  <c r="R628"/>
  <c r="P628"/>
  <c r="BI622"/>
  <c r="BH622"/>
  <c r="BG622"/>
  <c r="BF622"/>
  <c r="T622"/>
  <c r="R622"/>
  <c r="P622"/>
  <c r="BI616"/>
  <c r="BH616"/>
  <c r="BG616"/>
  <c r="BF616"/>
  <c r="T616"/>
  <c r="R616"/>
  <c r="P616"/>
  <c r="BI611"/>
  <c r="BH611"/>
  <c r="BG611"/>
  <c r="BF611"/>
  <c r="T611"/>
  <c r="T610"/>
  <c r="R611"/>
  <c r="R610"/>
  <c r="P611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77"/>
  <c r="BH577"/>
  <c r="BG577"/>
  <c r="BF577"/>
  <c r="T577"/>
  <c r="R577"/>
  <c r="P577"/>
  <c r="BI570"/>
  <c r="BH570"/>
  <c r="BG570"/>
  <c r="BF570"/>
  <c r="T570"/>
  <c r="R570"/>
  <c r="P570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50"/>
  <c r="BH550"/>
  <c r="BG550"/>
  <c r="BF550"/>
  <c r="T550"/>
  <c r="R550"/>
  <c r="P550"/>
  <c r="BI538"/>
  <c r="BH538"/>
  <c r="BG538"/>
  <c r="BF538"/>
  <c r="T538"/>
  <c r="R538"/>
  <c r="P538"/>
  <c r="BI532"/>
  <c r="BH532"/>
  <c r="BG532"/>
  <c r="BF532"/>
  <c r="T532"/>
  <c r="R532"/>
  <c r="P532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1"/>
  <c r="BH511"/>
  <c r="BG511"/>
  <c r="BF511"/>
  <c r="T511"/>
  <c r="R511"/>
  <c r="P511"/>
  <c r="BI504"/>
  <c r="BH504"/>
  <c r="BG504"/>
  <c r="BF504"/>
  <c r="T504"/>
  <c r="R504"/>
  <c r="P504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6"/>
  <c r="BH486"/>
  <c r="BG486"/>
  <c r="BF486"/>
  <c r="T486"/>
  <c r="R486"/>
  <c r="P486"/>
  <c r="BI479"/>
  <c r="BH479"/>
  <c r="BG479"/>
  <c r="BF479"/>
  <c r="T479"/>
  <c r="R479"/>
  <c r="P479"/>
  <c r="BI473"/>
  <c r="BH473"/>
  <c r="BG473"/>
  <c r="BF473"/>
  <c r="T473"/>
  <c r="R473"/>
  <c r="P473"/>
  <c r="BI466"/>
  <c r="BH466"/>
  <c r="BG466"/>
  <c r="BF466"/>
  <c r="T466"/>
  <c r="R466"/>
  <c r="P466"/>
  <c r="BI459"/>
  <c r="BH459"/>
  <c r="BG459"/>
  <c r="BF459"/>
  <c r="T459"/>
  <c r="R459"/>
  <c r="P459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5"/>
  <c r="BH425"/>
  <c r="BG425"/>
  <c r="BF425"/>
  <c r="T425"/>
  <c r="R425"/>
  <c r="P425"/>
  <c r="BI419"/>
  <c r="BH419"/>
  <c r="BG419"/>
  <c r="BF419"/>
  <c r="T419"/>
  <c r="R419"/>
  <c r="P419"/>
  <c r="BI407"/>
  <c r="BH407"/>
  <c r="BG407"/>
  <c r="BF407"/>
  <c r="T407"/>
  <c r="R407"/>
  <c r="P407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0"/>
  <c r="BH370"/>
  <c r="BG370"/>
  <c r="BF370"/>
  <c r="T370"/>
  <c r="T369"/>
  <c r="R370"/>
  <c r="R369"/>
  <c r="P370"/>
  <c r="P369"/>
  <c r="BI360"/>
  <c r="BH360"/>
  <c r="BG360"/>
  <c r="BF360"/>
  <c r="T360"/>
  <c r="R360"/>
  <c r="P360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4"/>
  <c r="BH324"/>
  <c r="BG324"/>
  <c r="BF324"/>
  <c r="T324"/>
  <c r="R324"/>
  <c r="P324"/>
  <c r="BI313"/>
  <c r="BH313"/>
  <c r="BG313"/>
  <c r="BF313"/>
  <c r="T313"/>
  <c r="R313"/>
  <c r="P313"/>
  <c r="BI309"/>
  <c r="BH309"/>
  <c r="BG309"/>
  <c r="BF309"/>
  <c r="T309"/>
  <c r="R309"/>
  <c r="P309"/>
  <c r="BI303"/>
  <c r="BH303"/>
  <c r="BG303"/>
  <c r="BF303"/>
  <c r="T303"/>
  <c r="R303"/>
  <c r="P303"/>
  <c r="BI295"/>
  <c r="BH295"/>
  <c r="BG295"/>
  <c r="BF295"/>
  <c r="T295"/>
  <c r="T294"/>
  <c r="R295"/>
  <c r="R294"/>
  <c r="P295"/>
  <c r="P294"/>
  <c r="BI290"/>
  <c r="BH290"/>
  <c r="BG290"/>
  <c r="BF290"/>
  <c r="T290"/>
  <c r="R290"/>
  <c r="P290"/>
  <c r="BI275"/>
  <c r="BH275"/>
  <c r="BG275"/>
  <c r="BF275"/>
  <c r="T275"/>
  <c r="R275"/>
  <c r="P275"/>
  <c r="BI271"/>
  <c r="BH271"/>
  <c r="BG271"/>
  <c r="BF271"/>
  <c r="T271"/>
  <c r="R271"/>
  <c r="P271"/>
  <c r="BI253"/>
  <c r="BH253"/>
  <c r="BG253"/>
  <c r="BF253"/>
  <c r="T253"/>
  <c r="R253"/>
  <c r="P253"/>
  <c r="BI245"/>
  <c r="BH245"/>
  <c r="BG245"/>
  <c r="BF245"/>
  <c r="T245"/>
  <c r="R245"/>
  <c r="P245"/>
  <c r="BI241"/>
  <c r="BH241"/>
  <c r="BG241"/>
  <c r="BF241"/>
  <c r="T241"/>
  <c r="R241"/>
  <c r="P241"/>
  <c r="BI234"/>
  <c r="BH234"/>
  <c r="BG234"/>
  <c r="BF234"/>
  <c r="T234"/>
  <c r="R234"/>
  <c r="P234"/>
  <c r="BI230"/>
  <c r="BH230"/>
  <c r="BG230"/>
  <c r="BF230"/>
  <c r="T230"/>
  <c r="R230"/>
  <c r="P230"/>
  <c r="BI223"/>
  <c r="BH223"/>
  <c r="BG223"/>
  <c r="BF223"/>
  <c r="T223"/>
  <c r="R223"/>
  <c r="P223"/>
  <c r="BI220"/>
  <c r="BH220"/>
  <c r="BG220"/>
  <c r="BF220"/>
  <c r="T220"/>
  <c r="R220"/>
  <c r="P220"/>
  <c r="BI208"/>
  <c r="BH208"/>
  <c r="BG208"/>
  <c r="BF208"/>
  <c r="T208"/>
  <c r="R208"/>
  <c r="P208"/>
  <c r="BI201"/>
  <c r="BH201"/>
  <c r="BG201"/>
  <c r="BF201"/>
  <c r="T201"/>
  <c r="R201"/>
  <c r="P201"/>
  <c r="BI193"/>
  <c r="BH193"/>
  <c r="BG193"/>
  <c r="BF193"/>
  <c r="T193"/>
  <c r="R193"/>
  <c r="P193"/>
  <c r="BI187"/>
  <c r="BH187"/>
  <c r="BG187"/>
  <c r="BF187"/>
  <c r="T187"/>
  <c r="R187"/>
  <c r="P187"/>
  <c r="BI156"/>
  <c r="BH156"/>
  <c r="BG156"/>
  <c r="BF156"/>
  <c r="T156"/>
  <c r="R156"/>
  <c r="P156"/>
  <c r="BI143"/>
  <c r="BH143"/>
  <c r="BG143"/>
  <c r="BF143"/>
  <c r="T143"/>
  <c r="R143"/>
  <c r="P143"/>
  <c r="BI136"/>
  <c r="BH136"/>
  <c r="BG136"/>
  <c r="BF136"/>
  <c r="T136"/>
  <c r="R136"/>
  <c r="P136"/>
  <c r="BI132"/>
  <c r="BH132"/>
  <c r="BG132"/>
  <c r="BF132"/>
  <c r="T132"/>
  <c r="R132"/>
  <c r="P132"/>
  <c r="BI125"/>
  <c r="BH125"/>
  <c r="BG125"/>
  <c r="BF125"/>
  <c r="T125"/>
  <c r="R125"/>
  <c r="P125"/>
  <c r="BI112"/>
  <c r="BH112"/>
  <c r="BG112"/>
  <c r="BF112"/>
  <c r="T112"/>
  <c r="R112"/>
  <c r="P112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92"/>
  <c r="E7"/>
  <c r="E50"/>
  <c i="7" r="J39"/>
  <c r="J38"/>
  <c i="1" r="AY62"/>
  <c i="7" r="J37"/>
  <c i="1" r="AX62"/>
  <c i="7" r="BI181"/>
  <c r="BH181"/>
  <c r="BG181"/>
  <c r="BF181"/>
  <c r="T181"/>
  <c r="T180"/>
  <c r="R181"/>
  <c r="R180"/>
  <c r="P181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56"/>
  <c r="E7"/>
  <c r="E79"/>
  <c i="6" r="J39"/>
  <c r="J38"/>
  <c i="1" r="AY61"/>
  <c i="6" r="J37"/>
  <c i="1" r="AX61"/>
  <c i="6" r="BI325"/>
  <c r="BH325"/>
  <c r="BG325"/>
  <c r="BF325"/>
  <c r="T325"/>
  <c r="T324"/>
  <c r="R325"/>
  <c r="R324"/>
  <c r="P325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5"/>
  <c r="BH275"/>
  <c r="BG275"/>
  <c r="BF275"/>
  <c r="T275"/>
  <c r="T274"/>
  <c r="R275"/>
  <c r="R274"/>
  <c r="P275"/>
  <c r="P274"/>
  <c r="BI272"/>
  <c r="BH272"/>
  <c r="BG272"/>
  <c r="BF272"/>
  <c r="T272"/>
  <c r="R272"/>
  <c r="P272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3"/>
  <c r="BH233"/>
  <c r="BG233"/>
  <c r="BF233"/>
  <c r="T233"/>
  <c r="R233"/>
  <c r="P233"/>
  <c r="BI222"/>
  <c r="BH222"/>
  <c r="BG222"/>
  <c r="BF222"/>
  <c r="T222"/>
  <c r="R222"/>
  <c r="P222"/>
  <c r="BI214"/>
  <c r="BH214"/>
  <c r="BG214"/>
  <c r="BF214"/>
  <c r="T214"/>
  <c r="R214"/>
  <c r="P214"/>
  <c r="BI209"/>
  <c r="BH209"/>
  <c r="BG209"/>
  <c r="BF209"/>
  <c r="T209"/>
  <c r="R209"/>
  <c r="P209"/>
  <c r="BI197"/>
  <c r="BH197"/>
  <c r="BG197"/>
  <c r="BF197"/>
  <c r="T197"/>
  <c r="R197"/>
  <c r="P197"/>
  <c r="BI193"/>
  <c r="BH193"/>
  <c r="BG193"/>
  <c r="BF193"/>
  <c r="T193"/>
  <c r="R193"/>
  <c r="P193"/>
  <c r="BI179"/>
  <c r="BH179"/>
  <c r="BG179"/>
  <c r="BF179"/>
  <c r="T179"/>
  <c r="R179"/>
  <c r="P179"/>
  <c r="BI171"/>
  <c r="BH171"/>
  <c r="BG171"/>
  <c r="BF171"/>
  <c r="T171"/>
  <c r="R171"/>
  <c r="P171"/>
  <c r="BI167"/>
  <c r="BH167"/>
  <c r="BG167"/>
  <c r="BF167"/>
  <c r="T167"/>
  <c r="R167"/>
  <c r="P167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07"/>
  <c r="BH107"/>
  <c r="BG107"/>
  <c r="BF107"/>
  <c r="T107"/>
  <c r="R107"/>
  <c r="P10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5" r="J39"/>
  <c r="J38"/>
  <c i="1" r="AY60"/>
  <c i="5" r="J37"/>
  <c i="1" r="AX60"/>
  <c i="5" r="BI516"/>
  <c r="BH516"/>
  <c r="BG516"/>
  <c r="BF516"/>
  <c r="T516"/>
  <c r="R516"/>
  <c r="P516"/>
  <c r="BI514"/>
  <c r="BH514"/>
  <c r="BG514"/>
  <c r="BF514"/>
  <c r="T514"/>
  <c r="R514"/>
  <c r="P514"/>
  <c r="BI507"/>
  <c r="BH507"/>
  <c r="BG507"/>
  <c r="BF507"/>
  <c r="T507"/>
  <c r="R507"/>
  <c r="P507"/>
  <c r="BI501"/>
  <c r="BH501"/>
  <c r="BG501"/>
  <c r="BF501"/>
  <c r="T501"/>
  <c r="R501"/>
  <c r="P501"/>
  <c r="BI495"/>
  <c r="BH495"/>
  <c r="BG495"/>
  <c r="BF495"/>
  <c r="T495"/>
  <c r="R495"/>
  <c r="P495"/>
  <c r="BI490"/>
  <c r="BH490"/>
  <c r="BG490"/>
  <c r="BF490"/>
  <c r="T490"/>
  <c r="T489"/>
  <c r="R490"/>
  <c r="R489"/>
  <c r="P490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55"/>
  <c r="BH455"/>
  <c r="BG455"/>
  <c r="BF455"/>
  <c r="T455"/>
  <c r="R455"/>
  <c r="P455"/>
  <c r="BI452"/>
  <c r="BH452"/>
  <c r="BG452"/>
  <c r="BF452"/>
  <c r="T452"/>
  <c r="R452"/>
  <c r="P452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29"/>
  <c r="BH429"/>
  <c r="BG429"/>
  <c r="BF429"/>
  <c r="T429"/>
  <c r="R429"/>
  <c r="P429"/>
  <c r="BI423"/>
  <c r="BH423"/>
  <c r="BG423"/>
  <c r="BF423"/>
  <c r="T423"/>
  <c r="R423"/>
  <c r="P423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79"/>
  <c r="BH379"/>
  <c r="BG379"/>
  <c r="BF379"/>
  <c r="T379"/>
  <c r="R379"/>
  <c r="P379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8"/>
  <c r="BH358"/>
  <c r="BG358"/>
  <c r="BF358"/>
  <c r="T358"/>
  <c r="R358"/>
  <c r="P358"/>
  <c r="BI352"/>
  <c r="BH352"/>
  <c r="BG352"/>
  <c r="BF352"/>
  <c r="T352"/>
  <c r="T351"/>
  <c r="R352"/>
  <c r="R351"/>
  <c r="P352"/>
  <c r="P351"/>
  <c r="BI344"/>
  <c r="BH344"/>
  <c r="BG344"/>
  <c r="BF344"/>
  <c r="T344"/>
  <c r="R344"/>
  <c r="P344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5"/>
  <c r="BH325"/>
  <c r="BG325"/>
  <c r="BF325"/>
  <c r="T325"/>
  <c r="R325"/>
  <c r="P325"/>
  <c r="BI322"/>
  <c r="BH322"/>
  <c r="BG322"/>
  <c r="BF322"/>
  <c r="T322"/>
  <c r="R322"/>
  <c r="P322"/>
  <c r="BI315"/>
  <c r="BH315"/>
  <c r="BG315"/>
  <c r="BF315"/>
  <c r="T315"/>
  <c r="R315"/>
  <c r="P315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2"/>
  <c r="BH292"/>
  <c r="BG292"/>
  <c r="BF292"/>
  <c r="T292"/>
  <c r="T291"/>
  <c r="R292"/>
  <c r="R291"/>
  <c r="P292"/>
  <c r="P291"/>
  <c r="BI287"/>
  <c r="BH287"/>
  <c r="BG287"/>
  <c r="BF287"/>
  <c r="T287"/>
  <c r="R287"/>
  <c r="P287"/>
  <c r="BI278"/>
  <c r="BH278"/>
  <c r="BG278"/>
  <c r="BF278"/>
  <c r="T278"/>
  <c r="R278"/>
  <c r="P278"/>
  <c r="BI274"/>
  <c r="BH274"/>
  <c r="BG274"/>
  <c r="BF274"/>
  <c r="T274"/>
  <c r="R274"/>
  <c r="P274"/>
  <c r="BI259"/>
  <c r="BH259"/>
  <c r="BG259"/>
  <c r="BF259"/>
  <c r="T259"/>
  <c r="R259"/>
  <c r="P259"/>
  <c r="BI251"/>
  <c r="BH251"/>
  <c r="BG251"/>
  <c r="BF251"/>
  <c r="T251"/>
  <c r="R251"/>
  <c r="P251"/>
  <c r="BI247"/>
  <c r="BH247"/>
  <c r="BG247"/>
  <c r="BF247"/>
  <c r="T247"/>
  <c r="R247"/>
  <c r="P247"/>
  <c r="BI240"/>
  <c r="BH240"/>
  <c r="BG240"/>
  <c r="BF240"/>
  <c r="T240"/>
  <c r="R240"/>
  <c r="P240"/>
  <c r="BI236"/>
  <c r="BH236"/>
  <c r="BG236"/>
  <c r="BF236"/>
  <c r="T236"/>
  <c r="R236"/>
  <c r="P236"/>
  <c r="BI229"/>
  <c r="BH229"/>
  <c r="BG229"/>
  <c r="BF229"/>
  <c r="T229"/>
  <c r="R229"/>
  <c r="P229"/>
  <c r="BI226"/>
  <c r="BH226"/>
  <c r="BG226"/>
  <c r="BF226"/>
  <c r="T226"/>
  <c r="R226"/>
  <c r="P226"/>
  <c r="BI219"/>
  <c r="BH219"/>
  <c r="BG219"/>
  <c r="BF219"/>
  <c r="T219"/>
  <c r="R219"/>
  <c r="P219"/>
  <c r="BI216"/>
  <c r="BH216"/>
  <c r="BG216"/>
  <c r="BF216"/>
  <c r="T216"/>
  <c r="R216"/>
  <c r="P216"/>
  <c r="BI208"/>
  <c r="BH208"/>
  <c r="BG208"/>
  <c r="BF208"/>
  <c r="T208"/>
  <c r="R208"/>
  <c r="P208"/>
  <c r="BI201"/>
  <c r="BH201"/>
  <c r="BG201"/>
  <c r="BF201"/>
  <c r="T201"/>
  <c r="R201"/>
  <c r="P201"/>
  <c r="BI193"/>
  <c r="BH193"/>
  <c r="BG193"/>
  <c r="BF193"/>
  <c r="T193"/>
  <c r="R193"/>
  <c r="P193"/>
  <c r="BI187"/>
  <c r="BH187"/>
  <c r="BG187"/>
  <c r="BF187"/>
  <c r="T187"/>
  <c r="R187"/>
  <c r="P187"/>
  <c r="BI163"/>
  <c r="BH163"/>
  <c r="BG163"/>
  <c r="BF163"/>
  <c r="T163"/>
  <c r="R163"/>
  <c r="P163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1"/>
  <c r="BH121"/>
  <c r="BG121"/>
  <c r="BF121"/>
  <c r="T121"/>
  <c r="R121"/>
  <c r="P121"/>
  <c r="BI109"/>
  <c r="BH109"/>
  <c r="BG109"/>
  <c r="BF109"/>
  <c r="T109"/>
  <c r="R109"/>
  <c r="P109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92"/>
  <c r="E7"/>
  <c r="E50"/>
  <c i="4" r="J39"/>
  <c r="J38"/>
  <c i="1" r="AY58"/>
  <c i="4" r="J37"/>
  <c i="1" r="AX58"/>
  <c i="4"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3" r="J39"/>
  <c r="J38"/>
  <c i="1" r="AY57"/>
  <c i="3" r="J37"/>
  <c i="1" r="AX57"/>
  <c i="3" r="BI280"/>
  <c r="BH280"/>
  <c r="BG280"/>
  <c r="BF280"/>
  <c r="T280"/>
  <c r="T279"/>
  <c r="R280"/>
  <c r="R279"/>
  <c r="P280"/>
  <c r="P279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1"/>
  <c r="BH211"/>
  <c r="BG211"/>
  <c r="BF211"/>
  <c r="T211"/>
  <c r="R211"/>
  <c r="P211"/>
  <c r="BI200"/>
  <c r="BH200"/>
  <c r="BG200"/>
  <c r="BF200"/>
  <c r="T200"/>
  <c r="R200"/>
  <c r="P200"/>
  <c r="BI192"/>
  <c r="BH192"/>
  <c r="BG192"/>
  <c r="BF192"/>
  <c r="T192"/>
  <c r="R192"/>
  <c r="P192"/>
  <c r="BI187"/>
  <c r="BH187"/>
  <c r="BG187"/>
  <c r="BF187"/>
  <c r="T187"/>
  <c r="R187"/>
  <c r="P187"/>
  <c r="BI175"/>
  <c r="BH175"/>
  <c r="BG175"/>
  <c r="BF175"/>
  <c r="T175"/>
  <c r="R175"/>
  <c r="P175"/>
  <c r="BI171"/>
  <c r="BH171"/>
  <c r="BG171"/>
  <c r="BF171"/>
  <c r="T171"/>
  <c r="R171"/>
  <c r="P171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2"/>
  <c r="BH112"/>
  <c r="BG112"/>
  <c r="BF112"/>
  <c r="T112"/>
  <c r="R112"/>
  <c r="P112"/>
  <c r="BI107"/>
  <c r="BH107"/>
  <c r="BG107"/>
  <c r="BF107"/>
  <c r="T107"/>
  <c r="R107"/>
  <c r="P107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50"/>
  <c i="2" r="J39"/>
  <c r="J38"/>
  <c i="1" r="AY56"/>
  <c i="2" r="J37"/>
  <c i="1" r="AX56"/>
  <c i="2" r="BI921"/>
  <c r="BH921"/>
  <c r="BG921"/>
  <c r="BF921"/>
  <c r="T921"/>
  <c r="R921"/>
  <c r="P921"/>
  <c r="BI916"/>
  <c r="BH916"/>
  <c r="BG916"/>
  <c r="BF916"/>
  <c r="T916"/>
  <c r="R916"/>
  <c r="P916"/>
  <c r="BI906"/>
  <c r="BH906"/>
  <c r="BG906"/>
  <c r="BF906"/>
  <c r="T906"/>
  <c r="R906"/>
  <c r="P906"/>
  <c r="BI897"/>
  <c r="BH897"/>
  <c r="BG897"/>
  <c r="BF897"/>
  <c r="T897"/>
  <c r="R897"/>
  <c r="P897"/>
  <c r="BI888"/>
  <c r="BH888"/>
  <c r="BG888"/>
  <c r="BF888"/>
  <c r="T888"/>
  <c r="R888"/>
  <c r="P888"/>
  <c r="BI883"/>
  <c r="BH883"/>
  <c r="BG883"/>
  <c r="BF883"/>
  <c r="T883"/>
  <c r="T882"/>
  <c r="R883"/>
  <c r="R882"/>
  <c r="P883"/>
  <c r="P882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70"/>
  <c r="BH870"/>
  <c r="BG870"/>
  <c r="BF870"/>
  <c r="T870"/>
  <c r="R870"/>
  <c r="P870"/>
  <c r="BI866"/>
  <c r="BH866"/>
  <c r="BG866"/>
  <c r="BF866"/>
  <c r="T866"/>
  <c r="R866"/>
  <c r="P866"/>
  <c r="BI863"/>
  <c r="BH863"/>
  <c r="BG863"/>
  <c r="BF863"/>
  <c r="T863"/>
  <c r="R863"/>
  <c r="P863"/>
  <c r="BI859"/>
  <c r="BH859"/>
  <c r="BG859"/>
  <c r="BF859"/>
  <c r="T859"/>
  <c r="R859"/>
  <c r="P859"/>
  <c r="BI856"/>
  <c r="BH856"/>
  <c r="BG856"/>
  <c r="BF856"/>
  <c r="T856"/>
  <c r="R856"/>
  <c r="P856"/>
  <c r="BI852"/>
  <c r="BH852"/>
  <c r="BG852"/>
  <c r="BF852"/>
  <c r="T852"/>
  <c r="R852"/>
  <c r="P852"/>
  <c r="BI849"/>
  <c r="BH849"/>
  <c r="BG849"/>
  <c r="BF849"/>
  <c r="T849"/>
  <c r="R849"/>
  <c r="P849"/>
  <c r="BI846"/>
  <c r="BH846"/>
  <c r="BG846"/>
  <c r="BF846"/>
  <c r="T846"/>
  <c r="R846"/>
  <c r="P846"/>
  <c r="BI837"/>
  <c r="BH837"/>
  <c r="BG837"/>
  <c r="BF837"/>
  <c r="T837"/>
  <c r="R837"/>
  <c r="P837"/>
  <c r="BI831"/>
  <c r="BH831"/>
  <c r="BG831"/>
  <c r="BF831"/>
  <c r="T831"/>
  <c r="R831"/>
  <c r="P831"/>
  <c r="BI823"/>
  <c r="BH823"/>
  <c r="BG823"/>
  <c r="BF823"/>
  <c r="T823"/>
  <c r="R823"/>
  <c r="P823"/>
  <c r="BI818"/>
  <c r="BH818"/>
  <c r="BG818"/>
  <c r="BF818"/>
  <c r="T818"/>
  <c r="R818"/>
  <c r="P818"/>
  <c r="BI811"/>
  <c r="BH811"/>
  <c r="BG811"/>
  <c r="BF811"/>
  <c r="T811"/>
  <c r="R811"/>
  <c r="P811"/>
  <c r="BI804"/>
  <c r="BH804"/>
  <c r="BG804"/>
  <c r="BF804"/>
  <c r="T804"/>
  <c r="R804"/>
  <c r="P804"/>
  <c r="BI797"/>
  <c r="BH797"/>
  <c r="BG797"/>
  <c r="BF797"/>
  <c r="T797"/>
  <c r="R797"/>
  <c r="P797"/>
  <c r="BI789"/>
  <c r="BH789"/>
  <c r="BG789"/>
  <c r="BF789"/>
  <c r="T789"/>
  <c r="R789"/>
  <c r="P789"/>
  <c r="BI784"/>
  <c r="BH784"/>
  <c r="BG784"/>
  <c r="BF784"/>
  <c r="T784"/>
  <c r="R784"/>
  <c r="P784"/>
  <c r="BI779"/>
  <c r="BH779"/>
  <c r="BG779"/>
  <c r="BF779"/>
  <c r="T779"/>
  <c r="R779"/>
  <c r="P779"/>
  <c r="BI771"/>
  <c r="BH771"/>
  <c r="BG771"/>
  <c r="BF771"/>
  <c r="T771"/>
  <c r="R771"/>
  <c r="P771"/>
  <c r="BI764"/>
  <c r="BH764"/>
  <c r="BG764"/>
  <c r="BF764"/>
  <c r="T764"/>
  <c r="R764"/>
  <c r="P764"/>
  <c r="BI761"/>
  <c r="BH761"/>
  <c r="BG761"/>
  <c r="BF761"/>
  <c r="T761"/>
  <c r="R761"/>
  <c r="P761"/>
  <c r="BI754"/>
  <c r="BH754"/>
  <c r="BG754"/>
  <c r="BF754"/>
  <c r="T754"/>
  <c r="R754"/>
  <c r="P754"/>
  <c r="BI751"/>
  <c r="BH751"/>
  <c r="BG751"/>
  <c r="BF751"/>
  <c r="T751"/>
  <c r="R751"/>
  <c r="P751"/>
  <c r="BI744"/>
  <c r="BH744"/>
  <c r="BG744"/>
  <c r="BF744"/>
  <c r="T744"/>
  <c r="R744"/>
  <c r="P744"/>
  <c r="BI738"/>
  <c r="BH738"/>
  <c r="BG738"/>
  <c r="BF738"/>
  <c r="T738"/>
  <c r="R738"/>
  <c r="P738"/>
  <c r="BI732"/>
  <c r="BH732"/>
  <c r="BG732"/>
  <c r="BF732"/>
  <c r="T732"/>
  <c r="R732"/>
  <c r="P732"/>
  <c r="BI730"/>
  <c r="BH730"/>
  <c r="BG730"/>
  <c r="BF730"/>
  <c r="T730"/>
  <c r="R730"/>
  <c r="P730"/>
  <c r="BI725"/>
  <c r="BH725"/>
  <c r="BG725"/>
  <c r="BF725"/>
  <c r="T725"/>
  <c r="R725"/>
  <c r="P725"/>
  <c r="BI723"/>
  <c r="BH723"/>
  <c r="BG723"/>
  <c r="BF723"/>
  <c r="T723"/>
  <c r="R723"/>
  <c r="P723"/>
  <c r="BI718"/>
  <c r="BH718"/>
  <c r="BG718"/>
  <c r="BF718"/>
  <c r="T718"/>
  <c r="R718"/>
  <c r="P718"/>
  <c r="BI712"/>
  <c r="BH712"/>
  <c r="BG712"/>
  <c r="BF712"/>
  <c r="T712"/>
  <c r="R712"/>
  <c r="P712"/>
  <c r="BI706"/>
  <c r="BH706"/>
  <c r="BG706"/>
  <c r="BF706"/>
  <c r="T706"/>
  <c r="R706"/>
  <c r="P706"/>
  <c r="BI699"/>
  <c r="BH699"/>
  <c r="BG699"/>
  <c r="BF699"/>
  <c r="T699"/>
  <c r="R699"/>
  <c r="P699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58"/>
  <c r="BH658"/>
  <c r="BG658"/>
  <c r="BF658"/>
  <c r="T658"/>
  <c r="R658"/>
  <c r="P658"/>
  <c r="BI653"/>
  <c r="BH653"/>
  <c r="BG653"/>
  <c r="BF653"/>
  <c r="T653"/>
  <c r="R653"/>
  <c r="P653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1"/>
  <c r="BH631"/>
  <c r="BG631"/>
  <c r="BF631"/>
  <c r="T631"/>
  <c r="R631"/>
  <c r="P631"/>
  <c r="BI626"/>
  <c r="BH626"/>
  <c r="BG626"/>
  <c r="BF626"/>
  <c r="T626"/>
  <c r="R626"/>
  <c r="P626"/>
  <c r="BI617"/>
  <c r="BH617"/>
  <c r="BG617"/>
  <c r="BF617"/>
  <c r="T617"/>
  <c r="R617"/>
  <c r="P617"/>
  <c r="BI609"/>
  <c r="BH609"/>
  <c r="BG609"/>
  <c r="BF609"/>
  <c r="T609"/>
  <c r="R609"/>
  <c r="P609"/>
  <c r="BI601"/>
  <c r="BH601"/>
  <c r="BG601"/>
  <c r="BF601"/>
  <c r="T601"/>
  <c r="R601"/>
  <c r="P601"/>
  <c r="BI593"/>
  <c r="BH593"/>
  <c r="BG593"/>
  <c r="BF593"/>
  <c r="T593"/>
  <c r="R593"/>
  <c r="P593"/>
  <c r="BI587"/>
  <c r="BH587"/>
  <c r="BG587"/>
  <c r="BF587"/>
  <c r="T587"/>
  <c r="R587"/>
  <c r="P587"/>
  <c r="BI582"/>
  <c r="BH582"/>
  <c r="BG582"/>
  <c r="BF582"/>
  <c r="T582"/>
  <c r="R582"/>
  <c r="P582"/>
  <c r="BI579"/>
  <c r="BH579"/>
  <c r="BG579"/>
  <c r="BF579"/>
  <c r="T579"/>
  <c r="R579"/>
  <c r="P579"/>
  <c r="BI571"/>
  <c r="BH571"/>
  <c r="BG571"/>
  <c r="BF571"/>
  <c r="T571"/>
  <c r="R571"/>
  <c r="P571"/>
  <c r="BI568"/>
  <c r="BH568"/>
  <c r="BG568"/>
  <c r="BF568"/>
  <c r="T568"/>
  <c r="R568"/>
  <c r="P568"/>
  <c r="BI563"/>
  <c r="BH563"/>
  <c r="BG563"/>
  <c r="BF563"/>
  <c r="T563"/>
  <c r="R563"/>
  <c r="P563"/>
  <c r="BI554"/>
  <c r="BH554"/>
  <c r="BG554"/>
  <c r="BF554"/>
  <c r="T554"/>
  <c r="T553"/>
  <c r="R554"/>
  <c r="R553"/>
  <c r="P554"/>
  <c r="P553"/>
  <c r="BI540"/>
  <c r="BH540"/>
  <c r="BG540"/>
  <c r="BF540"/>
  <c r="T540"/>
  <c r="R540"/>
  <c r="P540"/>
  <c r="BI528"/>
  <c r="BH528"/>
  <c r="BG528"/>
  <c r="BF528"/>
  <c r="T528"/>
  <c r="R528"/>
  <c r="P528"/>
  <c r="BI525"/>
  <c r="BH525"/>
  <c r="BG525"/>
  <c r="BF525"/>
  <c r="T525"/>
  <c r="R525"/>
  <c r="P525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2"/>
  <c r="BH502"/>
  <c r="BG502"/>
  <c r="BF502"/>
  <c r="T502"/>
  <c r="R502"/>
  <c r="P502"/>
  <c r="BI499"/>
  <c r="BH499"/>
  <c r="BG499"/>
  <c r="BF499"/>
  <c r="T499"/>
  <c r="R499"/>
  <c r="P499"/>
  <c r="BI488"/>
  <c r="BH488"/>
  <c r="BG488"/>
  <c r="BF488"/>
  <c r="T488"/>
  <c r="R488"/>
  <c r="P488"/>
  <c r="BI474"/>
  <c r="BH474"/>
  <c r="BG474"/>
  <c r="BF474"/>
  <c r="T474"/>
  <c r="R474"/>
  <c r="P474"/>
  <c r="BI470"/>
  <c r="BH470"/>
  <c r="BG470"/>
  <c r="BF470"/>
  <c r="T470"/>
  <c r="R470"/>
  <c r="P470"/>
  <c r="BI461"/>
  <c r="BH461"/>
  <c r="BG461"/>
  <c r="BF461"/>
  <c r="T461"/>
  <c r="R461"/>
  <c r="P461"/>
  <c r="BI454"/>
  <c r="BH454"/>
  <c r="BG454"/>
  <c r="BF454"/>
  <c r="T454"/>
  <c r="T453"/>
  <c r="R454"/>
  <c r="R453"/>
  <c r="P454"/>
  <c r="P453"/>
  <c r="BI442"/>
  <c r="BH442"/>
  <c r="BG442"/>
  <c r="BF442"/>
  <c r="T442"/>
  <c r="R442"/>
  <c r="P442"/>
  <c r="BI438"/>
  <c r="BH438"/>
  <c r="BG438"/>
  <c r="BF438"/>
  <c r="T438"/>
  <c r="R438"/>
  <c r="P438"/>
  <c r="BI420"/>
  <c r="BH420"/>
  <c r="BG420"/>
  <c r="BF420"/>
  <c r="T420"/>
  <c r="R420"/>
  <c r="P420"/>
  <c r="BI416"/>
  <c r="BH416"/>
  <c r="BG416"/>
  <c r="BF416"/>
  <c r="T416"/>
  <c r="R416"/>
  <c r="P416"/>
  <c r="BI391"/>
  <c r="BH391"/>
  <c r="BG391"/>
  <c r="BF391"/>
  <c r="T391"/>
  <c r="R391"/>
  <c r="P391"/>
  <c r="BI384"/>
  <c r="BH384"/>
  <c r="BG384"/>
  <c r="BF384"/>
  <c r="T384"/>
  <c r="R384"/>
  <c r="P384"/>
  <c r="BI380"/>
  <c r="BH380"/>
  <c r="BG380"/>
  <c r="BF380"/>
  <c r="T380"/>
  <c r="R380"/>
  <c r="P380"/>
  <c r="BI372"/>
  <c r="BH372"/>
  <c r="BG372"/>
  <c r="BF372"/>
  <c r="T372"/>
  <c r="R372"/>
  <c r="P372"/>
  <c r="BI368"/>
  <c r="BH368"/>
  <c r="BG368"/>
  <c r="BF368"/>
  <c r="T368"/>
  <c r="R368"/>
  <c r="P368"/>
  <c r="BI360"/>
  <c r="BH360"/>
  <c r="BG360"/>
  <c r="BF360"/>
  <c r="T360"/>
  <c r="R360"/>
  <c r="P360"/>
  <c r="BI357"/>
  <c r="BH357"/>
  <c r="BG357"/>
  <c r="BF357"/>
  <c r="T357"/>
  <c r="R357"/>
  <c r="P357"/>
  <c r="BI332"/>
  <c r="BH332"/>
  <c r="BG332"/>
  <c r="BF332"/>
  <c r="T332"/>
  <c r="R332"/>
  <c r="P332"/>
  <c r="BI319"/>
  <c r="BH319"/>
  <c r="BG319"/>
  <c r="BF319"/>
  <c r="T319"/>
  <c r="R319"/>
  <c r="P319"/>
  <c r="BI311"/>
  <c r="BH311"/>
  <c r="BG311"/>
  <c r="BF311"/>
  <c r="T311"/>
  <c r="R311"/>
  <c r="P311"/>
  <c r="BI305"/>
  <c r="BH305"/>
  <c r="BG305"/>
  <c r="BF305"/>
  <c r="T305"/>
  <c r="R305"/>
  <c r="P305"/>
  <c r="BI288"/>
  <c r="BH288"/>
  <c r="BG288"/>
  <c r="BF288"/>
  <c r="T288"/>
  <c r="R288"/>
  <c r="P288"/>
  <c r="BI276"/>
  <c r="BH276"/>
  <c r="BG276"/>
  <c r="BF276"/>
  <c r="T276"/>
  <c r="R276"/>
  <c r="P276"/>
  <c r="BI268"/>
  <c r="BH268"/>
  <c r="BG268"/>
  <c r="BF268"/>
  <c r="T268"/>
  <c r="R268"/>
  <c r="P268"/>
  <c r="BI262"/>
  <c r="BH262"/>
  <c r="BG262"/>
  <c r="BF262"/>
  <c r="T262"/>
  <c r="R262"/>
  <c r="P262"/>
  <c r="BI213"/>
  <c r="BH213"/>
  <c r="BG213"/>
  <c r="BF213"/>
  <c r="T213"/>
  <c r="R213"/>
  <c r="P213"/>
  <c r="BI198"/>
  <c r="BH198"/>
  <c r="BG198"/>
  <c r="BF198"/>
  <c r="T198"/>
  <c r="R198"/>
  <c r="P198"/>
  <c r="BI187"/>
  <c r="BH187"/>
  <c r="BG187"/>
  <c r="BF187"/>
  <c r="T187"/>
  <c r="R187"/>
  <c r="P187"/>
  <c r="BI178"/>
  <c r="BH178"/>
  <c r="BG178"/>
  <c r="BF178"/>
  <c r="T178"/>
  <c r="R178"/>
  <c r="P178"/>
  <c r="BI168"/>
  <c r="BH168"/>
  <c r="BG168"/>
  <c r="BF168"/>
  <c r="T168"/>
  <c r="R168"/>
  <c r="P168"/>
  <c r="BI158"/>
  <c r="BH158"/>
  <c r="BG158"/>
  <c r="BF158"/>
  <c r="T158"/>
  <c r="R158"/>
  <c r="P158"/>
  <c r="BI148"/>
  <c r="BH148"/>
  <c r="BG148"/>
  <c r="BF148"/>
  <c r="T148"/>
  <c r="R148"/>
  <c r="P148"/>
  <c r="BI144"/>
  <c r="BH144"/>
  <c r="BG144"/>
  <c r="BF144"/>
  <c r="T144"/>
  <c r="R144"/>
  <c r="P144"/>
  <c r="BI135"/>
  <c r="BH135"/>
  <c r="BG135"/>
  <c r="BF135"/>
  <c r="T135"/>
  <c r="R135"/>
  <c r="P135"/>
  <c r="BI127"/>
  <c r="BH127"/>
  <c r="BG127"/>
  <c r="BF127"/>
  <c r="T127"/>
  <c r="R127"/>
  <c r="P127"/>
  <c r="BI115"/>
  <c r="BH115"/>
  <c r="BG115"/>
  <c r="BF115"/>
  <c r="T115"/>
  <c r="R115"/>
  <c r="P115"/>
  <c r="BI107"/>
  <c r="BH107"/>
  <c r="BG107"/>
  <c r="BF107"/>
  <c r="T107"/>
  <c r="R107"/>
  <c r="P107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92"/>
  <c r="E7"/>
  <c r="E86"/>
  <c i="1" r="L50"/>
  <c r="AM50"/>
  <c r="AM49"/>
  <c r="L49"/>
  <c r="AM47"/>
  <c r="L47"/>
  <c r="L45"/>
  <c r="L44"/>
  <c i="2" r="BK866"/>
  <c r="J648"/>
  <c r="J454"/>
  <c r="BK198"/>
  <c r="BK831"/>
  <c r="BK674"/>
  <c r="J510"/>
  <c r="J276"/>
  <c r="J761"/>
  <c r="BK658"/>
  <c r="BK135"/>
  <c r="J883"/>
  <c r="BK771"/>
  <c r="J502"/>
  <c r="BK101"/>
  <c i="3" r="BK228"/>
  <c r="J272"/>
  <c r="BK192"/>
  <c r="BK238"/>
  <c i="4" r="J123"/>
  <c r="J93"/>
  <c i="5" r="BK455"/>
  <c r="BK358"/>
  <c r="BK133"/>
  <c r="BK466"/>
  <c r="BK366"/>
  <c r="BK216"/>
  <c r="BK404"/>
  <c r="BK274"/>
  <c i="6" r="J304"/>
  <c r="J179"/>
  <c r="J146"/>
  <c r="BK245"/>
  <c r="BK253"/>
  <c i="7" r="J174"/>
  <c r="BK138"/>
  <c r="J120"/>
  <c i="8" r="J473"/>
  <c r="J360"/>
  <c r="J187"/>
  <c r="J445"/>
  <c r="BK245"/>
  <c r="BK616"/>
  <c r="J448"/>
  <c r="J309"/>
  <c r="J607"/>
  <c r="BK466"/>
  <c r="J333"/>
  <c i="9" r="J267"/>
  <c r="J270"/>
  <c r="BK193"/>
  <c r="J277"/>
  <c r="BK189"/>
  <c i="10" r="BK144"/>
  <c r="J144"/>
  <c i="11" r="J92"/>
  <c i="2" r="BK723"/>
  <c r="BK502"/>
  <c r="BK268"/>
  <c r="BK718"/>
  <c r="BK626"/>
  <c r="BK461"/>
  <c r="J135"/>
  <c r="BK751"/>
  <c r="J653"/>
  <c r="BK474"/>
  <c r="J311"/>
  <c r="J921"/>
  <c r="BK873"/>
  <c r="BK648"/>
  <c r="J372"/>
  <c i="3" r="BK262"/>
  <c r="BK280"/>
  <c r="J141"/>
  <c r="J266"/>
  <c i="4" r="BK152"/>
  <c r="J127"/>
  <c r="J102"/>
  <c i="5" r="J401"/>
  <c r="J287"/>
  <c r="J516"/>
  <c r="J463"/>
  <c r="J308"/>
  <c r="J436"/>
  <c r="J322"/>
  <c r="BK292"/>
  <c r="J143"/>
  <c i="6" r="J253"/>
  <c r="J321"/>
  <c r="J125"/>
  <c r="J193"/>
  <c r="BK272"/>
  <c r="J137"/>
  <c i="7" r="BK120"/>
  <c r="J142"/>
  <c r="BK132"/>
  <c i="8" r="BK486"/>
  <c r="J303"/>
  <c r="BK156"/>
  <c r="BK436"/>
  <c r="BK201"/>
  <c r="BK590"/>
  <c r="J419"/>
  <c r="BK253"/>
  <c r="BK601"/>
  <c r="J504"/>
  <c r="BK388"/>
  <c i="9" r="BK252"/>
  <c r="BK135"/>
  <c r="BK210"/>
  <c r="BK301"/>
  <c r="J123"/>
  <c r="J241"/>
  <c i="10" r="J162"/>
  <c r="BK158"/>
  <c i="11" r="J84"/>
  <c i="2" r="BK823"/>
  <c r="BK593"/>
  <c r="BK470"/>
  <c r="BK187"/>
  <c r="BK811"/>
  <c r="J631"/>
  <c r="BK420"/>
  <c r="J859"/>
  <c r="BK732"/>
  <c r="BK554"/>
  <c r="BK897"/>
  <c r="J811"/>
  <c r="J582"/>
  <c r="J384"/>
  <c i="3" r="BK247"/>
  <c r="BK141"/>
  <c r="J231"/>
  <c r="BK160"/>
  <c r="J276"/>
  <c r="J112"/>
  <c i="4" r="J99"/>
  <c r="BK99"/>
  <c i="5" r="J398"/>
  <c r="BK251"/>
  <c r="J455"/>
  <c r="J315"/>
  <c r="BK516"/>
  <c r="BK429"/>
  <c r="BK299"/>
  <c r="BK259"/>
  <c i="6" r="BK262"/>
  <c r="BK314"/>
  <c r="BK107"/>
  <c r="BK160"/>
  <c r="BK233"/>
  <c i="7" r="J132"/>
  <c r="BK177"/>
  <c r="J164"/>
  <c i="8" r="BK607"/>
  <c r="J452"/>
  <c r="BK112"/>
  <c r="J495"/>
  <c r="J230"/>
  <c r="BK622"/>
  <c r="BK391"/>
  <c r="J234"/>
  <c r="BK518"/>
  <c r="BK349"/>
  <c i="9" r="J281"/>
  <c r="BK96"/>
  <c r="J291"/>
  <c r="J135"/>
  <c r="J153"/>
  <c r="BK249"/>
  <c i="10" r="J151"/>
  <c r="BK117"/>
  <c i="2" r="J870"/>
  <c r="BK744"/>
  <c r="BK601"/>
  <c r="BK372"/>
  <c i="1" r="AS63"/>
  <c i="2" r="J416"/>
  <c r="J837"/>
  <c r="BK687"/>
  <c r="J571"/>
  <c r="J268"/>
  <c r="J888"/>
  <c r="J667"/>
  <c r="J442"/>
  <c i="1" r="AS55"/>
  <c i="3" r="J124"/>
  <c r="J252"/>
  <c i="4" r="J141"/>
  <c r="BK134"/>
  <c i="5" r="BK486"/>
  <c r="BK395"/>
  <c r="BK278"/>
  <c r="BK507"/>
  <c r="J395"/>
  <c r="J240"/>
  <c r="J507"/>
  <c r="J372"/>
  <c r="BK304"/>
  <c r="J133"/>
  <c i="6" r="BK256"/>
  <c r="BK304"/>
  <c r="BK197"/>
  <c r="J287"/>
  <c r="BK149"/>
  <c r="BK242"/>
  <c i="7" r="BK102"/>
  <c r="J126"/>
  <c r="BK123"/>
  <c i="8" r="BK511"/>
  <c r="BK384"/>
  <c r="BK220"/>
  <c r="J497"/>
  <c r="BK333"/>
  <c r="J628"/>
  <c r="J564"/>
  <c r="J275"/>
  <c r="J101"/>
  <c r="BK495"/>
  <c r="J245"/>
  <c i="9" r="BK238"/>
  <c r="J252"/>
  <c r="BK304"/>
  <c r="J140"/>
  <c r="J193"/>
  <c i="10" r="J123"/>
  <c i="11" r="J88"/>
  <c i="2" r="BK852"/>
  <c r="J732"/>
  <c r="BK510"/>
  <c r="BK288"/>
  <c r="J852"/>
  <c r="J642"/>
  <c r="BK391"/>
  <c r="BK804"/>
  <c r="J680"/>
  <c r="J525"/>
  <c r="BK921"/>
  <c r="J856"/>
  <c r="J540"/>
  <c r="J187"/>
  <c i="3" r="J243"/>
  <c r="BK112"/>
  <c r="J217"/>
  <c r="BK130"/>
  <c r="BK217"/>
  <c i="4" r="J145"/>
  <c r="J120"/>
  <c i="5" r="J501"/>
  <c r="J404"/>
  <c r="J292"/>
  <c r="BK514"/>
  <c r="BK476"/>
  <c r="BK401"/>
  <c r="J259"/>
  <c r="BK495"/>
  <c r="J366"/>
  <c r="BK143"/>
  <c r="BK219"/>
  <c i="6" r="BK287"/>
  <c r="BK209"/>
  <c r="J233"/>
  <c r="BK259"/>
  <c r="J307"/>
  <c i="7" r="BK157"/>
  <c r="J150"/>
  <c r="BK135"/>
  <c i="8" r="J538"/>
  <c r="J391"/>
  <c r="BK223"/>
  <c r="J486"/>
  <c r="BK346"/>
  <c r="BK628"/>
  <c r="BK400"/>
  <c r="BK208"/>
  <c r="J590"/>
  <c r="BK448"/>
  <c r="BK303"/>
  <c i="9" r="BK246"/>
  <c r="BK307"/>
  <c r="BK140"/>
  <c r="BK143"/>
  <c r="J261"/>
  <c i="10" r="J126"/>
  <c r="J98"/>
  <c i="11" r="BK88"/>
  <c i="2" r="BK859"/>
  <c r="BK693"/>
  <c r="BK438"/>
  <c r="BK158"/>
  <c r="BK677"/>
  <c r="J563"/>
  <c r="J368"/>
  <c r="J846"/>
  <c r="J725"/>
  <c r="BK609"/>
  <c r="BK442"/>
  <c r="J178"/>
  <c r="J906"/>
  <c r="BK849"/>
  <c r="J677"/>
  <c r="BK525"/>
  <c i="3" r="BK252"/>
  <c r="J220"/>
  <c r="BK249"/>
  <c r="BK171"/>
  <c r="BK231"/>
  <c i="4" r="J138"/>
  <c r="BK116"/>
  <c i="5" r="BK483"/>
  <c r="J389"/>
  <c r="BK240"/>
  <c r="J495"/>
  <c r="J423"/>
  <c r="J344"/>
  <c r="J476"/>
  <c r="BK344"/>
  <c r="J251"/>
  <c i="6" r="J275"/>
  <c r="J167"/>
  <c r="J156"/>
  <c r="J301"/>
  <c r="BK156"/>
  <c r="BK291"/>
  <c i="7" r="J138"/>
  <c r="J157"/>
  <c r="J160"/>
  <c i="8" r="J518"/>
  <c r="J377"/>
  <c r="J201"/>
  <c r="BK504"/>
  <c r="BK352"/>
  <c r="J622"/>
  <c r="J570"/>
  <c r="BK381"/>
  <c r="J220"/>
  <c r="BK538"/>
  <c r="J430"/>
  <c r="J208"/>
  <c i="9" r="J189"/>
  <c r="J315"/>
  <c r="J106"/>
  <c r="BK164"/>
  <c r="J168"/>
  <c i="10" r="BK134"/>
  <c i="11" r="BK82"/>
  <c i="2" r="J754"/>
  <c r="J690"/>
  <c r="BK516"/>
  <c r="J213"/>
  <c r="BK837"/>
  <c r="BK690"/>
  <c r="J516"/>
  <c r="BK384"/>
  <c r="J789"/>
  <c r="BK671"/>
  <c r="J519"/>
  <c r="J916"/>
  <c r="BK846"/>
  <c r="BK680"/>
  <c r="BK528"/>
  <c i="3" r="BK276"/>
  <c r="J175"/>
  <c r="BK200"/>
  <c r="J249"/>
  <c i="4" r="J113"/>
  <c r="BK113"/>
  <c i="5" r="BK446"/>
  <c r="J299"/>
  <c r="BK109"/>
  <c r="BK352"/>
  <c r="BK138"/>
  <c r="BK386"/>
  <c r="J226"/>
  <c r="J121"/>
  <c i="6" r="J245"/>
  <c r="J265"/>
  <c r="J311"/>
  <c r="BK125"/>
  <c r="BK265"/>
  <c i="7" r="BK164"/>
  <c r="J146"/>
  <c r="J129"/>
  <c i="8" r="J550"/>
  <c r="J349"/>
  <c r="J611"/>
  <c r="J459"/>
  <c r="J132"/>
  <c r="BK520"/>
  <c r="BK324"/>
  <c r="BK132"/>
  <c r="BK550"/>
  <c r="J425"/>
  <c r="J193"/>
  <c i="9" r="J311"/>
  <c r="BK205"/>
  <c r="J307"/>
  <c r="J294"/>
  <c r="J205"/>
  <c i="10" r="BK98"/>
  <c r="J129"/>
  <c i="11" r="BK86"/>
  <c i="2" r="BK856"/>
  <c r="BK582"/>
  <c r="J332"/>
  <c r="J797"/>
  <c r="J658"/>
  <c r="J474"/>
  <c r="J127"/>
  <c r="BK754"/>
  <c r="BK631"/>
  <c r="J288"/>
  <c r="BK916"/>
  <c r="J831"/>
  <c r="BK642"/>
  <c r="J380"/>
  <c i="3" r="BK152"/>
  <c r="BK220"/>
  <c r="BK107"/>
  <c r="J211"/>
  <c i="4" r="J116"/>
  <c r="BK109"/>
  <c r="BK106"/>
  <c i="5" r="BK436"/>
  <c r="BK308"/>
  <c r="J480"/>
  <c r="J441"/>
  <c r="BK335"/>
  <c r="BK193"/>
  <c r="J413"/>
  <c r="BK332"/>
  <c r="J219"/>
  <c r="BK149"/>
  <c i="6" r="J272"/>
  <c r="J197"/>
  <c r="BK239"/>
  <c r="BK317"/>
  <c r="J96"/>
  <c r="BK146"/>
  <c i="7" r="BK160"/>
  <c r="BK150"/>
  <c i="8" r="J604"/>
  <c r="BK397"/>
  <c r="J241"/>
  <c r="J511"/>
  <c r="BK377"/>
  <c r="BK136"/>
  <c r="BK584"/>
  <c r="J384"/>
  <c r="J223"/>
  <c r="BK597"/>
  <c r="J436"/>
  <c r="BK187"/>
  <c i="9" r="BK157"/>
  <c r="J176"/>
  <c r="J235"/>
  <c r="BK267"/>
  <c r="J128"/>
  <c i="10" r="BK162"/>
  <c i="11" r="BK90"/>
  <c i="2" r="J779"/>
  <c r="BK571"/>
  <c r="BK416"/>
  <c r="J115"/>
  <c r="J771"/>
  <c r="J706"/>
  <c r="J617"/>
  <c r="J148"/>
  <c r="J730"/>
  <c r="J601"/>
  <c r="BK276"/>
  <c r="BK906"/>
  <c r="J645"/>
  <c r="J438"/>
  <c i="3" r="J269"/>
  <c r="BK211"/>
  <c r="J130"/>
  <c r="J262"/>
  <c r="J148"/>
  <c i="4" r="BK138"/>
  <c r="BK102"/>
  <c i="5" r="BK423"/>
  <c r="BK322"/>
  <c r="BK208"/>
  <c r="J446"/>
  <c r="BK379"/>
  <c r="J149"/>
  <c r="J466"/>
  <c r="J335"/>
  <c r="J274"/>
  <c r="J163"/>
  <c i="6" r="BK270"/>
  <c r="BK283"/>
  <c r="J297"/>
  <c r="BK167"/>
  <c r="BK222"/>
  <c i="7" r="J123"/>
  <c r="BK106"/>
  <c i="8" r="J616"/>
  <c r="BK419"/>
  <c r="J290"/>
  <c r="BK577"/>
  <c r="BK637"/>
  <c r="BK532"/>
  <c r="BK336"/>
  <c r="J112"/>
  <c r="BK497"/>
  <c r="J433"/>
  <c r="BK101"/>
  <c i="9" r="BK106"/>
  <c r="BK168"/>
  <c r="BK270"/>
  <c r="J304"/>
  <c r="J238"/>
  <c r="BK123"/>
  <c i="10" r="BK126"/>
  <c r="J114"/>
  <c i="2" r="J873"/>
  <c r="BK818"/>
  <c r="BK587"/>
  <c r="J391"/>
  <c i="1" r="AS59"/>
  <c i="2" r="J866"/>
  <c r="J699"/>
  <c r="J488"/>
  <c r="BK360"/>
  <c r="BK127"/>
  <c r="BK888"/>
  <c r="BK712"/>
  <c r="BK579"/>
  <c r="BK262"/>
  <c i="3" r="BK234"/>
  <c r="BK137"/>
  <c r="BK127"/>
  <c r="J247"/>
  <c r="J171"/>
  <c i="4" r="BK145"/>
  <c r="BK120"/>
  <c i="5" r="J452"/>
  <c r="BK363"/>
  <c r="BK163"/>
  <c r="J473"/>
  <c r="BK372"/>
  <c r="BK121"/>
  <c r="BK392"/>
  <c r="BK229"/>
  <c i="6" r="BK321"/>
  <c r="BK214"/>
  <c r="J209"/>
  <c r="J325"/>
  <c r="J107"/>
  <c i="7" r="BK167"/>
  <c r="J135"/>
  <c r="J98"/>
  <c i="8" r="J442"/>
  <c r="BK234"/>
  <c r="BK559"/>
  <c r="J388"/>
  <c r="J635"/>
  <c r="BK442"/>
  <c r="BK313"/>
  <c r="J587"/>
  <c r="BK492"/>
  <c r="BK339"/>
  <c i="9" r="BK311"/>
  <c r="BK241"/>
  <c r="BK261"/>
  <c r="J143"/>
  <c r="BK265"/>
  <c r="J265"/>
  <c i="10" r="BK154"/>
  <c r="BK114"/>
  <c r="BK120"/>
  <c i="2" r="J863"/>
  <c r="BK725"/>
  <c r="BK380"/>
  <c r="J107"/>
  <c r="J784"/>
  <c r="J671"/>
  <c r="J144"/>
  <c r="J723"/>
  <c r="J639"/>
  <c r="J528"/>
  <c r="BK107"/>
  <c r="BK883"/>
  <c r="BK653"/>
  <c r="BK454"/>
  <c r="BK144"/>
  <c i="3" r="J238"/>
  <c r="BK95"/>
  <c r="BK124"/>
  <c r="J223"/>
  <c i="4" r="BK141"/>
  <c r="BK148"/>
  <c i="5" r="BK415"/>
  <c r="BK325"/>
  <c r="J201"/>
  <c r="BK413"/>
  <c r="J208"/>
  <c r="BK452"/>
  <c r="BK338"/>
  <c r="BK287"/>
  <c i="6" r="BK307"/>
  <c r="BK193"/>
  <c r="J222"/>
  <c r="J283"/>
  <c r="J317"/>
  <c r="J149"/>
  <c i="7" r="BK174"/>
  <c r="J106"/>
  <c r="J102"/>
  <c i="8" r="J492"/>
  <c r="BK370"/>
  <c r="BK230"/>
  <c r="J532"/>
  <c r="BK295"/>
  <c r="J601"/>
  <c r="BK360"/>
  <c r="BK193"/>
  <c r="BK594"/>
  <c r="BK452"/>
  <c r="BK275"/>
  <c i="9" r="J249"/>
  <c r="BK146"/>
  <c r="BK277"/>
  <c r="BK281"/>
  <c r="J146"/>
  <c i="10" r="BK129"/>
  <c r="BK147"/>
  <c i="11" r="J86"/>
  <c i="2" r="J804"/>
  <c r="BK699"/>
  <c r="J461"/>
  <c r="J262"/>
  <c r="BK764"/>
  <c r="J687"/>
  <c r="J579"/>
  <c r="J357"/>
  <c r="J849"/>
  <c r="J718"/>
  <c r="BK368"/>
  <c r="J168"/>
  <c r="J876"/>
  <c r="J568"/>
  <c r="BK178"/>
  <c i="3" r="J127"/>
  <c r="J137"/>
  <c r="BK272"/>
  <c r="J187"/>
  <c i="4" r="BK93"/>
  <c r="J152"/>
  <c i="5" r="J410"/>
  <c r="J352"/>
  <c r="BK187"/>
  <c r="BK490"/>
  <c r="BK410"/>
  <c r="J304"/>
  <c r="BK463"/>
  <c r="BK236"/>
  <c r="BK201"/>
  <c i="6" r="BK301"/>
  <c r="BK130"/>
  <c r="BK143"/>
  <c r="BK179"/>
  <c r="BK275"/>
  <c i="7" r="BK171"/>
  <c r="BK126"/>
  <c r="BK142"/>
  <c i="8" r="J559"/>
  <c r="J352"/>
  <c r="J597"/>
  <c r="J466"/>
  <c r="BK241"/>
  <c r="BK604"/>
  <c r="BK425"/>
  <c r="J156"/>
  <c r="J520"/>
  <c r="BK309"/>
  <c i="9" r="BK256"/>
  <c r="J301"/>
  <c r="BK128"/>
  <c r="J157"/>
  <c r="J246"/>
  <c i="10" r="J147"/>
  <c r="J134"/>
  <c i="11" r="BK92"/>
  <c i="2" r="J879"/>
  <c r="BK706"/>
  <c r="J554"/>
  <c r="J360"/>
  <c r="BK879"/>
  <c r="J744"/>
  <c r="J470"/>
  <c r="BK115"/>
  <c r="J712"/>
  <c r="BK540"/>
  <c r="J897"/>
  <c r="J823"/>
  <c r="J609"/>
  <c r="BK332"/>
  <c i="3" r="J256"/>
  <c r="BK148"/>
  <c r="BK243"/>
  <c r="J95"/>
  <c r="J192"/>
  <c i="4" r="J148"/>
  <c r="BK131"/>
  <c i="5" r="BK480"/>
  <c r="J392"/>
  <c r="BK247"/>
  <c r="J486"/>
  <c r="J415"/>
  <c r="J332"/>
  <c r="J514"/>
  <c r="BK441"/>
  <c r="J325"/>
  <c r="J138"/>
  <c i="6" r="BK250"/>
  <c r="BK137"/>
  <c r="BK325"/>
  <c r="J130"/>
  <c r="J160"/>
  <c i="7" r="BK98"/>
  <c r="J94"/>
  <c i="8" r="J594"/>
  <c r="BK445"/>
  <c r="J336"/>
  <c r="BK554"/>
  <c r="J397"/>
  <c r="BK143"/>
  <c r="J577"/>
  <c r="J370"/>
  <c r="J143"/>
  <c r="BK523"/>
  <c r="BK394"/>
  <c r="J253"/>
  <c i="9" r="BK176"/>
  <c r="BK218"/>
  <c r="J96"/>
  <c r="J218"/>
  <c i="10" r="J94"/>
  <c r="J120"/>
  <c i="11" r="J90"/>
  <c i="2" r="J751"/>
  <c r="BK563"/>
  <c r="BK357"/>
  <c r="BK789"/>
  <c r="BK645"/>
  <c r="BK488"/>
  <c r="BK168"/>
  <c r="BK784"/>
  <c r="J674"/>
  <c r="J587"/>
  <c r="BK319"/>
  <c r="BK148"/>
  <c r="J818"/>
  <c r="BK617"/>
  <c r="BK499"/>
  <c i="3" r="J280"/>
  <c r="J160"/>
  <c r="J228"/>
  <c r="J119"/>
  <c r="J200"/>
  <c i="4" r="J109"/>
  <c r="J106"/>
  <c i="5" r="J429"/>
  <c r="BK315"/>
  <c r="J216"/>
  <c r="J483"/>
  <c r="BK398"/>
  <c r="J236"/>
  <c r="BK501"/>
  <c r="J369"/>
  <c r="J338"/>
  <c r="J187"/>
  <c i="6" r="J259"/>
  <c r="J262"/>
  <c r="J256"/>
  <c r="BK311"/>
  <c r="BK171"/>
  <c i="7" r="J177"/>
  <c r="J171"/>
  <c i="8" r="BK587"/>
  <c r="J394"/>
  <c r="BK479"/>
  <c r="BK271"/>
  <c r="J125"/>
  <c r="J523"/>
  <c r="J339"/>
  <c r="BK125"/>
  <c r="BK459"/>
  <c r="J271"/>
  <c i="9" r="BK287"/>
  <c r="J297"/>
  <c r="J164"/>
  <c r="J287"/>
  <c r="J210"/>
  <c i="10" r="J117"/>
  <c r="J154"/>
  <c i="2" r="BK876"/>
  <c r="BK738"/>
  <c r="BK568"/>
  <c r="J319"/>
  <c r="BK870"/>
  <c r="BK761"/>
  <c r="J499"/>
  <c r="BK213"/>
  <c r="J764"/>
  <c r="J693"/>
  <c r="J593"/>
  <c r="J305"/>
  <c r="BK863"/>
  <c r="J626"/>
  <c r="BK305"/>
  <c i="3" r="BK266"/>
  <c r="BK223"/>
  <c r="BK256"/>
  <c r="J107"/>
  <c r="BK175"/>
  <c i="4" r="J131"/>
  <c r="BK123"/>
  <c i="5" r="BK473"/>
  <c r="J379"/>
  <c r="BK226"/>
  <c r="BK389"/>
  <c r="J247"/>
  <c r="J490"/>
  <c r="J363"/>
  <c r="J101"/>
  <c r="J193"/>
  <c i="6" r="J291"/>
  <c r="J143"/>
  <c r="J171"/>
  <c r="J239"/>
  <c r="BK297"/>
  <c i="7" r="BK181"/>
  <c r="BK146"/>
  <c r="J181"/>
  <c i="8" r="J584"/>
  <c r="J400"/>
  <c r="J295"/>
  <c r="BK570"/>
  <c r="J381"/>
  <c r="BK635"/>
  <c r="BK433"/>
  <c r="BK290"/>
  <c r="BK611"/>
  <c r="J479"/>
  <c r="J313"/>
  <c i="9" r="BK297"/>
  <c r="BK235"/>
  <c r="J256"/>
  <c r="J229"/>
  <c i="10" r="BK151"/>
  <c r="BK94"/>
  <c i="11" r="BK84"/>
  <c i="2" r="BK730"/>
  <c r="BK519"/>
  <c r="J420"/>
  <c r="J198"/>
  <c r="J738"/>
  <c r="BK639"/>
  <c r="J513"/>
  <c r="J158"/>
  <c r="BK779"/>
  <c r="BK667"/>
  <c r="J101"/>
  <c r="BK797"/>
  <c r="BK513"/>
  <c r="BK311"/>
  <c i="3" r="BK187"/>
  <c r="BK269"/>
  <c r="J152"/>
  <c r="J234"/>
  <c r="BK119"/>
  <c i="4" r="J134"/>
  <c r="BK127"/>
  <c i="5" r="BK469"/>
  <c r="J386"/>
  <c r="J229"/>
  <c r="BK101"/>
  <c r="J469"/>
  <c r="BK369"/>
  <c r="J109"/>
  <c r="J358"/>
  <c r="J278"/>
  <c i="6" r="J314"/>
  <c r="J242"/>
  <c r="J270"/>
  <c r="BK96"/>
  <c r="J250"/>
  <c r="J214"/>
  <c i="7" r="BK129"/>
  <c r="J167"/>
  <c r="BK94"/>
  <c i="8" r="BK430"/>
  <c r="J324"/>
  <c r="BK564"/>
  <c r="J407"/>
  <c r="J637"/>
  <c r="BK473"/>
  <c r="J346"/>
  <c r="J136"/>
  <c r="J554"/>
  <c r="BK407"/>
  <c i="9" r="BK294"/>
  <c r="BK315"/>
  <c r="BK153"/>
  <c r="BK291"/>
  <c r="BK229"/>
  <c i="10" r="J158"/>
  <c r="BK123"/>
  <c i="11" r="J82"/>
  <c i="2" l="1" r="R460"/>
  <c i="3" r="T191"/>
  <c r="T251"/>
  <c i="5" r="T422"/>
  <c i="6" r="P213"/>
  <c i="10" r="P93"/>
  <c i="2" r="T460"/>
  <c i="3" r="R191"/>
  <c r="P251"/>
  <c i="5" r="P422"/>
  <c i="6" r="R213"/>
  <c i="9" r="R209"/>
  <c i="3" r="P191"/>
  <c r="R251"/>
  <c i="5" r="R422"/>
  <c i="9" r="P209"/>
  <c i="2" r="P460"/>
  <c i="6" r="T213"/>
  <c i="9" r="T209"/>
  <c i="2" r="R100"/>
  <c r="BK473"/>
  <c r="J473"/>
  <c r="J68"/>
  <c r="T562"/>
  <c r="R753"/>
  <c r="BK796"/>
  <c r="J796"/>
  <c r="J72"/>
  <c r="T845"/>
  <c r="T887"/>
  <c r="T886"/>
  <c i="3" r="R94"/>
  <c r="T210"/>
  <c r="R265"/>
  <c i="4" r="T92"/>
  <c r="T119"/>
  <c r="P130"/>
  <c i="5" r="BK100"/>
  <c r="J100"/>
  <c r="J65"/>
  <c r="BK298"/>
  <c r="J298"/>
  <c r="J67"/>
  <c r="R307"/>
  <c r="P357"/>
  <c r="T435"/>
  <c r="P462"/>
  <c r="P494"/>
  <c r="P493"/>
  <c i="6" r="BK95"/>
  <c r="J95"/>
  <c r="J65"/>
  <c r="T232"/>
  <c r="P282"/>
  <c r="P300"/>
  <c i="7" r="R93"/>
  <c r="P119"/>
  <c r="BK156"/>
  <c r="J156"/>
  <c r="J68"/>
  <c i="9" r="R95"/>
  <c r="P228"/>
  <c r="P276"/>
  <c r="T290"/>
  <c i="10" r="BK113"/>
  <c r="J113"/>
  <c r="J66"/>
  <c r="BK143"/>
  <c r="J143"/>
  <c r="J68"/>
  <c i="2" r="T100"/>
  <c r="T473"/>
  <c r="R562"/>
  <c r="P753"/>
  <c r="R796"/>
  <c r="R845"/>
  <c r="P887"/>
  <c r="P886"/>
  <c i="3" r="P94"/>
  <c r="R210"/>
  <c r="P265"/>
  <c i="4" r="BK92"/>
  <c r="J92"/>
  <c r="J65"/>
  <c r="R119"/>
  <c r="T130"/>
  <c i="5" r="T100"/>
  <c r="R298"/>
  <c r="T307"/>
  <c r="BK357"/>
  <c r="J357"/>
  <c r="J70"/>
  <c r="BK435"/>
  <c r="J435"/>
  <c r="J72"/>
  <c r="BK462"/>
  <c r="J462"/>
  <c r="J73"/>
  <c r="R494"/>
  <c r="R493"/>
  <c i="6" r="R95"/>
  <c r="BK232"/>
  <c r="J232"/>
  <c r="J67"/>
  <c r="BK282"/>
  <c r="J282"/>
  <c r="J69"/>
  <c r="BK300"/>
  <c r="J300"/>
  <c r="J70"/>
  <c i="7" r="T93"/>
  <c r="BK119"/>
  <c r="J119"/>
  <c r="J66"/>
  <c r="P156"/>
  <c i="8" r="R100"/>
  <c r="BK302"/>
  <c r="J302"/>
  <c r="J67"/>
  <c r="R302"/>
  <c r="T302"/>
  <c r="BK376"/>
  <c r="J376"/>
  <c r="J70"/>
  <c r="P376"/>
  <c r="P522"/>
  <c r="BK549"/>
  <c r="J549"/>
  <c r="J72"/>
  <c r="R549"/>
  <c r="P583"/>
  <c r="R615"/>
  <c r="R614"/>
  <c i="9" r="P95"/>
  <c r="T228"/>
  <c r="T276"/>
  <c r="R290"/>
  <c i="10" r="R113"/>
  <c r="P143"/>
  <c i="11" r="P81"/>
  <c r="P80"/>
  <c i="1" r="AU67"/>
  <c i="2" r="P100"/>
  <c r="P473"/>
  <c r="P562"/>
  <c r="BK753"/>
  <c r="J753"/>
  <c r="J71"/>
  <c r="T796"/>
  <c r="BK845"/>
  <c r="J845"/>
  <c r="J73"/>
  <c r="BK887"/>
  <c r="J887"/>
  <c r="J76"/>
  <c i="3" r="BK94"/>
  <c r="J94"/>
  <c r="J65"/>
  <c r="P210"/>
  <c r="BK265"/>
  <c r="J265"/>
  <c r="J69"/>
  <c i="4" r="R92"/>
  <c r="BK119"/>
  <c r="J119"/>
  <c r="J66"/>
  <c r="BK130"/>
  <c r="J130"/>
  <c r="J67"/>
  <c i="5" r="R100"/>
  <c r="P298"/>
  <c r="BK307"/>
  <c r="J307"/>
  <c r="J68"/>
  <c r="R357"/>
  <c r="P435"/>
  <c r="R462"/>
  <c r="BK494"/>
  <c r="J494"/>
  <c r="J76"/>
  <c i="6" r="T95"/>
  <c r="R232"/>
  <c r="R282"/>
  <c r="R300"/>
  <c i="7" r="BK93"/>
  <c r="J93"/>
  <c r="J65"/>
  <c r="T119"/>
  <c r="R156"/>
  <c i="8" r="P100"/>
  <c r="BK312"/>
  <c r="J312"/>
  <c r="J68"/>
  <c r="T312"/>
  <c r="T376"/>
  <c r="R522"/>
  <c r="P549"/>
  <c r="T549"/>
  <c r="R583"/>
  <c r="P615"/>
  <c r="P614"/>
  <c i="9" r="BK95"/>
  <c r="J95"/>
  <c r="J65"/>
  <c r="BK228"/>
  <c r="J228"/>
  <c r="J67"/>
  <c r="BK276"/>
  <c r="J276"/>
  <c r="J69"/>
  <c r="BK290"/>
  <c r="J290"/>
  <c r="J70"/>
  <c i="10" r="P113"/>
  <c r="P92"/>
  <c r="P91"/>
  <c i="1" r="AU66"/>
  <c i="10" r="R143"/>
  <c i="11" r="R81"/>
  <c r="R80"/>
  <c i="2" r="BK100"/>
  <c r="J100"/>
  <c r="J65"/>
  <c r="R473"/>
  <c r="BK562"/>
  <c r="J562"/>
  <c r="J70"/>
  <c r="T753"/>
  <c r="P796"/>
  <c r="P845"/>
  <c r="R887"/>
  <c r="R886"/>
  <c i="3" r="T94"/>
  <c r="T93"/>
  <c r="T92"/>
  <c r="BK210"/>
  <c r="J210"/>
  <c r="J67"/>
  <c r="T265"/>
  <c i="4" r="P92"/>
  <c r="P119"/>
  <c r="R130"/>
  <c i="5" r="P100"/>
  <c r="P99"/>
  <c r="P98"/>
  <c i="1" r="AU60"/>
  <c i="5" r="T298"/>
  <c r="P307"/>
  <c r="T357"/>
  <c r="R435"/>
  <c r="T462"/>
  <c r="T494"/>
  <c r="T493"/>
  <c i="6" r="P95"/>
  <c r="P94"/>
  <c r="P93"/>
  <c i="1" r="AU61"/>
  <c i="6" r="P232"/>
  <c r="T282"/>
  <c r="T300"/>
  <c i="7" r="P93"/>
  <c r="P92"/>
  <c r="P91"/>
  <c i="1" r="AU62"/>
  <c i="7" r="R119"/>
  <c r="T156"/>
  <c i="8" r="BK100"/>
  <c r="J100"/>
  <c r="J65"/>
  <c r="T100"/>
  <c r="P302"/>
  <c r="P312"/>
  <c r="R312"/>
  <c r="R376"/>
  <c r="BK522"/>
  <c r="J522"/>
  <c r="J71"/>
  <c r="T522"/>
  <c r="BK583"/>
  <c r="J583"/>
  <c r="J73"/>
  <c r="T583"/>
  <c r="BK615"/>
  <c r="J615"/>
  <c r="J76"/>
  <c r="T615"/>
  <c r="T614"/>
  <c i="9" r="T95"/>
  <c r="T94"/>
  <c r="T93"/>
  <c r="R228"/>
  <c r="R276"/>
  <c r="P290"/>
  <c i="10" r="T113"/>
  <c r="T92"/>
  <c r="T91"/>
  <c r="T143"/>
  <c i="11" r="BK81"/>
  <c r="BK80"/>
  <c r="J80"/>
  <c r="J59"/>
  <c r="T81"/>
  <c r="T80"/>
  <c i="2" r="BK553"/>
  <c r="J553"/>
  <c r="J69"/>
  <c i="3" r="BK191"/>
  <c r="J191"/>
  <c r="J66"/>
  <c i="5" r="BK291"/>
  <c r="J291"/>
  <c r="J66"/>
  <c i="6" r="BK213"/>
  <c r="J213"/>
  <c r="J66"/>
  <c i="10" r="BK93"/>
  <c r="BK133"/>
  <c r="J133"/>
  <c r="J67"/>
  <c i="5" r="BK422"/>
  <c r="J422"/>
  <c r="J71"/>
  <c r="BK489"/>
  <c r="J489"/>
  <c r="J74"/>
  <c i="6" r="BK324"/>
  <c r="J324"/>
  <c r="J71"/>
  <c i="7" r="BK149"/>
  <c r="J149"/>
  <c r="J67"/>
  <c i="8" r="BK610"/>
  <c r="J610"/>
  <c r="J74"/>
  <c i="10" r="BK161"/>
  <c r="J161"/>
  <c r="J69"/>
  <c i="3" r="BK251"/>
  <c r="J251"/>
  <c r="J68"/>
  <c r="BK279"/>
  <c r="J279"/>
  <c r="J70"/>
  <c i="4" r="BK151"/>
  <c r="J151"/>
  <c r="J68"/>
  <c i="7" r="BK180"/>
  <c r="J180"/>
  <c r="J69"/>
  <c i="8" r="BK294"/>
  <c r="J294"/>
  <c r="J66"/>
  <c r="BK369"/>
  <c r="J369"/>
  <c r="J69"/>
  <c i="9" r="BK209"/>
  <c r="J209"/>
  <c r="J66"/>
  <c r="BK269"/>
  <c r="J269"/>
  <c r="J68"/>
  <c r="BK314"/>
  <c r="J314"/>
  <c r="J71"/>
  <c i="2" r="BK453"/>
  <c r="J453"/>
  <c r="J66"/>
  <c r="BK460"/>
  <c r="J460"/>
  <c r="J67"/>
  <c r="BK882"/>
  <c r="J882"/>
  <c r="J74"/>
  <c i="5" r="BK351"/>
  <c r="J351"/>
  <c r="J69"/>
  <c i="6" r="BK274"/>
  <c r="J274"/>
  <c r="J68"/>
  <c i="10" r="J93"/>
  <c r="J65"/>
  <c i="11" r="F77"/>
  <c r="BE84"/>
  <c r="BE88"/>
  <c r="J52"/>
  <c r="E48"/>
  <c r="BE92"/>
  <c r="BE82"/>
  <c r="BE86"/>
  <c r="BE90"/>
  <c i="10" r="BE94"/>
  <c r="BE129"/>
  <c r="BE144"/>
  <c r="BE151"/>
  <c r="BE154"/>
  <c r="BE158"/>
  <c r="BE162"/>
  <c r="E50"/>
  <c r="J56"/>
  <c r="F59"/>
  <c r="BE98"/>
  <c r="BE114"/>
  <c r="BE117"/>
  <c r="BE126"/>
  <c r="BE147"/>
  <c r="BE120"/>
  <c r="BE123"/>
  <c r="BE134"/>
  <c i="9" r="E50"/>
  <c r="BE96"/>
  <c r="BE106"/>
  <c r="BE128"/>
  <c r="BE135"/>
  <c r="BE140"/>
  <c r="BE146"/>
  <c r="BE153"/>
  <c r="BE157"/>
  <c r="BE164"/>
  <c r="BE235"/>
  <c r="BE241"/>
  <c r="BE252"/>
  <c r="BE297"/>
  <c r="BE301"/>
  <c r="BE168"/>
  <c r="BE205"/>
  <c r="BE218"/>
  <c r="BE249"/>
  <c r="BE256"/>
  <c r="BE281"/>
  <c r="BE287"/>
  <c r="BE294"/>
  <c r="F90"/>
  <c r="BE176"/>
  <c r="BE189"/>
  <c r="BE229"/>
  <c r="BE238"/>
  <c r="BE246"/>
  <c r="BE265"/>
  <c r="BE277"/>
  <c r="BE307"/>
  <c r="BE311"/>
  <c r="BE315"/>
  <c r="J56"/>
  <c r="BE123"/>
  <c r="BE143"/>
  <c r="BE193"/>
  <c r="BE210"/>
  <c r="BE261"/>
  <c r="BE267"/>
  <c r="BE270"/>
  <c r="BE291"/>
  <c r="BE304"/>
  <c i="7" r="BK92"/>
  <c r="BK91"/>
  <c r="J91"/>
  <c i="8" r="J56"/>
  <c r="F59"/>
  <c r="BE112"/>
  <c r="BE125"/>
  <c r="BE143"/>
  <c r="BE193"/>
  <c r="BE208"/>
  <c r="BE223"/>
  <c r="BE230"/>
  <c r="BE290"/>
  <c r="BE333"/>
  <c r="BE349"/>
  <c r="BE360"/>
  <c r="BE370"/>
  <c r="BE377"/>
  <c r="BE384"/>
  <c r="BE391"/>
  <c r="BE397"/>
  <c r="BE433"/>
  <c r="BE436"/>
  <c r="BE442"/>
  <c r="BE473"/>
  <c r="BE479"/>
  <c r="BE520"/>
  <c r="BE554"/>
  <c r="BE559"/>
  <c r="BE570"/>
  <c r="BE584"/>
  <c r="E86"/>
  <c r="BE136"/>
  <c r="BE156"/>
  <c r="BE234"/>
  <c r="BE295"/>
  <c r="BE394"/>
  <c r="BE407"/>
  <c r="BE430"/>
  <c r="BE466"/>
  <c r="BE486"/>
  <c r="BE497"/>
  <c r="BE577"/>
  <c r="BE611"/>
  <c r="BE616"/>
  <c r="BE628"/>
  <c r="BE635"/>
  <c r="BE637"/>
  <c r="BE101"/>
  <c r="BE220"/>
  <c r="BE253"/>
  <c r="BE275"/>
  <c r="BE313"/>
  <c r="BE336"/>
  <c r="BE346"/>
  <c r="BE352"/>
  <c r="BE381"/>
  <c r="BE388"/>
  <c r="BE419"/>
  <c r="BE448"/>
  <c r="BE492"/>
  <c r="BE504"/>
  <c r="BE511"/>
  <c r="BE518"/>
  <c r="BE523"/>
  <c r="BE532"/>
  <c r="BE538"/>
  <c r="BE587"/>
  <c r="BE601"/>
  <c r="BE604"/>
  <c r="BE607"/>
  <c r="BE622"/>
  <c r="BE132"/>
  <c r="BE187"/>
  <c r="BE201"/>
  <c r="BE241"/>
  <c r="BE245"/>
  <c r="BE271"/>
  <c r="BE303"/>
  <c r="BE309"/>
  <c r="BE324"/>
  <c r="BE339"/>
  <c r="BE400"/>
  <c r="BE425"/>
  <c r="BE445"/>
  <c r="BE452"/>
  <c r="BE459"/>
  <c r="BE495"/>
  <c r="BE550"/>
  <c r="BE564"/>
  <c r="BE590"/>
  <c r="BE594"/>
  <c r="BE597"/>
  <c i="7" r="E50"/>
  <c r="J85"/>
  <c r="BE126"/>
  <c r="BE174"/>
  <c r="BE177"/>
  <c r="F88"/>
  <c r="BE98"/>
  <c r="BE157"/>
  <c r="BE160"/>
  <c r="BE171"/>
  <c r="BE94"/>
  <c r="BE102"/>
  <c r="BE106"/>
  <c r="BE120"/>
  <c r="BE129"/>
  <c r="BE164"/>
  <c r="BE167"/>
  <c r="BE123"/>
  <c r="BE132"/>
  <c r="BE135"/>
  <c r="BE138"/>
  <c r="BE142"/>
  <c r="BE146"/>
  <c r="BE150"/>
  <c r="BE181"/>
  <c i="6" r="E50"/>
  <c r="J87"/>
  <c r="BE107"/>
  <c r="BE125"/>
  <c r="BE143"/>
  <c r="BE167"/>
  <c r="BE179"/>
  <c r="BE245"/>
  <c r="BE256"/>
  <c r="BE259"/>
  <c r="BE287"/>
  <c r="BE301"/>
  <c r="BE137"/>
  <c r="BE214"/>
  <c r="BE233"/>
  <c r="BE239"/>
  <c r="BE253"/>
  <c r="BE262"/>
  <c r="BE270"/>
  <c r="BE275"/>
  <c r="BE291"/>
  <c r="BE304"/>
  <c r="BE311"/>
  <c r="BE314"/>
  <c r="BE321"/>
  <c r="BE325"/>
  <c r="BE130"/>
  <c r="BE146"/>
  <c r="BE149"/>
  <c r="BE193"/>
  <c r="BE209"/>
  <c r="BE242"/>
  <c r="BE250"/>
  <c r="BE272"/>
  <c r="BE283"/>
  <c r="BE297"/>
  <c r="BE307"/>
  <c r="F59"/>
  <c r="BE96"/>
  <c r="BE156"/>
  <c r="BE160"/>
  <c r="BE171"/>
  <c r="BE197"/>
  <c r="BE222"/>
  <c r="BE265"/>
  <c r="BE317"/>
  <c i="5" r="E86"/>
  <c r="BE101"/>
  <c r="BE121"/>
  <c r="BE133"/>
  <c r="BE229"/>
  <c r="BE236"/>
  <c r="BE240"/>
  <c r="BE299"/>
  <c r="BE308"/>
  <c r="F59"/>
  <c r="BE149"/>
  <c r="BE163"/>
  <c r="BE187"/>
  <c r="BE193"/>
  <c r="BE201"/>
  <c r="BE208"/>
  <c r="BE278"/>
  <c r="BE322"/>
  <c r="BE379"/>
  <c r="BE401"/>
  <c r="BE410"/>
  <c r="BE423"/>
  <c r="BE429"/>
  <c r="BE436"/>
  <c r="BE446"/>
  <c r="BE455"/>
  <c r="BE466"/>
  <c r="BE486"/>
  <c r="BE507"/>
  <c r="BE514"/>
  <c r="J56"/>
  <c r="BE216"/>
  <c r="BE219"/>
  <c r="BE226"/>
  <c r="BE247"/>
  <c r="BE274"/>
  <c r="BE287"/>
  <c r="BE292"/>
  <c r="BE315"/>
  <c r="BE338"/>
  <c r="BE363"/>
  <c r="BE369"/>
  <c r="BE386"/>
  <c r="BE395"/>
  <c r="BE398"/>
  <c r="BE404"/>
  <c r="BE452"/>
  <c r="BE463"/>
  <c r="BE473"/>
  <c r="BE483"/>
  <c r="BE501"/>
  <c r="BE516"/>
  <c r="BE109"/>
  <c r="BE138"/>
  <c r="BE143"/>
  <c r="BE251"/>
  <c r="BE259"/>
  <c r="BE304"/>
  <c r="BE325"/>
  <c r="BE332"/>
  <c r="BE335"/>
  <c r="BE344"/>
  <c r="BE352"/>
  <c r="BE358"/>
  <c r="BE366"/>
  <c r="BE372"/>
  <c r="BE389"/>
  <c r="BE392"/>
  <c r="BE413"/>
  <c r="BE415"/>
  <c r="BE441"/>
  <c r="BE469"/>
  <c r="BE476"/>
  <c r="BE480"/>
  <c r="BE490"/>
  <c r="BE495"/>
  <c i="3" r="BK93"/>
  <c r="J93"/>
  <c r="J64"/>
  <c i="4" r="J56"/>
  <c r="BE116"/>
  <c r="BE138"/>
  <c r="E50"/>
  <c r="F59"/>
  <c r="BE93"/>
  <c r="BE106"/>
  <c r="BE134"/>
  <c r="BE141"/>
  <c r="BE148"/>
  <c r="BE152"/>
  <c r="BE113"/>
  <c r="BE120"/>
  <c r="BE123"/>
  <c r="BE99"/>
  <c r="BE102"/>
  <c r="BE109"/>
  <c r="BE127"/>
  <c r="BE131"/>
  <c r="BE145"/>
  <c i="2" r="BK99"/>
  <c i="3" r="BE124"/>
  <c r="BE127"/>
  <c r="BE130"/>
  <c r="BE192"/>
  <c r="BE228"/>
  <c r="BE234"/>
  <c r="BE266"/>
  <c r="BE269"/>
  <c r="J56"/>
  <c r="E80"/>
  <c r="BE112"/>
  <c r="BE141"/>
  <c r="BE148"/>
  <c r="BE187"/>
  <c r="F89"/>
  <c r="BE95"/>
  <c r="BE107"/>
  <c r="BE137"/>
  <c r="BE152"/>
  <c r="BE171"/>
  <c r="BE175"/>
  <c r="BE217"/>
  <c r="BE238"/>
  <c r="BE247"/>
  <c r="BE252"/>
  <c r="BE276"/>
  <c r="BE119"/>
  <c r="BE160"/>
  <c r="BE200"/>
  <c r="BE211"/>
  <c r="BE220"/>
  <c r="BE223"/>
  <c r="BE231"/>
  <c r="BE243"/>
  <c r="BE249"/>
  <c r="BE256"/>
  <c r="BE262"/>
  <c r="BE272"/>
  <c r="BE280"/>
  <c i="2" r="J56"/>
  <c r="F59"/>
  <c r="BE135"/>
  <c r="BE148"/>
  <c r="BE158"/>
  <c r="BE268"/>
  <c r="BE276"/>
  <c r="BE357"/>
  <c r="BE360"/>
  <c r="BE384"/>
  <c r="BE470"/>
  <c r="BE474"/>
  <c r="BE516"/>
  <c r="BE554"/>
  <c r="BE593"/>
  <c r="BE631"/>
  <c r="BE658"/>
  <c r="BE687"/>
  <c r="BE690"/>
  <c r="BE693"/>
  <c r="BE718"/>
  <c r="BE725"/>
  <c r="BE730"/>
  <c r="BE732"/>
  <c r="BE744"/>
  <c r="BE754"/>
  <c r="BE779"/>
  <c r="BE797"/>
  <c r="BE804"/>
  <c r="BE837"/>
  <c r="BE859"/>
  <c r="BE866"/>
  <c r="BE876"/>
  <c r="BE879"/>
  <c r="BE888"/>
  <c r="BE897"/>
  <c r="BE906"/>
  <c r="BE916"/>
  <c r="BE921"/>
  <c r="E50"/>
  <c r="BE115"/>
  <c r="BE144"/>
  <c r="BE198"/>
  <c r="BE332"/>
  <c r="BE372"/>
  <c r="BE391"/>
  <c r="BE416"/>
  <c r="BE438"/>
  <c r="BE454"/>
  <c r="BE461"/>
  <c r="BE488"/>
  <c r="BE499"/>
  <c r="BE502"/>
  <c r="BE510"/>
  <c r="BE513"/>
  <c r="BE563"/>
  <c r="BE571"/>
  <c r="BE579"/>
  <c r="BE617"/>
  <c r="BE639"/>
  <c r="BE645"/>
  <c r="BE706"/>
  <c r="BE738"/>
  <c r="BE811"/>
  <c r="BE852"/>
  <c r="BE863"/>
  <c r="BE107"/>
  <c r="BE127"/>
  <c r="BE178"/>
  <c r="BE187"/>
  <c r="BE213"/>
  <c r="BE262"/>
  <c r="BE288"/>
  <c r="BE311"/>
  <c r="BE319"/>
  <c r="BE368"/>
  <c r="BE380"/>
  <c r="BE442"/>
  <c r="BE519"/>
  <c r="BE525"/>
  <c r="BE528"/>
  <c r="BE568"/>
  <c r="BE582"/>
  <c r="BE587"/>
  <c r="BE601"/>
  <c r="BE648"/>
  <c r="BE667"/>
  <c r="BE677"/>
  <c r="BE699"/>
  <c r="BE723"/>
  <c r="BE751"/>
  <c r="BE764"/>
  <c r="BE771"/>
  <c r="BE818"/>
  <c r="BE823"/>
  <c r="BE849"/>
  <c r="BE856"/>
  <c r="BE870"/>
  <c r="BE873"/>
  <c r="BE101"/>
  <c r="BE168"/>
  <c r="BE305"/>
  <c r="BE420"/>
  <c r="BE540"/>
  <c r="BE609"/>
  <c r="BE626"/>
  <c r="BE642"/>
  <c r="BE653"/>
  <c r="BE671"/>
  <c r="BE674"/>
  <c r="BE680"/>
  <c r="BE712"/>
  <c r="BE761"/>
  <c r="BE784"/>
  <c r="BE789"/>
  <c r="BE831"/>
  <c r="BE846"/>
  <c r="BE883"/>
  <c r="F36"/>
  <c i="1" r="BA56"/>
  <c i="10" r="J36"/>
  <c i="1" r="AW66"/>
  <c r="AS54"/>
  <c i="3" r="F38"/>
  <c i="1" r="BC57"/>
  <c i="6" r="J36"/>
  <c i="1" r="AW61"/>
  <c i="8" r="F37"/>
  <c i="1" r="BB64"/>
  <c i="4" r="F39"/>
  <c i="1" r="BD58"/>
  <c i="5" r="F39"/>
  <c i="1" r="BD60"/>
  <c i="9" r="J36"/>
  <c i="1" r="AW65"/>
  <c i="2" r="J36"/>
  <c i="1" r="AW56"/>
  <c i="5" r="F38"/>
  <c i="1" r="BC60"/>
  <c i="11" r="F37"/>
  <c i="1" r="BD67"/>
  <c i="3" r="F39"/>
  <c i="1" r="BD57"/>
  <c i="6" r="F36"/>
  <c i="1" r="BA61"/>
  <c i="6" r="F39"/>
  <c i="1" r="BD61"/>
  <c i="8" r="F39"/>
  <c i="1" r="BD64"/>
  <c i="7" r="J36"/>
  <c i="1" r="AW62"/>
  <c i="9" r="F39"/>
  <c i="1" r="BD65"/>
  <c i="11" r="F35"/>
  <c i="1" r="BB67"/>
  <c i="3" r="F37"/>
  <c i="1" r="BB57"/>
  <c i="3" r="F36"/>
  <c i="1" r="BA57"/>
  <c i="6" r="F38"/>
  <c i="1" r="BC61"/>
  <c i="6" r="F37"/>
  <c i="1" r="BB61"/>
  <c i="9" r="F37"/>
  <c i="1" r="BB65"/>
  <c i="7" r="F39"/>
  <c i="1" r="BD62"/>
  <c i="8" r="F36"/>
  <c i="1" r="BA64"/>
  <c i="8" r="F38"/>
  <c i="1" r="BC64"/>
  <c i="4" r="F38"/>
  <c i="1" r="BC58"/>
  <c i="5" r="J36"/>
  <c i="1" r="AW60"/>
  <c i="7" r="F36"/>
  <c i="1" r="BA62"/>
  <c i="7" r="J32"/>
  <c i="9" r="F36"/>
  <c i="1" r="BA65"/>
  <c i="11" r="F36"/>
  <c i="1" r="BC67"/>
  <c i="2" r="F37"/>
  <c i="1" r="BB56"/>
  <c i="2" r="F39"/>
  <c i="1" r="BD56"/>
  <c i="8" r="J36"/>
  <c i="1" r="AW64"/>
  <c i="7" r="F37"/>
  <c i="1" r="BB62"/>
  <c i="9" r="F38"/>
  <c i="1" r="BC65"/>
  <c i="2" r="F38"/>
  <c i="1" r="BC56"/>
  <c i="10" r="F39"/>
  <c i="1" r="BD66"/>
  <c i="11" r="F34"/>
  <c i="1" r="BA67"/>
  <c i="4" r="F37"/>
  <c i="1" r="BB58"/>
  <c i="4" r="F36"/>
  <c i="1" r="BA58"/>
  <c i="5" r="F36"/>
  <c i="1" r="BA60"/>
  <c i="7" r="F38"/>
  <c i="1" r="BC62"/>
  <c i="10" r="F37"/>
  <c i="1" r="BB66"/>
  <c i="10" r="F38"/>
  <c i="1" r="BC66"/>
  <c i="11" r="J34"/>
  <c i="1" r="AW67"/>
  <c i="3" r="J36"/>
  <c i="1" r="AW57"/>
  <c i="4" r="J36"/>
  <c i="1" r="AW58"/>
  <c i="5" r="F37"/>
  <c i="1" r="BB60"/>
  <c i="10" r="F36"/>
  <c i="1" r="BA66"/>
  <c i="10" l="1" r="R92"/>
  <c r="R91"/>
  <c i="8" r="P99"/>
  <c r="P98"/>
  <c i="1" r="AU64"/>
  <c i="9" r="P94"/>
  <c r="P93"/>
  <c i="1" r="AU65"/>
  <c i="5" r="T99"/>
  <c r="T98"/>
  <c i="9" r="R94"/>
  <c r="R93"/>
  <c i="7" r="R92"/>
  <c r="R91"/>
  <c i="3" r="R93"/>
  <c r="R92"/>
  <c i="4" r="R91"/>
  <c r="R90"/>
  <c i="10" r="BK92"/>
  <c r="J92"/>
  <c r="J64"/>
  <c i="8" r="T99"/>
  <c r="T98"/>
  <c i="4" r="P91"/>
  <c r="P90"/>
  <c i="1" r="AU58"/>
  <c i="6" r="T94"/>
  <c r="T93"/>
  <c i="2" r="P99"/>
  <c r="P98"/>
  <c i="1" r="AU56"/>
  <c i="8" r="R99"/>
  <c r="R98"/>
  <c i="7" r="T92"/>
  <c r="T91"/>
  <c i="2" r="T99"/>
  <c r="T98"/>
  <c i="4" r="T91"/>
  <c r="T90"/>
  <c i="5" r="R99"/>
  <c r="R98"/>
  <c i="6" r="R94"/>
  <c r="R93"/>
  <c i="3" r="P93"/>
  <c r="P92"/>
  <c i="1" r="AU57"/>
  <c i="2" r="R99"/>
  <c r="R98"/>
  <c i="4" r="BK91"/>
  <c r="J91"/>
  <c r="J64"/>
  <c i="11" r="J81"/>
  <c r="J60"/>
  <c i="5" r="BK493"/>
  <c r="J493"/>
  <c r="J75"/>
  <c i="8" r="BK614"/>
  <c r="J614"/>
  <c r="J75"/>
  <c r="BK99"/>
  <c r="J99"/>
  <c r="J64"/>
  <c i="2" r="BK886"/>
  <c r="J886"/>
  <c r="J75"/>
  <c i="5" r="BK99"/>
  <c r="J99"/>
  <c r="J64"/>
  <c i="6" r="BK94"/>
  <c r="J94"/>
  <c r="J64"/>
  <c i="9" r="BK94"/>
  <c r="J94"/>
  <c r="J64"/>
  <c i="1" r="AG62"/>
  <c i="7" r="J92"/>
  <c r="J64"/>
  <c r="J63"/>
  <c i="3" r="BK92"/>
  <c r="J92"/>
  <c r="J63"/>
  <c i="2" r="J99"/>
  <c r="J64"/>
  <c r="J35"/>
  <c i="1" r="AV56"/>
  <c r="AT56"/>
  <c i="8" r="J35"/>
  <c i="1" r="AV64"/>
  <c r="AT64"/>
  <c i="9" r="F35"/>
  <c i="1" r="AZ65"/>
  <c r="BB59"/>
  <c r="AX59"/>
  <c r="BA59"/>
  <c r="AW59"/>
  <c i="11" r="J30"/>
  <c i="1" r="AG67"/>
  <c i="3" r="J35"/>
  <c i="1" r="AV57"/>
  <c r="AT57"/>
  <c i="5" r="F35"/>
  <c i="1" r="AZ60"/>
  <c r="BA63"/>
  <c r="AW63"/>
  <c r="AU59"/>
  <c i="2" r="F35"/>
  <c i="1" r="AZ56"/>
  <c i="10" r="J35"/>
  <c i="1" r="AV66"/>
  <c r="AT66"/>
  <c i="11" r="J33"/>
  <c i="1" r="AV67"/>
  <c r="AT67"/>
  <c r="AN67"/>
  <c i="7" r="F35"/>
  <c i="1" r="AZ62"/>
  <c r="BA55"/>
  <c i="4" r="J35"/>
  <c i="1" r="AV58"/>
  <c r="AT58"/>
  <c r="BC55"/>
  <c r="AY55"/>
  <c i="6" r="F35"/>
  <c i="1" r="AZ61"/>
  <c i="10" r="F35"/>
  <c i="1" r="AZ66"/>
  <c r="BC63"/>
  <c r="AY63"/>
  <c i="11" r="F33"/>
  <c i="1" r="AZ67"/>
  <c r="BD59"/>
  <c i="3" r="F35"/>
  <c i="1" r="AZ57"/>
  <c r="BD55"/>
  <c i="6" r="J35"/>
  <c i="1" r="AV61"/>
  <c r="AT61"/>
  <c r="BB63"/>
  <c r="AX63"/>
  <c r="BC59"/>
  <c r="AY59"/>
  <c i="8" r="F35"/>
  <c i="1" r="AZ64"/>
  <c i="9" r="J35"/>
  <c i="1" r="AV65"/>
  <c r="AT65"/>
  <c i="7" r="J35"/>
  <c i="1" r="AV62"/>
  <c r="AT62"/>
  <c r="AN62"/>
  <c i="4" r="F35"/>
  <c i="1" r="AZ58"/>
  <c r="BB55"/>
  <c r="AX55"/>
  <c i="5" r="J35"/>
  <c i="1" r="AV60"/>
  <c r="AT60"/>
  <c r="BD63"/>
  <c i="4" l="1" r="BK90"/>
  <c r="J90"/>
  <c r="J63"/>
  <c i="10" r="BK91"/>
  <c r="J91"/>
  <c r="J63"/>
  <c i="5" r="BK98"/>
  <c r="J98"/>
  <c i="9" r="BK93"/>
  <c r="J93"/>
  <c r="J63"/>
  <c i="6" r="BK93"/>
  <c r="J93"/>
  <c i="8" r="BK98"/>
  <c r="J98"/>
  <c r="J63"/>
  <c i="2" r="BK98"/>
  <c r="J98"/>
  <c i="11" r="J39"/>
  <c i="7" r="J41"/>
  <c i="1" r="AU55"/>
  <c r="BA54"/>
  <c r="W30"/>
  <c r="AZ63"/>
  <c r="AV63"/>
  <c r="AT63"/>
  <c r="AU63"/>
  <c r="AW55"/>
  <c r="BC54"/>
  <c r="AY54"/>
  <c i="2" r="J32"/>
  <c i="1" r="AG56"/>
  <c i="5" r="J32"/>
  <c i="1" r="AG60"/>
  <c r="AZ55"/>
  <c r="AV55"/>
  <c r="BD54"/>
  <c r="W33"/>
  <c i="3" r="J32"/>
  <c i="1" r="AG57"/>
  <c r="BB54"/>
  <c r="W31"/>
  <c i="6" r="J32"/>
  <c i="1" r="AG61"/>
  <c r="AZ59"/>
  <c r="AV59"/>
  <c r="AT59"/>
  <c i="2" l="1" r="J41"/>
  <c i="5" r="J41"/>
  <c i="6" r="J41"/>
  <c i="2" r="J63"/>
  <c i="6" r="J63"/>
  <c i="5" r="J63"/>
  <c i="3" r="J41"/>
  <c i="1" r="AN57"/>
  <c r="AN56"/>
  <c r="AN60"/>
  <c r="AN61"/>
  <c i="4" r="J32"/>
  <c i="1" r="AG58"/>
  <c r="AG55"/>
  <c i="10" r="J32"/>
  <c i="1" r="AG66"/>
  <c r="W32"/>
  <c r="AG59"/>
  <c i="9" r="J32"/>
  <c i="1" r="AG65"/>
  <c r="AT55"/>
  <c r="AU54"/>
  <c r="AZ54"/>
  <c r="AV54"/>
  <c r="AK29"/>
  <c r="AX54"/>
  <c i="8" r="J32"/>
  <c i="1" r="AG64"/>
  <c r="AW54"/>
  <c r="AK30"/>
  <c i="4" l="1" r="J41"/>
  <c i="10" r="J41"/>
  <c i="8" r="J41"/>
  <c i="1" r="AN66"/>
  <c i="9" r="J41"/>
  <c i="1" r="AN55"/>
  <c r="AN58"/>
  <c r="AN65"/>
  <c r="AN64"/>
  <c r="AN59"/>
  <c r="W29"/>
  <c r="AT54"/>
  <c r="AG63"/>
  <c l="1" r="AN63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<sst xmlns="http://schemas.openxmlformats.org/spreadsheetml/2006/main">
  <si>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</si>
  <si>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</si>
  <si>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</si>
  <si>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</si>
  <si>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</si>
  <si>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{fe779437-26dc-40f1-a338-cf9fd6bf95e9}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</si>
  <si>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</si>
  <si>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</si>
  <si>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</si>
  <si>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</si>
  <si>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</si>
  <si>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</si>
  <si>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</si>
  <si>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</si>
  <si>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5910-02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</si>
  <si>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</si>
  <si>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</si>
  <si>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Valtice - rekonstrukce kanalizace na ulicích Mikulovská, Břeclavská - část II.</t>
  </si>
  <si>
    <t>KSO:</t>
  </si>
  <si>
    <t>827 21 42</t>
  </si>
  <si>
    <t>CC-CZ:</t>
  </si>
  <si>
    <t/>
  </si>
  <si>
    <t>Místo:</t>
  </si>
  <si>
    <t>Valtice</t>
  </si>
  <si>
    <t>Datum:</t>
  </si>
  <si>
    <t>26. 7. 2022</t>
  </si>
  <si>
    <t>Zadavatel:</t>
  </si>
  <si>
    <t>IČ:</t>
  </si>
  <si>
    <t>49455168</t>
  </si>
  <si>
    <t>Vodovody a kanalizace Břeclav a.s.</t>
  </si>
  <si>
    <t>DIČ:</t>
  </si>
  <si>
    <t>Uchazeč:</t>
  </si>
  <si>
    <t>Vyplň údaj</t>
  </si>
  <si>
    <t>Projektant:</t>
  </si>
  <si>
    <t>46964371</t>
  </si>
  <si>
    <t>AQUA PROCON s.r.o.</t>
  </si>
  <si>
    <t>CZ46964371</t>
  </si>
  <si>
    <t>True</t>
  </si>
  <si>
    <t>Zpracovatel:</t>
  </si>
  <si>
    <t>Ing. Humpolík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</si>
  <si>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</si>
  <si>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</si>
  <si>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</si>
  <si>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</si>
  <si>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</si>
  <si>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</si>
  <si>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</si>
  <si>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</si>
  <si>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</si>
  <si>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</si>
  <si>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</si>
  <si>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</si>
  <si>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</si>
  <si>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</si>
  <si>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</si>
  <si>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</si>
  <si>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</si>
  <si>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</si>
  <si>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</si>
  <si>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</si>
  <si>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</si>
  <si>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</si>
  <si>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</si>
  <si>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</si>
  <si>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</si>
  <si>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</si>
  <si>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</si>
  <si>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</si>
  <si>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</si>
  <si>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</si>
  <si>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</si>
  <si>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</si>
  <si>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</si>
  <si>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</si>
  <si>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</si>
  <si>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</si>
  <si>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</si>
  <si>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</si>
  <si>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</si>
  <si>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</si>
  <si>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330.2</t>
  </si>
  <si>
    <t>Kanalizace - ulice Břeclavská - část II.</t>
  </si>
  <si>
    <t>STA</t>
  </si>
  <si>
    <t>1</t>
  </si>
  <si>
    <t>{5c7ede83-1b6d-4133-a0d4-0a78a2c1b371}</t>
  </si>
  <si>
    <t>2</t>
  </si>
  <si>
    <t>/</t>
  </si>
  <si>
    <t>330.2.1</t>
  </si>
  <si>
    <t>Stoky</t>
  </si>
  <si>
    <t>Soupis</t>
  </si>
  <si>
    <t>{7304a0f2-8ffa-441d-a6f7-97d2746adc5d}</t>
  </si>
  <si>
    <t>330.2.2</t>
  </si>
  <si>
    <t>Odbočky</t>
  </si>
  <si>
    <t>{f5145458-6956-4ded-8342-6c46981e812e}</t>
  </si>
  <si>
    <t>330.2.3</t>
  </si>
  <si>
    <t>Obnova povrchu</t>
  </si>
  <si>
    <t>{b9f70531-14b2-48ca-a69d-4fd45ad3cdb6}</t>
  </si>
  <si>
    <t>SO 330.3</t>
  </si>
  <si>
    <t>Kanalizace - ulice P. Bezruče - část II.</t>
  </si>
  <si>
    <t>{ac180438-f158-4572-b2e4-6c5cefac2ca2}</t>
  </si>
  <si>
    <t>330.3.1</t>
  </si>
  <si>
    <t>{0c711cfa-7a26-4f3f-936b-0a93efae10a2}</t>
  </si>
  <si>
    <t>330.3.2</t>
  </si>
  <si>
    <t>{e76e07ef-a4ba-474e-87c7-acb7a04dfbbc}</t>
  </si>
  <si>
    <t>330.3.3</t>
  </si>
  <si>
    <t>{eb9d476a-96f2-4f00-aaa4-abb7718c0ab9}</t>
  </si>
  <si>
    <t>SO 330.4</t>
  </si>
  <si>
    <t>Kanalizace - ulice Sobotní - část II.</t>
  </si>
  <si>
    <t>{1665c030-c778-4775-bdf3-00b1adb2eef4}</t>
  </si>
  <si>
    <t>330.4.1</t>
  </si>
  <si>
    <t>{813f67fd-8034-4679-ac9c-f578bbb34892}</t>
  </si>
  <si>
    <t>330.4.2</t>
  </si>
  <si>
    <t>{c7a7b7be-6ccb-4ae9-a2a6-6cf198955684}</t>
  </si>
  <si>
    <t>330.4.3</t>
  </si>
  <si>
    <t>{5805ecf9-73b7-4c2e-b55b-03d150ffe9c2}</t>
  </si>
  <si>
    <t>OVN</t>
  </si>
  <si>
    <t>Ostatní a vedlejší náklady</t>
  </si>
  <si>
    <t>{ea54c05d-642d-40d2-a7e1-45c5e367ff0d}</t>
  </si>
  <si>
    <t>KRYCÍ LIST SOUPISU PRACÍ</t>
  </si>
  <si>
    <t>Objekt:</t>
  </si>
  <si>
    <t>SO 330.2 - Kanalizace - ulice Břeclavská - část II.</t>
  </si>
  <si>
    <t>Soupis:</t>
  </si>
  <si>
    <t>330.2.1 - Stoky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</si>
  <si>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</si>
  <si>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</si>
  <si>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</si>
  <si>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</si>
  <si>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</si>
  <si>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</si>
  <si>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</si>
  <si>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</si>
  <si>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</si>
  <si>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</si>
  <si>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</si>
  <si>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</si>
  <si>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96 - Bourání konstrukcí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</si>
  <si>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</si>
  <si>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</si>
  <si>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</si>
  <si>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</si>
  <si>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</si>
  <si>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</si>
  <si>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</si>
  <si>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</si>
  <si>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</si>
  <si>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</si>
  <si>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</si>
  <si>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</si>
  <si>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</si>
  <si>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</si>
  <si>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</si>
  <si>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</si>
  <si>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</si>
  <si>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</si>
  <si>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</si>
  <si>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</si>
  <si>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</si>
  <si>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</si>
  <si>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</si>
  <si>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</si>
  <si>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</si>
  <si>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CS ÚRS 2022 02</t>
  </si>
  <si>
    <t>4</t>
  </si>
  <si>
    <t>-578269934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</si>
  <si>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</si>
  <si>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</si>
  <si>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Online PSC</t>
  </si>
  <si>
    <t>https://podminky.urs.cz/item/CS_URS_2022_02/113106132</t>
  </si>
  <si>
    <t>VV</t>
  </si>
  <si>
    <t>Břeclavská - ŽB DN800 čv</t>
  </si>
  <si>
    <t xml:space="preserve">"chodník bet. dlažba"  7,1*2,2</t>
  </si>
  <si>
    <t>Součet</t>
  </si>
  <si>
    <t>113106134</t>
  </si>
  <si>
    <t>Rozebrání dlažeb ze zámkových dlaždic komunikací pro pěší strojně pl do 50 m2</t>
  </si>
  <si>
    <t>553707424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</si>
  <si>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</si>
  <si>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https://podminky.urs.cz/item/CS_URS_2022_02/113106134</t>
  </si>
  <si>
    <t xml:space="preserve">"chodník zámk. dlažba"  32,35*2,2</t>
  </si>
  <si>
    <t>"ŠB4" 2,9*(2,9-2,2)</t>
  </si>
  <si>
    <t>"ŠB7" 2,9*(2,9-2,2)</t>
  </si>
  <si>
    <t>3</t>
  </si>
  <si>
    <t>113107322</t>
  </si>
  <si>
    <t>Odstranění podkladu z kameniva drceného tl přes 100 do 200 mm strojně pl do 50 m2</t>
  </si>
  <si>
    <t>1656349081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</si>
  <si>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</si>
  <si>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https://podminky.urs.cz/item/CS_URS_2022_02/113107322</t>
  </si>
  <si>
    <t>stoka Břeclavská</t>
  </si>
  <si>
    <t xml:space="preserve">"chodník asfalt"  4,3*1,88</t>
  </si>
  <si>
    <t>propoj Rudé armády</t>
  </si>
  <si>
    <t xml:space="preserve">"chodník asfalt"  2,87*2,2</t>
  </si>
  <si>
    <t>113107343</t>
  </si>
  <si>
    <t>Odstranění podkladu živičného tl přes 100 do 150 mm strojně pl do 50 m2</t>
  </si>
  <si>
    <t>-937455175</t>
  </si>
  <si>
    <t>Odstranění podkladů nebo krytů strojně plochy jednotlivě do 50 m2 s přemístěním hmot na skládku na vzdálenost do 3 m nebo s naložením na dopravní prostředek živičných, o tl. vrstvy přes 100 do 150 mm</t>
  </si>
  <si>
    <t>https://podminky.urs.cz/item/CS_URS_2022_02/113107343</t>
  </si>
  <si>
    <t>5</t>
  </si>
  <si>
    <t>113107346</t>
  </si>
  <si>
    <t>Odstranění podkladu živičného tl přes 250 do 300 mm strojně pl do 50 m2</t>
  </si>
  <si>
    <t>-725525460</t>
  </si>
  <si>
    <t>Odstranění podkladů nebo krytů strojně plochy jednotlivě do 50 m2 s přemístěním hmot na skládku na vzdálenost do 3 m nebo s naložením na dopravní prostředek živičných, o tl. vrstvy přes 250 do 300 mm</t>
  </si>
  <si>
    <t>https://podminky.urs.cz/item/CS_URS_2022_02/113107346</t>
  </si>
  <si>
    <t>"rušení stáv. šachty mimo výkop pro novou stoku - odbourání kónusu"</t>
  </si>
  <si>
    <t xml:space="preserve">"asfaltová komunikace"  1,0*1,0</t>
  </si>
  <si>
    <t>Mezisoučet</t>
  </si>
  <si>
    <t xml:space="preserve">"celková tloušťka asfaltové komunikace je 60 cm:"  1,0*2</t>
  </si>
  <si>
    <t>6</t>
  </si>
  <si>
    <t>115001104</t>
  </si>
  <si>
    <t>Převedení vody potrubím DN přes 250 do 300</t>
  </si>
  <si>
    <t>m</t>
  </si>
  <si>
    <t>-1719143415</t>
  </si>
  <si>
    <t>Převedení vody potrubím průměru DN přes 250 do 300</t>
  </si>
  <si>
    <t>https://podminky.urs.cz/item/CS_URS_2022_02/115001104</t>
  </si>
  <si>
    <t xml:space="preserve">"pro převedení splaškových vod během stavby viz TZ"   6,0</t>
  </si>
  <si>
    <t>7</t>
  </si>
  <si>
    <t>115101201</t>
  </si>
  <si>
    <t>Čerpání vody na dopravní výšku do 10 m průměrný přítok do 500 l/min</t>
  </si>
  <si>
    <t>hod</t>
  </si>
  <si>
    <t>-1780917892</t>
  </si>
  <si>
    <t>Čerpání vody na dopravní výšku do 10 m s uvažovaným průměrným přítokem do 500 l/min</t>
  </si>
  <si>
    <t>https://podminky.urs.cz/item/CS_URS_2022_02/115101201</t>
  </si>
  <si>
    <t>odvodnění povrchové drenáž</t>
  </si>
  <si>
    <t xml:space="preserve">"stoka Břeclavská - ŽB DN800 čv - ŠB3 - ŠB9"  206,15-39,65</t>
  </si>
  <si>
    <t xml:space="preserve">"podz.voda - drenáž - předpoklad čerpání 6 hod./den"  5*7*6</t>
  </si>
  <si>
    <t xml:space="preserve">"čerpání splaškových vod dle TZ:"  900</t>
  </si>
  <si>
    <t xml:space="preserve">"voda z přívalových dešťů dle TZ:"  50</t>
  </si>
  <si>
    <t>8</t>
  </si>
  <si>
    <t>115101301</t>
  </si>
  <si>
    <t>Pohotovost čerpací soupravy pro dopravní výšku do 10 m přítok do 500 l/min</t>
  </si>
  <si>
    <t>den</t>
  </si>
  <si>
    <t>989386516</t>
  </si>
  <si>
    <t>Pohotovost záložní čerpací soupravy pro dopravní výšku do 10 m s uvažovaným průměrným přítokem do 500 l/min</t>
  </si>
  <si>
    <t>https://podminky.urs.cz/item/CS_URS_2022_02/115101301</t>
  </si>
  <si>
    <t xml:space="preserve">"podz.voda - drenáž"  5*7</t>
  </si>
  <si>
    <t xml:space="preserve">"čerpání splaškových vod dle TZ"  60</t>
  </si>
  <si>
    <t xml:space="preserve">"voda z přívalových dešťů dle TZ"  2</t>
  </si>
  <si>
    <t>9</t>
  </si>
  <si>
    <t>119001401</t>
  </si>
  <si>
    <t>Dočasné zajištění potrubí ocelového nebo litinového DN do 200 mm</t>
  </si>
  <si>
    <t>-691475067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</si>
  <si>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</si>
  <si>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</si>
  <si>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 xml:space="preserve">"vodovod DN 100"  1,88*1</t>
  </si>
  <si>
    <t>propoj RA</t>
  </si>
  <si>
    <t xml:space="preserve">"vodovod DN 100"  2,2*1</t>
  </si>
  <si>
    <t>10</t>
  </si>
  <si>
    <t>119001421</t>
  </si>
  <si>
    <t>Dočasné zajištění kabelů a kabelových tratí ze 3 volně ložených kabelů</t>
  </si>
  <si>
    <t>491454111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</si>
  <si>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</si>
  <si>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https://podminky.urs.cz/item/CS_URS_2022_02/119001421</t>
  </si>
  <si>
    <t xml:space="preserve">"kabel NN podzemní"  2,2</t>
  </si>
  <si>
    <t xml:space="preserve">"kabel VN podzemní"  2,2</t>
  </si>
  <si>
    <t xml:space="preserve">"kabel sdělovací CETIN"  2,2</t>
  </si>
  <si>
    <t xml:space="preserve">"kabel sdělovací CETIN"  1,88</t>
  </si>
  <si>
    <t>11</t>
  </si>
  <si>
    <t>121151113</t>
  </si>
  <si>
    <t>Sejmutí ornice plochy do 500 m2 tl vrstvy do 200 mm strojně</t>
  </si>
  <si>
    <t>901675728</t>
  </si>
  <si>
    <t>Sejmutí ornice strojně při souvislé ploše přes 100 do 500 m2, tl. vrstvy do 200 mm</t>
  </si>
  <si>
    <t>https://podminky.urs.cz/item/CS_URS_2022_02/121151113</t>
  </si>
  <si>
    <t>stoka Břeclavská - ŽB DN800 čv</t>
  </si>
  <si>
    <t xml:space="preserve">"zeleň"  176,6*2,2</t>
  </si>
  <si>
    <t>propoj Rudé armády - ŽB DN800 čv</t>
  </si>
  <si>
    <t xml:space="preserve">"zeleň"  20,93*2,2</t>
  </si>
  <si>
    <t>stoka Břeclavská - ŽB DN600 čv</t>
  </si>
  <si>
    <t xml:space="preserve">"zeleň"  46,2*1,9</t>
  </si>
  <si>
    <t>"ŠB12" 2,7*(2,7-1,9)</t>
  </si>
  <si>
    <t>12</t>
  </si>
  <si>
    <t>131213712</t>
  </si>
  <si>
    <t>Hloubení zapažených jam v nesoudržných horninách třídy těžitelnosti I skupiny 3 ručně</t>
  </si>
  <si>
    <t>m3</t>
  </si>
  <si>
    <t>529334669</t>
  </si>
  <si>
    <t>Hloubení zapažených jam ručně s urovnáním dna do předepsaného profilu a spádu v hornině třídy těžitelnosti I skupiny 3 nesoudržných</t>
  </si>
  <si>
    <t>https://podminky.urs.cz/item/CS_URS_2022_02/131213712</t>
  </si>
  <si>
    <t>viz Podélné profily a Situace:</t>
  </si>
  <si>
    <t xml:space="preserve">"kabel NN podzemní"  2*2,2*2,28</t>
  </si>
  <si>
    <t xml:space="preserve">"kabel VN podzemní"  2*2,2*2,54</t>
  </si>
  <si>
    <t xml:space="preserve">"kabel sdělovací CETIN"  2*2,2*3,06</t>
  </si>
  <si>
    <t xml:space="preserve">"vodovod DN 100"  2,1*2,2*3,51</t>
  </si>
  <si>
    <t>ruční výkop</t>
  </si>
  <si>
    <t xml:space="preserve">"tř. těž. I skup. 3 - 70%"   50,888*0,70</t>
  </si>
  <si>
    <t>13</t>
  </si>
  <si>
    <t>131251205</t>
  </si>
  <si>
    <t>Hloubení jam zapažených v hornině třídy těžitelnosti I skupiny 3 objem do 1000 m3 strojně</t>
  </si>
  <si>
    <t>-2075048655</t>
  </si>
  <si>
    <t>Hloubení zapažených jam a zářezů strojně s urovnáním dna do předepsaného profilu a spádu v hornině třídy těžitelnosti I skupiny 3 přes 500 do 1 000 m3</t>
  </si>
  <si>
    <t>https://podminky.urs.cz/item/CS_URS_2022_02/131251205</t>
  </si>
  <si>
    <t>"staničení 39,65 [m]:" 13*2,2*(2,25+2,22)/2</t>
  </si>
  <si>
    <t>"staničení 52,65 [m]:" 44,5*2,2*(2,22+2,28)/2</t>
  </si>
  <si>
    <t>"staničení 97,15 [m]:" 27*2,2*(2,28+2,43)/2</t>
  </si>
  <si>
    <t>"staničení 124,15 [m]:" 27*2,2*(2,43+2,39)/2</t>
  </si>
  <si>
    <t>"staničení 151,15 [m]:" 25*2,2*(2,39+2,66)/2</t>
  </si>
  <si>
    <t>"staničení 176,15 [m]:" 30*2,2*(2,66+3,12)/2</t>
  </si>
  <si>
    <t>"staničení 206,15 [m]:" 58,15*2,2*(2,92+2,9)/2</t>
  </si>
  <si>
    <t>"ŠB4" 2,9*2,9*2,2-2,9/2*2,2*2,22-2,9/2*2,2*2,22</t>
  </si>
  <si>
    <t>"ŠB5" 2,9*2,9*2,26-2,9/2*2,2*2,28-2,9/2*2,2*2,28</t>
  </si>
  <si>
    <t>"ŠB6" 2,9*2,9*2,41-2,9/2*2,2*2,43-2,9/2*2,2*2,43</t>
  </si>
  <si>
    <t>"ŠB7" 2,9*2,9*2,37-2,9/2*2,2*2,39-2,9/2*2,2*2,39</t>
  </si>
  <si>
    <t>"ŠB8" 2,9*2,9*2,64-2,9/2*2,2*2,66-2,9/2*2,2*2,66</t>
  </si>
  <si>
    <t>"ŠB9" 2,9*2,9*3,1-2,9/2*2,2*3,12-2,9/2*2,2*2,92</t>
  </si>
  <si>
    <t>odpočet povrchu</t>
  </si>
  <si>
    <t xml:space="preserve">"chodník zámk. dlažba"  -32,35*2,2*0,25</t>
  </si>
  <si>
    <t>"ŠB4" -2,9*(2,9-2,2)*0,25</t>
  </si>
  <si>
    <t>"ŠB7" -2,9*(2,9-2,2)*0,25</t>
  </si>
  <si>
    <t xml:space="preserve">"chodník bet. dlažba"  -7,1*2,2*0,25</t>
  </si>
  <si>
    <t xml:space="preserve">"zeleň"  -176,6*2,2*0,1</t>
  </si>
  <si>
    <t>"ŠB5" -2,9*(2,9-2,2)*0,1</t>
  </si>
  <si>
    <t>"ŠB6" -2,9*(2,9-2,2)*0,1</t>
  </si>
  <si>
    <t>"ŠB8" -2,9*(2,9-2,2)*0,1</t>
  </si>
  <si>
    <t>"ŠB9" -2,9*(2,9-2,2)*0,1</t>
  </si>
  <si>
    <t>"staničení 0 [m]:" 23,8*2,2*(3,03+3,52)/2</t>
  </si>
  <si>
    <t>"ŠB11a" 3,5*3,5*3,9-3,5/2*2,2*3,52</t>
  </si>
  <si>
    <t xml:space="preserve">"chodník asfalt"  -2,87*2,2*0,25</t>
  </si>
  <si>
    <t xml:space="preserve">"zeleň"  -20,93*2,2*0,1</t>
  </si>
  <si>
    <t>"ŠB11a" -(3,5*3,5-3,5/2*2,2)*0,1</t>
  </si>
  <si>
    <t>bouraná kanalizace</t>
  </si>
  <si>
    <t xml:space="preserve">"BET - DN600"  -3,1416*0,405*0,405*132,6</t>
  </si>
  <si>
    <t xml:space="preserve">"komíny šachet z prefa dílců"  </t>
  </si>
  <si>
    <t>-3,1416*0,62*0,62*(0,14+0,7+0,93+0,27+1,5)</t>
  </si>
  <si>
    <t xml:space="preserve">"monolitická část šachet"  </t>
  </si>
  <si>
    <t>-1,6*1,6*1,9*4</t>
  </si>
  <si>
    <t>-1,6*1,6*2,4</t>
  </si>
  <si>
    <t>strojní výkop</t>
  </si>
  <si>
    <t xml:space="preserve">"tř. těž. I skup. 3 - 70%"   1337,506*0,70</t>
  </si>
  <si>
    <t xml:space="preserve">"tř. těž. I skup. 3 - 70%"   -50,888*0,70</t>
  </si>
  <si>
    <t>14</t>
  </si>
  <si>
    <t>131313712</t>
  </si>
  <si>
    <t>Hloubení zapažených jam v nesoudržných horninách třídy těžitelnosti II skupiny 4 ručně</t>
  </si>
  <si>
    <t>1257559680</t>
  </si>
  <si>
    <t>Hloubení zapažených jam ručně s urovnáním dna do předepsaného profilu a spádu v hornině třídy těžitelnosti II skupiny 4 nesoudržných</t>
  </si>
  <si>
    <t>https://podminky.urs.cz/item/CS_URS_2022_02/131313712</t>
  </si>
  <si>
    <t xml:space="preserve">"tř. těž. II skup. 4 - 30%"   50,888*0,30</t>
  </si>
  <si>
    <t>131351204</t>
  </si>
  <si>
    <t>Hloubení jam zapažených v hornině třídy těžitelnosti II skupiny 4 objem do 500 m3 strojně</t>
  </si>
  <si>
    <t>-387135576</t>
  </si>
  <si>
    <t>Hloubení zapažených jam a zářezů strojně s urovnáním dna do předepsaného profilu a spádu v hornině třídy těžitelnosti II skupiny 4 přes 100 do 500 m3</t>
  </si>
  <si>
    <t>https://podminky.urs.cz/item/CS_URS_2022_02/131351204</t>
  </si>
  <si>
    <t xml:space="preserve">"tř. těž. II skup. 4 - 30%"   1337,506*0,30</t>
  </si>
  <si>
    <t xml:space="preserve">"tř. těž. II skup. 4 - 30%"   -50,888*0,30</t>
  </si>
  <si>
    <t>16</t>
  </si>
  <si>
    <t>132212222</t>
  </si>
  <si>
    <t>Hloubení zapažených rýh šířky do 2000 mm v nesoudržných horninách třídy těžitelnosti I skupiny 3 ručně</t>
  </si>
  <si>
    <t>-2141538163</t>
  </si>
  <si>
    <t>Hloubení zapažených rýh šířky přes 800 do 2 000 mm ručně s urovnáním dna do předepsaného profilu a spádu v hornině třídy těžitelnosti I skupiny 3 nesoudržných</t>
  </si>
  <si>
    <t>https://podminky.urs.cz/item/CS_URS_2022_02/132212222</t>
  </si>
  <si>
    <t xml:space="preserve">"vodovod DN 100"  2,1*1,88*3,13</t>
  </si>
  <si>
    <t xml:space="preserve">"kabel sdělovací CETIN"  2*1,88*3,28</t>
  </si>
  <si>
    <t xml:space="preserve">"tř. těž. I skup. 3 - 70%"   24,69*0,70</t>
  </si>
  <si>
    <t>17</t>
  </si>
  <si>
    <t>132254204</t>
  </si>
  <si>
    <t>Hloubení zapažených rýh š do 2000 mm v hornině třídy těžitelnosti I skupiny 3 objem do 500 m3</t>
  </si>
  <si>
    <t>-1717758525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</si>
  <si>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</si>
  <si>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https://podminky.urs.cz/item/CS_URS_2022_02/132254204</t>
  </si>
  <si>
    <t>"staničení 301,8 [m]:" 24,5*1,88*(3+3,43)/2</t>
  </si>
  <si>
    <t>"staničení 326,3 [m]:" 26*1,88*(3,43+2,85)/2</t>
  </si>
  <si>
    <t>"ŠB12" 2,7*2,7*3,54-2,7/2*1,88*3,43-2,7/2*1,88*3,43</t>
  </si>
  <si>
    <t xml:space="preserve">"chodník asfalt"  -4,3*1,88*0,25</t>
  </si>
  <si>
    <t xml:space="preserve">"zeleň"  -46,2*1,88*0,1</t>
  </si>
  <si>
    <t>"ŠB12" -2,7*(2,7-1,88)*0,1</t>
  </si>
  <si>
    <t xml:space="preserve">"tř. těž. I skup. 3 - 70%"   299,034*0,70</t>
  </si>
  <si>
    <t xml:space="preserve">"tř. těž. I skup. 3 - 70%"   -24,69*0,70</t>
  </si>
  <si>
    <t>18</t>
  </si>
  <si>
    <t>132312222</t>
  </si>
  <si>
    <t>Hloubení zapažených rýh šířky do 2000 mm v nesoudržných horninách třídy těžitelnosti II skupiny 4 ručně</t>
  </si>
  <si>
    <t>1444660685</t>
  </si>
  <si>
    <t>Hloubení zapažených rýh šířky přes 800 do 2 000 mm ručně s urovnáním dna do předepsaného profilu a spádu v hornině třídy těžitelnosti II skupiny 4 nesoudržných</t>
  </si>
  <si>
    <t>https://podminky.urs.cz/item/CS_URS_2022_02/132312222</t>
  </si>
  <si>
    <t xml:space="preserve">"tř. těž. II skup. 4 - 30%"   24,69*0,30</t>
  </si>
  <si>
    <t>19</t>
  </si>
  <si>
    <t>132354204</t>
  </si>
  <si>
    <t>Hloubení zapažených rýh š do 2000 mm v hornině třídy těžitelnosti II skupiny 4 objem do 500 m3</t>
  </si>
  <si>
    <t>-1857809071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</si>
  <si>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</si>
  <si>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</si>
  <si>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 xml:space="preserve">"tř. těž. II skup. 4 - 30%"   299,034*0,30</t>
  </si>
  <si>
    <t xml:space="preserve">"tř. těž. II skup. 4 - 30%"   -24,69*0,30</t>
  </si>
  <si>
    <t>20</t>
  </si>
  <si>
    <t>139001101</t>
  </si>
  <si>
    <t>Příplatek za ztížení vykopávky v blízkosti podzemního vedení</t>
  </si>
  <si>
    <t>-942404296</t>
  </si>
  <si>
    <t>Příplatek k cenám hloubených vykopávek za ztížení vykopávky v blízkosti podzemního vedení nebo výbušnin pro jakoukoliv třídu horniny</t>
  </si>
  <si>
    <t>https://podminky.urs.cz/item/CS_URS_2022_02/139001101</t>
  </si>
  <si>
    <t>151201102</t>
  </si>
  <si>
    <t>Zřízení zátažného pažení a rozepření stěn rýh hl přes 2 do 4 m</t>
  </si>
  <si>
    <t>-2144104481</t>
  </si>
  <si>
    <t>Zřízení pažení a rozepření stěn rýh pro podzemní vedení zátažné, hloubky přes 2 do 4 m</t>
  </si>
  <si>
    <t>https://podminky.urs.cz/item/CS_URS_2022_02/151201102</t>
  </si>
  <si>
    <t>"staničení 39,65 [m]:" 13*2*(2,25+2,22)/2</t>
  </si>
  <si>
    <t>"staničení 52,65 [m]:" 44,5*2*(2,22+2,28)/2</t>
  </si>
  <si>
    <t>"staničení 97,15 [m]:" 27*2*(2,28+2,43)/2</t>
  </si>
  <si>
    <t>"staničení 124,15 [m]:" 27*2*(2,43+2,39)/2</t>
  </si>
  <si>
    <t>"staničení 151,15 [m]:" 25*2*(2,39+2,66)/2</t>
  </si>
  <si>
    <t>"staničení 176,15 [m]:" 30*2*(2,66+3,12)/2</t>
  </si>
  <si>
    <t>"staničení 206,15 [m]:" 58,15*2*(2,92+2,9)/2</t>
  </si>
  <si>
    <t>"ŠB4" 4*2,9*2,2-2,9*(2,22+2,22)-2,2*2,22-2,2*2,22</t>
  </si>
  <si>
    <t>"ŠB5" 4*2,9*2,26-2,9*(2,28+2,28)-2,2*2,28-2,2*2,28</t>
  </si>
  <si>
    <t>"ŠB6" 4*2,9*2,41-2,9*(2,43+2,43)-2,2*2,43-2,2*2,43</t>
  </si>
  <si>
    <t>"ŠB7" 4*2,9*2,37-2,9*(2,39+2,39)-2,2*2,39-2,2*2,39</t>
  </si>
  <si>
    <t>"ŠB8" 4*2,9*2,64-2,9*(2,66+2,66)-2,2*2,66-2,2*2,66</t>
  </si>
  <si>
    <t>"ŠB9" 4*2,9*3,1-2,9*(3,12+2,92)-2,2*3,12-2,2*2,92</t>
  </si>
  <si>
    <t>"staničení 301,8 [m]:" 24,5*2*(3+3,43)/2</t>
  </si>
  <si>
    <t>"staničení 326,3 [m]:" 26*2*(3,43+2,85)/2</t>
  </si>
  <si>
    <t>"ŠB12" 4*2,7*3,54-2,7*(3,43+3,43)-1,88*3,43-1,88*3,43</t>
  </si>
  <si>
    <t>"staničení 0 [m]:" 23,8*2*(3,03+3,52)/2</t>
  </si>
  <si>
    <t>"ŠB11a" 4*3,5*3,9-3,5*3,52-2,2*3,52</t>
  </si>
  <si>
    <t>22</t>
  </si>
  <si>
    <t>151201112</t>
  </si>
  <si>
    <t>Odstranění zátažného pažení a rozepření stěn rýh hl přes 2 do 4 m</t>
  </si>
  <si>
    <t>-1547368900</t>
  </si>
  <si>
    <t>Odstranění pažení a rozepření stěn rýh pro podzemní vedení s uložením materiálu na vzdálenost do 3 m od kraje výkopu zátažné, hloubky přes 2 do 4 m</t>
  </si>
  <si>
    <t>https://podminky.urs.cz/item/CS_URS_2022_02/151201112</t>
  </si>
  <si>
    <t>23</t>
  </si>
  <si>
    <t>162751117</t>
  </si>
  <si>
    <t>Vodorovné přemístění přes 9 000 do 10000 m výkopku/sypaniny z horniny třídy těžitelnosti I skupiny 1 až 3</t>
  </si>
  <si>
    <t>-773312727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</si>
  <si>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</si>
  <si>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</si>
  <si>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odvoz nepotřebné zeminy na skládku</t>
  </si>
  <si>
    <t>"zásyp výkopkem - vhodná zemina z výkopku dle IGP" 0</t>
  </si>
  <si>
    <t>24</t>
  </si>
  <si>
    <t>162751119</t>
  </si>
  <si>
    <t>Příplatek k vodorovnému přemístění výkopku/sypaniny z horniny třídy těžitelnosti I skupiny 1 až 3 ZKD 1000 m přes 10000 m</t>
  </si>
  <si>
    <t>-283334669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</si>
  <si>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</si>
  <si>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</si>
  <si>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1145,578*7 'Přepočtené koeficientem množství</t>
  </si>
  <si>
    <t>25</t>
  </si>
  <si>
    <t>162751137</t>
  </si>
  <si>
    <t>Vodorovné přemístění přes 9 000 do 10000 m výkopku/sypaniny z horniny třídy těžitelnosti II skupiny 4 a 5</t>
  </si>
  <si>
    <t>-1168189916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</si>
  <si>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</si>
  <si>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</si>
  <si>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26</t>
  </si>
  <si>
    <t>162751139</t>
  </si>
  <si>
    <t>Příplatek k vodorovnému přemístění výkopku/sypaniny z horniny třídy těžitelnosti II skupiny 4 a 5 ZKD 1000 m přes 10000 m</t>
  </si>
  <si>
    <t>-1737843877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</si>
  <si>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</si>
  <si>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https://podminky.urs.cz/item/CS_URS_2022_02/162751139</t>
  </si>
  <si>
    <t>490,962*7 'Přepočtené koeficientem množství</t>
  </si>
  <si>
    <t>27</t>
  </si>
  <si>
    <t>171201221</t>
  </si>
  <si>
    <t>Poplatek za uložení na skládce (skládkovné) zeminy a kamení kód odpadu 17 05 04</t>
  </si>
  <si>
    <t>t</t>
  </si>
  <si>
    <t>-1959593030</t>
  </si>
  <si>
    <t>Poplatek za uložení stavebního odpadu na skládce (skládkovné) zeminy a kamení zatříděného do Katalogu odpadů pod kódem 17 05 04</t>
  </si>
  <si>
    <t>https://podminky.urs.cz/item/CS_URS_2022_02/171201221</t>
  </si>
  <si>
    <t>"uložení nepotřebné zeminy na skládce"</t>
  </si>
  <si>
    <t xml:space="preserve">"tř. těž. I skup. 3"   1145,578*1,83</t>
  </si>
  <si>
    <t xml:space="preserve">"tř. těž. II skup. 4"   490,962*1,95</t>
  </si>
  <si>
    <t>28</t>
  </si>
  <si>
    <t>174151101</t>
  </si>
  <si>
    <t>Zásyp jam, šachet rýh nebo kolem objektů sypaninou se zhutněním</t>
  </si>
  <si>
    <t>302326837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</si>
  <si>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</si>
  <si>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</si>
  <si>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 xml:space="preserve">"vytěžená zemina"  </t>
  </si>
  <si>
    <t xml:space="preserve">"jámy:"  1337,506</t>
  </si>
  <si>
    <t xml:space="preserve">"rýhy:"  299,034</t>
  </si>
  <si>
    <t xml:space="preserve">"bouraná kanalizace:"  98,204</t>
  </si>
  <si>
    <t>"vytlačená zemina"</t>
  </si>
  <si>
    <t>obsyp vč.potrubí + sedlo</t>
  </si>
  <si>
    <t xml:space="preserve">"ŽB DN800 čv"  -224,65*2,2*(0,3+1,1+0,12)</t>
  </si>
  <si>
    <t xml:space="preserve">"ŽB DN600 čv:"  -50,5*1,88*(0,3+0,84+0,12)</t>
  </si>
  <si>
    <t xml:space="preserve">"ŽB DN800 čv"  -23,8*2,2*(0,3+1,1+0,12)</t>
  </si>
  <si>
    <t>"ŠP lože:" -142,545</t>
  </si>
  <si>
    <t xml:space="preserve">"podkladní beton pod Š:"  -2,439</t>
  </si>
  <si>
    <t>"ŠB4" -3,1416*0,75*0,75*(2,2-0,25-0,3-1,1-0,12-0,25)</t>
  </si>
  <si>
    <t>"ŠB5" -3,1416*0,75*0,75*(2,26-0,1-0,3-1,1-0,12-0,25)</t>
  </si>
  <si>
    <t>"ŠB6" -3,1416*0,75*0,75*(2,41-0,1-0,3-1,1-0,12-0,25)</t>
  </si>
  <si>
    <t>"ŠB7" -3,1416*0,75*0,75*(2,37-0,25-0,3-1,1-0,12-0,25)</t>
  </si>
  <si>
    <t>"ŠB8" -3,1416*0,75*0,75*(2,64-0,1-0,3-1,1-0,12-0,25)</t>
  </si>
  <si>
    <t>"ŠB9" -3,1416*0,75*0,75*(3,1-0,1-0,3-1,1-0,12-0,25)</t>
  </si>
  <si>
    <t>"ŠB12" -3,1416*0,62*0,62*(3,54-0,1-0,3-0,84-0,1-0,25)</t>
  </si>
  <si>
    <t>"ŠB11a" -1,8*2,2*(3,9-0,1-0,3-1,1-0,1-0,25)</t>
  </si>
  <si>
    <t>29</t>
  </si>
  <si>
    <t>M</t>
  </si>
  <si>
    <t>R-5833120</t>
  </si>
  <si>
    <t>vhodný zásypový materiál</t>
  </si>
  <si>
    <t>vlastní</t>
  </si>
  <si>
    <t>-864711530</t>
  </si>
  <si>
    <t>P</t>
  </si>
  <si>
    <t>Poznámka k položce:_x000d_
vč.dovozu na staveniště</t>
  </si>
  <si>
    <t>622,731*2,111 'Přepočtené koeficientem množství</t>
  </si>
  <si>
    <t>30</t>
  </si>
  <si>
    <t>175151101</t>
  </si>
  <si>
    <t>Obsypání potrubí strojně sypaninou bez prohození, uloženou do 3 m</t>
  </si>
  <si>
    <t>2106066769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</si>
  <si>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</si>
  <si>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</si>
  <si>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 xml:space="preserve">"ŽB DN800 čv"  224,65*2,2*(0,3+1,1+0,12)</t>
  </si>
  <si>
    <t xml:space="preserve">"potrubí"  -3,1416*0,55*0,55*224,65</t>
  </si>
  <si>
    <t xml:space="preserve">"sedlo 120°"  -(2,0*0,4-0,55*0,55*0,6142)*224,65</t>
  </si>
  <si>
    <t xml:space="preserve">"ŽB DN600 čv"  50,5*1,78*(0,3+0,84+0,12)</t>
  </si>
  <si>
    <t xml:space="preserve">"potrubí"  -3,1416*0,42*0,42*50,5</t>
  </si>
  <si>
    <t xml:space="preserve">"sedlo 120°"  -(1,68*0,33-0,42*0,42*0,6142)*50,5</t>
  </si>
  <si>
    <t xml:space="preserve">"ŽB DN800 čv"  23,8*2,2*(0,3+1,1+0,12)</t>
  </si>
  <si>
    <t xml:space="preserve">"potrubí"  -3,1416*0,55*0,55*23,8</t>
  </si>
  <si>
    <t xml:space="preserve">"sedlo 120°"  -(2,0*0,4-0,55*0,55*0,6142)*23,8</t>
  </si>
  <si>
    <t>31</t>
  </si>
  <si>
    <t>58337331</t>
  </si>
  <si>
    <t>štěrkopísek frakce 0/22</t>
  </si>
  <si>
    <t>639099152</t>
  </si>
  <si>
    <t>Poznámka k položce:_x000d_
max. zrno 20 mm</t>
  </si>
  <si>
    <t>504,856*2 'Přepočtené koeficientem množství</t>
  </si>
  <si>
    <t>32</t>
  </si>
  <si>
    <t>181951111</t>
  </si>
  <si>
    <t>Úprava pláně v hornině třídy těžitelnosti I skupiny 1 až 3 bez zhutnění strojně</t>
  </si>
  <si>
    <t>1045056908</t>
  </si>
  <si>
    <t>Úprava pláně vyrovnáním výškových rozdílů strojně v hornině třídy těžitelnosti I, skupiny 1 až 3 bez zhutnění</t>
  </si>
  <si>
    <t>https://podminky.urs.cz/item/CS_URS_2022_02/181951111</t>
  </si>
  <si>
    <t>Zakládání</t>
  </si>
  <si>
    <t>33</t>
  </si>
  <si>
    <t>212755214</t>
  </si>
  <si>
    <t>Trativody z drenážních trubek plastových flexibilních D 100 mm bez lože</t>
  </si>
  <si>
    <t>-1440808634</t>
  </si>
  <si>
    <t>Trativody bez lože z drenážních trubek plastových flexibilních D 100 mm</t>
  </si>
  <si>
    <t>https://podminky.urs.cz/item/CS_URS_2022_02/212755214</t>
  </si>
  <si>
    <t xml:space="preserve">"stoka Břeclavská - ŽB DN800"  206,15-39,65</t>
  </si>
  <si>
    <t>Svislé a kompletní konstrukce</t>
  </si>
  <si>
    <t>34</t>
  </si>
  <si>
    <t>359901111</t>
  </si>
  <si>
    <t>Vyčištění stok</t>
  </si>
  <si>
    <t>-565843482</t>
  </si>
  <si>
    <t>Vyčištění stok jakékoliv výšky</t>
  </si>
  <si>
    <t>https://podminky.urs.cz/item/CS_URS_2022_02/359901111</t>
  </si>
  <si>
    <t xml:space="preserve">"ŽB DN800 čv"  224,65</t>
  </si>
  <si>
    <t xml:space="preserve">"ŽB DN600 čv"  50,5</t>
  </si>
  <si>
    <t xml:space="preserve">"ŽB DN800 čv"  23,8</t>
  </si>
  <si>
    <t>35</t>
  </si>
  <si>
    <t>359901211</t>
  </si>
  <si>
    <t>Monitoring stoky jakékoli výšky na nové kanalizaci</t>
  </si>
  <si>
    <t>-1091000127</t>
  </si>
  <si>
    <t>Monitoring stok (kamerový systém) jakékoli výšky nová kanalizace</t>
  </si>
  <si>
    <t>https://podminky.urs.cz/item/CS_URS_2022_02/359901211</t>
  </si>
  <si>
    <t>Vodorovné konstrukce</t>
  </si>
  <si>
    <t>36</t>
  </si>
  <si>
    <t>451573111</t>
  </si>
  <si>
    <t>Lože pod potrubí otevřený výkop ze štěrkopísku</t>
  </si>
  <si>
    <t>1666033605</t>
  </si>
  <si>
    <t>Lože pod potrubí, stoky a drobné objekty v otevřeném výkopu z písku a štěrkopísku do 63 mm</t>
  </si>
  <si>
    <t>https://podminky.urs.cz/item/CS_URS_2022_02/451573111</t>
  </si>
  <si>
    <t>"staničení 39,65 [m]:" (206,15-39,65)*2,2*0,3</t>
  </si>
  <si>
    <t>"staničení 206,15 [m]:" 58,15*2,2*0,1</t>
  </si>
  <si>
    <t>"ŠB4 - ŠB9" 2,0*2,0*0,15*6</t>
  </si>
  <si>
    <t>"staničení 301,8 [m]:" 50,5*1,88*0,1</t>
  </si>
  <si>
    <t>"ŠB12" 2,0*2,0*0,15</t>
  </si>
  <si>
    <t>propoj Rudé armády - ŽB DN800čv</t>
  </si>
  <si>
    <t>"staničení 0 [m]:" 23,8*2,2*0,1</t>
  </si>
  <si>
    <t>"ŠB11a" 2,3*2,7*0,15</t>
  </si>
  <si>
    <t>37</t>
  </si>
  <si>
    <t>452111121</t>
  </si>
  <si>
    <t>Osazení betonových pražců otevřený výkop pl přes 25000 do 50000 mm2</t>
  </si>
  <si>
    <t>kus</t>
  </si>
  <si>
    <t>-612207516</t>
  </si>
  <si>
    <t>Osazení betonových dílců pražců pod potrubí v otevřeném výkopu, průřezové plochy přes 25000 do 50000 mm2</t>
  </si>
  <si>
    <t>https://podminky.urs.cz/item/CS_URS_2022_02/452111121</t>
  </si>
  <si>
    <t xml:space="preserve">"ŽB DN800"  224,65/2,5</t>
  </si>
  <si>
    <t xml:space="preserve">"ŽB DN600"  50,5/2,5</t>
  </si>
  <si>
    <t xml:space="preserve">"ŽB DN800"  23,8/2,5</t>
  </si>
  <si>
    <t>(90+21+10)*2</t>
  </si>
  <si>
    <t>38</t>
  </si>
  <si>
    <t>59223734</t>
  </si>
  <si>
    <t>podkladek pod trouby betonové/ŽB DN 600-800</t>
  </si>
  <si>
    <t>1907996669</t>
  </si>
  <si>
    <t>242*1,01 'Přepočtené koeficientem množství</t>
  </si>
  <si>
    <t>39</t>
  </si>
  <si>
    <t>452112112</t>
  </si>
  <si>
    <t>Osazení betonových prstenců nebo rámů v do 100 mm</t>
  </si>
  <si>
    <t>-410192799</t>
  </si>
  <si>
    <t>Osazení betonových dílců prstenců nebo rámů pod poklopy a mříže, výšky do 100 mm</t>
  </si>
  <si>
    <t>https://podminky.urs.cz/item/CS_URS_2022_02/452112112</t>
  </si>
  <si>
    <t>viz Výpis prefabrikátů</t>
  </si>
  <si>
    <t xml:space="preserve">"63/10"  1</t>
  </si>
  <si>
    <t xml:space="preserve">"63/8"  3</t>
  </si>
  <si>
    <t xml:space="preserve">"63/4"  3</t>
  </si>
  <si>
    <t>40</t>
  </si>
  <si>
    <t>59224184</t>
  </si>
  <si>
    <t>prstenec šachtový vyrovnávací betonový 625x120x40mm</t>
  </si>
  <si>
    <t>2056742998</t>
  </si>
  <si>
    <t>3*1,01 'Přepočtené koeficientem množství</t>
  </si>
  <si>
    <t>41</t>
  </si>
  <si>
    <t>59224176</t>
  </si>
  <si>
    <t>prstenec šachtový vyrovnávací betonový 625x120x80mm</t>
  </si>
  <si>
    <t>2033976717</t>
  </si>
  <si>
    <t>42</t>
  </si>
  <si>
    <t>59224187</t>
  </si>
  <si>
    <t>prstenec šachtový vyrovnávací betonový 625x120x100mm</t>
  </si>
  <si>
    <t>397581199</t>
  </si>
  <si>
    <t>1*1,01 'Přepočtené koeficientem množství</t>
  </si>
  <si>
    <t>43</t>
  </si>
  <si>
    <t>452112122</t>
  </si>
  <si>
    <t>Osazení betonových prstenců nebo rámů v do 200 mm</t>
  </si>
  <si>
    <t>1032251728</t>
  </si>
  <si>
    <t>Osazení betonových dílců prstenců nebo rámů pod poklopy a mříže, výšky přes 100 do 200 mm</t>
  </si>
  <si>
    <t>https://podminky.urs.cz/item/CS_URS_2022_02/452112122</t>
  </si>
  <si>
    <t xml:space="preserve">"63/12"  4</t>
  </si>
  <si>
    <t>44</t>
  </si>
  <si>
    <t>59224188</t>
  </si>
  <si>
    <t>prstenec šachtový vyrovnávací betonový 625x120x120mm</t>
  </si>
  <si>
    <t>132868592</t>
  </si>
  <si>
    <t>4*1,01 'Přepočtené koeficientem množství</t>
  </si>
  <si>
    <t>45</t>
  </si>
  <si>
    <t>452311131</t>
  </si>
  <si>
    <t>Podkladní desky z betonu prostého tř. C 12/15 otevřený výkop</t>
  </si>
  <si>
    <t>1076520369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</si>
  <si>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</si>
  <si>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</si>
  <si>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podkladní beton</t>
  </si>
  <si>
    <t>"ŠB4 - ŠB9" 1,7*1,7*0,1*6</t>
  </si>
  <si>
    <t>"ŠB12" 1,5*1,5*0,1</t>
  </si>
  <si>
    <t>"ŠB11a atyp." 2,0*2,4*0,1</t>
  </si>
  <si>
    <t>46</t>
  </si>
  <si>
    <t>452312131</t>
  </si>
  <si>
    <t>Sedlové lože z betonu prostého tř. C 12/15 otevřený výkop</t>
  </si>
  <si>
    <t>1053326038</t>
  </si>
  <si>
    <t>Podkladní a zajišťovací konstrukce z betonu prostého v otevřeném výkopu sedlové lože pod potrubí z betonu tř. C 12/15</t>
  </si>
  <si>
    <t>https://podminky.urs.cz/item/CS_URS_2022_02/452312131</t>
  </si>
  <si>
    <t>plocha sedla</t>
  </si>
  <si>
    <t xml:space="preserve">"ŽB DN800 - sedlo 120°"  (2,0*0,4-0,55*0,55*0,6142)</t>
  </si>
  <si>
    <t xml:space="preserve">"ŽB DN600 - sedlo 120°"  (1,68*0,33-0,42*0,42*0,6142)</t>
  </si>
  <si>
    <t xml:space="preserve">"ŽB DN800 čv"  224,65*0,614</t>
  </si>
  <si>
    <t xml:space="preserve">"ŽB DN600 čv"  50,5*0,446</t>
  </si>
  <si>
    <t xml:space="preserve">"ŽB DN800 čv"  23,8*0,614</t>
  </si>
  <si>
    <t>Úpravy povrchů, podlahy a osazování výplní</t>
  </si>
  <si>
    <t>47</t>
  </si>
  <si>
    <t>R627001</t>
  </si>
  <si>
    <t>Dodávka a montáž ochranného nátěru uzavíracího vnitřních stěn šachet čtyř a vícehranných</t>
  </si>
  <si>
    <t>1926572409</t>
  </si>
  <si>
    <t>"vnitřní povrch atypických šachet"</t>
  </si>
  <si>
    <t>"ŠB11a atyp."</t>
  </si>
  <si>
    <t>"dno" (1,15+1,235)/2*1,6</t>
  </si>
  <si>
    <t>"stěny" (1,15+1,6+1,235+1,6)*1,8</t>
  </si>
  <si>
    <t xml:space="preserve">"strop"  (1,15+1,235)/2*1,6</t>
  </si>
  <si>
    <t>Trubní vedení</t>
  </si>
  <si>
    <t>48</t>
  </si>
  <si>
    <t>822442212</t>
  </si>
  <si>
    <t>Montáž potrubí z trub TZH s integrovaným pryžovým těsněním a čedičovou výstelkou otevřený výkop sklon do 20 % DN 600</t>
  </si>
  <si>
    <t>1296947758</t>
  </si>
  <si>
    <t>Montáž potrubí z trub železobetonových hrdlových v otevřeném výkopu ve sklonu do 20 % s integrovaným pryžovým těsněním a čedičovou výstelkou DN 600</t>
  </si>
  <si>
    <t>https://podminky.urs.cz/item/CS_URS_2022_02/822442212</t>
  </si>
  <si>
    <t xml:space="preserve">"ŽB DN600"  50,5</t>
  </si>
  <si>
    <t>49</t>
  </si>
  <si>
    <t>59222124</t>
  </si>
  <si>
    <t>trouba ŽB hrdlová s čedičovou výstelkou DN 600 180°</t>
  </si>
  <si>
    <t>-1966088671</t>
  </si>
  <si>
    <t>50,5*1,01 'Přepočtené koeficientem množství</t>
  </si>
  <si>
    <t>50</t>
  </si>
  <si>
    <t>822472212</t>
  </si>
  <si>
    <t>Montáž potrubí z trub TZH s integrovaným pryžovým těsněním a čedičovou výstelkou otevřený výkop sklon do 20 % DN 800</t>
  </si>
  <si>
    <t>-1552356000</t>
  </si>
  <si>
    <t>Montáž potrubí z trub železobetonových hrdlových v otevřeném výkopu ve sklonu do 20 % s integrovaným pryžovým těsněním a čedičovou výstelkou DN 800</t>
  </si>
  <si>
    <t>https://podminky.urs.cz/item/CS_URS_2022_02/822472212</t>
  </si>
  <si>
    <t>51</t>
  </si>
  <si>
    <t>59222062</t>
  </si>
  <si>
    <t>trouba ŽB hrdlová s čedičovou výstelkou DN 800 180°</t>
  </si>
  <si>
    <t>608781997</t>
  </si>
  <si>
    <t>248,45*1,01 'Přepočtené koeficientem množství</t>
  </si>
  <si>
    <t>52</t>
  </si>
  <si>
    <t>892441111</t>
  </si>
  <si>
    <t>Tlaková zkouška vodou potrubí DN 600</t>
  </si>
  <si>
    <t>-530869300</t>
  </si>
  <si>
    <t>Tlakové zkoušky vodou na potrubí DN 600</t>
  </si>
  <si>
    <t>https://podminky.urs.cz/item/CS_URS_2022_02/892441111</t>
  </si>
  <si>
    <t>53</t>
  </si>
  <si>
    <t>892442111</t>
  </si>
  <si>
    <t>Zabezpečení konců potrubí DN přes 300 do 600 při tlakových zkouškách vodou</t>
  </si>
  <si>
    <t>-175964152</t>
  </si>
  <si>
    <t>Tlakové zkoušky vodou zabezpečení konců potrubí při tlakových zkouškách DN přes 300 do 600</t>
  </si>
  <si>
    <t>https://podminky.urs.cz/item/CS_URS_2022_02/892442111</t>
  </si>
  <si>
    <t xml:space="preserve">"ŽB DN600"  2</t>
  </si>
  <si>
    <t>54</t>
  </si>
  <si>
    <t>892471111</t>
  </si>
  <si>
    <t>Tlaková zkouška vodou potrubí DN 800</t>
  </si>
  <si>
    <t>1167460121</t>
  </si>
  <si>
    <t>Tlakové zkoušky vodou na potrubí DN 800</t>
  </si>
  <si>
    <t>https://podminky.urs.cz/item/CS_URS_2022_02/892471111</t>
  </si>
  <si>
    <t>55</t>
  </si>
  <si>
    <t>892482111</t>
  </si>
  <si>
    <t>Zabezpečení konců potrubí DN přes 600 do 900 při tlakových zkouškách vodou</t>
  </si>
  <si>
    <t>-591515603</t>
  </si>
  <si>
    <t>Tlakové zkoušky vodou zabezpečení konců potrubí při tlakových zkouškách DN přes 600 do 900</t>
  </si>
  <si>
    <t>https://podminky.urs.cz/item/CS_URS_2022_02/892482111</t>
  </si>
  <si>
    <t xml:space="preserve">"ŽB DN800 čv"  7</t>
  </si>
  <si>
    <t xml:space="preserve">"ŽB DN800 čv"  1</t>
  </si>
  <si>
    <t>56</t>
  </si>
  <si>
    <t>894201161</t>
  </si>
  <si>
    <t>Dno šachet tl nad 200 mm z prostého betonu se zvýšenými nároky na prostředí tř. C 30/37</t>
  </si>
  <si>
    <t>97764912</t>
  </si>
  <si>
    <t>Ostatní konstrukce na trubním vedení z prostého betonu dno šachet tloušťky přes 200 mm z betonu se zvýšenými nároky na prostředí tř. C 30/37</t>
  </si>
  <si>
    <t>https://podminky.urs.cz/item/CS_URS_2022_02/894201161</t>
  </si>
  <si>
    <t>Poznámka k položce:_x000d_
C 30/37 - XA1</t>
  </si>
  <si>
    <t>"Výplňový beton atypických šachet"</t>
  </si>
  <si>
    <t xml:space="preserve">"ŠB11 atyp."  (1,15+1,235)/2*1,6*0,6</t>
  </si>
  <si>
    <t>-3,1416*0,4*0,4*1,2/2</t>
  </si>
  <si>
    <t>57</t>
  </si>
  <si>
    <t>894302162</t>
  </si>
  <si>
    <t>Stěny šachet tl nad 200 mm ze ŽB se zvýšenými nároky na prostředí tř. C 30/37</t>
  </si>
  <si>
    <t>1785212185</t>
  </si>
  <si>
    <t>Ostatní konstrukce na trubním vedení ze železobetonu stěny šachet tloušťky přes 200 mm z betonu se zvýšenými nároky na prostředí tř. C 30/37</t>
  </si>
  <si>
    <t>https://podminky.urs.cz/item/CS_URS_2022_02/894302162</t>
  </si>
  <si>
    <t>Poznámka k položce:_x000d_
C 30/37 - XC4, XF1, XA1</t>
  </si>
  <si>
    <t>"Stěny šachet atypických nebo s monolitickým dnem"</t>
  </si>
  <si>
    <t xml:space="preserve">"ŠB11a atyp."  (1,735+2,2+1,85+2,2+1,15+1,6+1,235+1,6)/2*0,3*2,4</t>
  </si>
  <si>
    <t xml:space="preserve">"ŽB DN800"  -3,1416*0,55*0,55*0,3</t>
  </si>
  <si>
    <t xml:space="preserve">"ŽB DN600"  -3,1416*0,42*0,42*0,3</t>
  </si>
  <si>
    <t>58</t>
  </si>
  <si>
    <t>894302M01</t>
  </si>
  <si>
    <t>Dno šachet tl nad 200 mm z železového betonu tř. C 30/37 - XA1, XC4, XF1, dodávka a montáž</t>
  </si>
  <si>
    <t>1825388795</t>
  </si>
  <si>
    <t>Ostatní konstrukce na trubním vedení ze železového betonu dno šachet tloušťky přes 200 mm z železového betonu se zvýšenými nároky na prostředí tř. C 30/37, dodávka a montáž</t>
  </si>
  <si>
    <t>"Dno šachet atypických nebo s monolitickým dnem"</t>
  </si>
  <si>
    <t xml:space="preserve">"ŠB11a atyp."  (1,735+1,85)/2*2,2*0,3</t>
  </si>
  <si>
    <t>59</t>
  </si>
  <si>
    <t>894411311</t>
  </si>
  <si>
    <t>Osazení betonových nebo železobetonových dílců pro šachty skruží rovných</t>
  </si>
  <si>
    <t>1975421069</t>
  </si>
  <si>
    <t>https://podminky.urs.cz/item/CS_URS_2022_02/894411311</t>
  </si>
  <si>
    <t xml:space="preserve">"100/25"  1</t>
  </si>
  <si>
    <t xml:space="preserve">"100/50"  2</t>
  </si>
  <si>
    <t xml:space="preserve">"100/100"  1</t>
  </si>
  <si>
    <t>60</t>
  </si>
  <si>
    <t>59224050</t>
  </si>
  <si>
    <t>skruž pro kanalizační šachty se zabudovanými stupadly 100x25x12cm</t>
  </si>
  <si>
    <t>154762226</t>
  </si>
  <si>
    <t>61</t>
  </si>
  <si>
    <t>59224051</t>
  </si>
  <si>
    <t>skruž pro kanalizační šachty se zabudovanými stupadly 100x50x12cm</t>
  </si>
  <si>
    <t>-1086674606</t>
  </si>
  <si>
    <t>2*1,01 'Přepočtené koeficientem množství</t>
  </si>
  <si>
    <t>62</t>
  </si>
  <si>
    <t>59224052</t>
  </si>
  <si>
    <t>skruž pro kanalizační šachty se zabudovanými stupadly 100x100x12cm</t>
  </si>
  <si>
    <t>728878315</t>
  </si>
  <si>
    <t>63</t>
  </si>
  <si>
    <t>59224341</t>
  </si>
  <si>
    <t>těsnění elastomerové pro spojení šachetních dílů DN 1200</t>
  </si>
  <si>
    <t>-1708695784</t>
  </si>
  <si>
    <t xml:space="preserve">"těsnění DN1200"  6</t>
  </si>
  <si>
    <t>6*1,01 'Přepočtené koeficientem množství</t>
  </si>
  <si>
    <t>64</t>
  </si>
  <si>
    <t>59224348</t>
  </si>
  <si>
    <t>těsnění elastomerové pro spojení šachetních dílů DN 1000</t>
  </si>
  <si>
    <t>-1913753671</t>
  </si>
  <si>
    <t xml:space="preserve">"těsnění DN1000"  11</t>
  </si>
  <si>
    <t>11*1,01 'Přepočtené koeficientem množství</t>
  </si>
  <si>
    <t>65</t>
  </si>
  <si>
    <t>894412411</t>
  </si>
  <si>
    <t>Osazení betonových nebo železobetonových dílců pro šachty skruží přechodových</t>
  </si>
  <si>
    <t>-2122671335</t>
  </si>
  <si>
    <t>https://podminky.urs.cz/item/CS_URS_2022_02/894412411</t>
  </si>
  <si>
    <t xml:space="preserve">"kónus - 100-63/58"  3</t>
  </si>
  <si>
    <t xml:space="preserve">"zákrytová deska 100-63/17"  4</t>
  </si>
  <si>
    <t xml:space="preserve">"přechodová deska 120-100/25"  5</t>
  </si>
  <si>
    <t xml:space="preserve">"zákrytová deska 120-63/17"  1</t>
  </si>
  <si>
    <t>66</t>
  </si>
  <si>
    <t>59224312</t>
  </si>
  <si>
    <t>kónus šachetní betonový kapsové plastové stupadlo 100x62,5x58cm</t>
  </si>
  <si>
    <t>2079571407</t>
  </si>
  <si>
    <t>Poznámka k položce:_x000d_
1x stupadlo s ocelovým jádrem a PE povlakem se zkrácenou délkou_x000d_
1x stupadlo kapsové</t>
  </si>
  <si>
    <t>67</t>
  </si>
  <si>
    <t>59224315</t>
  </si>
  <si>
    <t>deska betonová zákrytová pro kruhové šachty 100/62,5x16,5cm</t>
  </si>
  <si>
    <t>1409086272</t>
  </si>
  <si>
    <t>68</t>
  </si>
  <si>
    <t>59224421</t>
  </si>
  <si>
    <t>deska betonová přechodová šachty DN 1200 kanalizační 147/100x25cm</t>
  </si>
  <si>
    <t>-575177008</t>
  </si>
  <si>
    <t>5*1,01 'Přepočtené koeficientem množství</t>
  </si>
  <si>
    <t>69</t>
  </si>
  <si>
    <t>59224422</t>
  </si>
  <si>
    <t>deska betonová zákrytová šachty DN 1200 kanalizační 147/62,5x16,5cm</t>
  </si>
  <si>
    <t>1586863762</t>
  </si>
  <si>
    <t>70</t>
  </si>
  <si>
    <t>894414111</t>
  </si>
  <si>
    <t>Osazení betonových nebo železobetonových dílců pro šachty skruží základových (dno)</t>
  </si>
  <si>
    <t>195574704</t>
  </si>
  <si>
    <t>https://podminky.urs.cz/item/CS_URS_2022_02/894414111</t>
  </si>
  <si>
    <t xml:space="preserve">"dno 120/120"  6</t>
  </si>
  <si>
    <t xml:space="preserve">"dno 100/100"  1</t>
  </si>
  <si>
    <t>71</t>
  </si>
  <si>
    <t>R59224428</t>
  </si>
  <si>
    <t>dno betonové šachty DN 1200 kanalizační, výšky 1200 mm, zaústění potrubí DN800, čedičová výstelka 180°, stupadla</t>
  </si>
  <si>
    <t>-1283738133</t>
  </si>
  <si>
    <t>dno betonové šachty DN 1200 kanalizační, výšky 1200 mm, zaústění potrubí DN800, čedičová výstelka 180°, 2x ocel. stupadlo s PE povlakem</t>
  </si>
  <si>
    <t>72</t>
  </si>
  <si>
    <t>R59224339</t>
  </si>
  <si>
    <t>dno betonové šachty DN 1000 kanalizační, výšky 1000 mm, zaústění potrubí DN600, čedičová výstelka 180°, čedičová kanalizační cihla - 2 řady, stupadla</t>
  </si>
  <si>
    <t>-59285417</t>
  </si>
  <si>
    <t>dno betonové šachty DN 1000 kanalizační, výšky 1000 mm, zaústění potrubí DN600, čedičová výstelka 180°, čedičová kanalizační cihla - 2 řady, 2x ocel. stupadlo s PE povlakem</t>
  </si>
  <si>
    <t>73</t>
  </si>
  <si>
    <t>894502101</t>
  </si>
  <si>
    <t>Bednění stěn šachet pravoúhlých nebo vícehranných jednostranné</t>
  </si>
  <si>
    <t>1041871709</t>
  </si>
  <si>
    <t>Bednění konstrukcí na trubním vedení stěn šachet pravoúhlých nebo čtyř a vícehranných jednostranné</t>
  </si>
  <si>
    <t>https://podminky.urs.cz/item/CS_URS_2022_02/894502101</t>
  </si>
  <si>
    <t xml:space="preserve">"ŠB11a atyp."  (1,735+2,2+1,85+2,2)*0,3</t>
  </si>
  <si>
    <t>74</t>
  </si>
  <si>
    <t>894502201</t>
  </si>
  <si>
    <t>Bednění stěn šachet pravoúhlých nebo vícehranných oboustranné</t>
  </si>
  <si>
    <t>-125581697</t>
  </si>
  <si>
    <t>Bednění konstrukcí na trubním vedení stěn šachet pravoúhlých nebo čtyř a vícehranných oboustranné</t>
  </si>
  <si>
    <t>https://podminky.urs.cz/item/CS_URS_2022_02/894502201</t>
  </si>
  <si>
    <t>"stěny atypických šachet"</t>
  </si>
  <si>
    <t>"ŠB11a atyp. - vně" (1,735+2,2+1,85+2,2)*2,4</t>
  </si>
  <si>
    <t>"ŠB11a atyp. - vni" (1,15+1,6+1,235+1,6)*2,4</t>
  </si>
  <si>
    <t>75</t>
  </si>
  <si>
    <t>894608112</t>
  </si>
  <si>
    <t>Výztuž šachet z betonářské oceli 10 505</t>
  </si>
  <si>
    <t>-627315787</t>
  </si>
  <si>
    <t>Výztuž šachet z betonářské oceli 10 505 (R) nebo BSt 500</t>
  </si>
  <si>
    <t>https://podminky.urs.cz/item/CS_URS_2022_02/894608112</t>
  </si>
  <si>
    <t>dle výkresů výztuže (B 500 B, BSt 500 M)</t>
  </si>
  <si>
    <t xml:space="preserve">"ŠB11a atyp."  420*0,001</t>
  </si>
  <si>
    <t>76</t>
  </si>
  <si>
    <t>894700M08</t>
  </si>
  <si>
    <t>Žlaby čedičové z radiálních tvarovek pro potrubí DN 800</t>
  </si>
  <si>
    <t>-1409096302</t>
  </si>
  <si>
    <t>Ostatní konstrukce na trubním vedení. Žlaby šachet čedičové z radiálních tvarovek pro potrubí DN 800; dodávka a montáž</t>
  </si>
  <si>
    <t>Poznámka k položce:_x000d_
podrobný popis viz. výkresy atypických šachet</t>
  </si>
  <si>
    <t>"žlab atypických šachet"</t>
  </si>
  <si>
    <t xml:space="preserve">"ŠB11a atyp."  1,2</t>
  </si>
  <si>
    <t>77</t>
  </si>
  <si>
    <t>899104112</t>
  </si>
  <si>
    <t>Osazení poklopů litinových nebo ocelových včetně rámů pro třídu zatížení D400, E600</t>
  </si>
  <si>
    <t>-86576894</t>
  </si>
  <si>
    <t>Osazení poklopů litinových a ocelových včetně rámů pro třídu zatížení D400, E600</t>
  </si>
  <si>
    <t>https://podminky.urs.cz/item/CS_URS_2022_02/899104112</t>
  </si>
  <si>
    <t xml:space="preserve">"lit. kan. poklop, tř. D400, h=160mm"  2</t>
  </si>
  <si>
    <t>78</t>
  </si>
  <si>
    <t>R552PLD400.01</t>
  </si>
  <si>
    <t>poklop kanalizační litinový, kruhový DN 600, rám litinový, h=160 mm, tř. D400</t>
  </si>
  <si>
    <t>1709164655</t>
  </si>
  <si>
    <t>79</t>
  </si>
  <si>
    <t>899304111</t>
  </si>
  <si>
    <t>Osazení poklopů železobetonových včetně rámů jakékoli hmotnosti</t>
  </si>
  <si>
    <t>251580291</t>
  </si>
  <si>
    <t>Osazení poklopů železobetonových včetně rámů jakékoliv hmotnosti</t>
  </si>
  <si>
    <t>https://podminky.urs.cz/item/CS_URS_2022_02/899304111</t>
  </si>
  <si>
    <t xml:space="preserve">"bet. kan. poklop s beton. rámem, tř.A15, h=75mm"  6</t>
  </si>
  <si>
    <t>80</t>
  </si>
  <si>
    <t>R552PBA15.01</t>
  </si>
  <si>
    <t>poklop kanalizační betonový, kruhový DN 600, rám betonový, h=75 mm, tř. A15</t>
  </si>
  <si>
    <t>-1493126757</t>
  </si>
  <si>
    <t>81</t>
  </si>
  <si>
    <t>899501221</t>
  </si>
  <si>
    <t>Stupadla do šachet ocelová s PE povlakem vidlicová pro přímé zabudování do hmoždinek</t>
  </si>
  <si>
    <t>-262657057</t>
  </si>
  <si>
    <t>Stupadla do šachet a drobných objektů ocelová s PE povlakem vidlicová pro přímé zabudování do hmoždinek</t>
  </si>
  <si>
    <t>https://podminky.urs.cz/item/CS_URS_2022_02/899501221</t>
  </si>
  <si>
    <t xml:space="preserve">"šachty atypické nebo s monolitickým dnem"  </t>
  </si>
  <si>
    <t>"ŠB11a atyp." 8</t>
  </si>
  <si>
    <t>82</t>
  </si>
  <si>
    <t>899623141</t>
  </si>
  <si>
    <t>Obetonování potrubí nebo zdiva stok betonem prostým tř. C 12/15 v otevřeném výkopu</t>
  </si>
  <si>
    <t>1323583378</t>
  </si>
  <si>
    <t>Obetonování potrubí nebo zdiva stok betonem prostým v otevřeném výkopu, betonem tř. C 12/15</t>
  </si>
  <si>
    <t>https://podminky.urs.cz/item/CS_URS_2022_02/899623141</t>
  </si>
  <si>
    <t>"obetonování prefa dílce (kónus/zákryt. deska) na stropní ŽB desce (staveništní prefabrikát)"</t>
  </si>
  <si>
    <t xml:space="preserve">"ŠB11 atyp."  3,1416*(0,82*0,82-0,5*0,5)*0,2/2</t>
  </si>
  <si>
    <t>83</t>
  </si>
  <si>
    <t>R812001</t>
  </si>
  <si>
    <t>Vymazání spár prefabrikovaných dílců maltovou směsí, D+M</t>
  </si>
  <si>
    <t>1470415816</t>
  </si>
  <si>
    <t>vymazání spár prefa dílců maltovou směsí</t>
  </si>
  <si>
    <t xml:space="preserve">"DN625:"  8*2*3,1416*0,3125</t>
  </si>
  <si>
    <t xml:space="preserve">"DN1000:"  10*2*3,1416*0,5</t>
  </si>
  <si>
    <t xml:space="preserve">"DN1200:"  6*2*3,1416*0,6</t>
  </si>
  <si>
    <t>84</t>
  </si>
  <si>
    <t>R8-SP-ŠB11a</t>
  </si>
  <si>
    <t>Dodávka a montáž desky stropní ŠB11a ŽB C30/37 XA1, XC4, XF1 rozměr 1735-1850x2200 mm tl. 250 mm, vstupní otvor pr.1000 mm, výztuž 76 kg, staveništní prefabrikát, vč. kraml. ocel. stupadla s PE povlakem</t>
  </si>
  <si>
    <t>-630247679</t>
  </si>
  <si>
    <t>Ostatní konstrukce a práce-bourání</t>
  </si>
  <si>
    <t>85</t>
  </si>
  <si>
    <t>916111123</t>
  </si>
  <si>
    <t>Osazení obruby z drobných kostek s boční opěrou do lože z betonu prostého</t>
  </si>
  <si>
    <t>-173017187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</si>
  <si>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</si>
  <si>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https://podminky.urs.cz/item/CS_URS_2022_02/916111123</t>
  </si>
  <si>
    <t>"dvojřádek z žulových kostek kolem poklopů"</t>
  </si>
  <si>
    <t>"ŠB5,6,8,9,12 pref." 3,1416*(1,1+1,3)*5</t>
  </si>
  <si>
    <t xml:space="preserve">"ŠB11a atyp."  3,1416*(1,1+1,3)</t>
  </si>
  <si>
    <t>86</t>
  </si>
  <si>
    <t>58381007</t>
  </si>
  <si>
    <t>kostka štípaná dlažební žula drobná 8/10</t>
  </si>
  <si>
    <t>1876294703</t>
  </si>
  <si>
    <t>4,52392579646346*0,102 'Přepočtené koeficientem množství</t>
  </si>
  <si>
    <t>87</t>
  </si>
  <si>
    <t>916991121</t>
  </si>
  <si>
    <t>Lože pod obrubníky, krajníky nebo obruby z dlažebních kostek z betonu prostého</t>
  </si>
  <si>
    <t>241620009</t>
  </si>
  <si>
    <t>Lože pod obrubníky, krajníky nebo obruby z dlažebních kostek z betonu prostého</t>
  </si>
  <si>
    <t>https://podminky.urs.cz/item/CS_URS_2022_02/916991121</t>
  </si>
  <si>
    <t>"dvojřádek z žulových kostek kolem poklopů - bet. lože"</t>
  </si>
  <si>
    <t>"ŠB5,6,8,9,12 pref." 3,1416*(0,75*0,75-0,42*0,42)*(0,2-0,1)*5</t>
  </si>
  <si>
    <t xml:space="preserve">"ŠB11a atyp."  3,1416*(0,75*0,75-0,42*0,42)*(0,2-0,1)</t>
  </si>
  <si>
    <t>88</t>
  </si>
  <si>
    <t>919735113</t>
  </si>
  <si>
    <t>Řezání stávajícího živičného krytu hl přes 100 do 150 mm</t>
  </si>
  <si>
    <t>685740422</t>
  </si>
  <si>
    <t>Řezání stávajícího živičného krytu nebo podkladu hloubky přes 100 do 150 mm</t>
  </si>
  <si>
    <t>https://podminky.urs.cz/item/CS_URS_2022_02/919735113</t>
  </si>
  <si>
    <t xml:space="preserve">"chodník asfalt"  4,3*2</t>
  </si>
  <si>
    <t xml:space="preserve">"chodník asfalt"  2,87*2</t>
  </si>
  <si>
    <t>89</t>
  </si>
  <si>
    <t>919735116</t>
  </si>
  <si>
    <t>Řezání stávajícího živičného krytu hl přes 250 do 300 mm</t>
  </si>
  <si>
    <t>1668243344</t>
  </si>
  <si>
    <t>Řezání stávajícího živičného krytu nebo podkladu hloubky přes 250 do 300 mm</t>
  </si>
  <si>
    <t>https://podminky.urs.cz/item/CS_URS_2022_02/919735116</t>
  </si>
  <si>
    <t xml:space="preserve">"asfaltová komunikace"  3*1,0</t>
  </si>
  <si>
    <t>90</t>
  </si>
  <si>
    <t>R931001</t>
  </si>
  <si>
    <t>Těsnění pracovních spár atypických šachet bobtnající páskou (dodávka a montáž včetně všech souvisejících prací)</t>
  </si>
  <si>
    <t>1480289877</t>
  </si>
  <si>
    <t>"těsnění atypických šachet"</t>
  </si>
  <si>
    <t>"ŠB11a atyp." (1,735+2,2+1,85+2,2+1,15+1,6+1,235+1,6)/2</t>
  </si>
  <si>
    <t>91</t>
  </si>
  <si>
    <t>R931002</t>
  </si>
  <si>
    <t>Těsnění prostupů rour atypických šachet bobtnající páskou (dodávka a montáž včetně všech souvisejících prací)</t>
  </si>
  <si>
    <t>585816540</t>
  </si>
  <si>
    <t>"těsnění prostupů atypických šachet"</t>
  </si>
  <si>
    <t xml:space="preserve">"ŠB11a atyp."  </t>
  </si>
  <si>
    <t xml:space="preserve">"ŽB DN800"  2*3,1416*0,55*1</t>
  </si>
  <si>
    <t xml:space="preserve">"ŽB DN600"  2*3,1416*0,42*1</t>
  </si>
  <si>
    <t>96</t>
  </si>
  <si>
    <t>Bourání konstrukcí</t>
  </si>
  <si>
    <t>92</t>
  </si>
  <si>
    <t>810441811</t>
  </si>
  <si>
    <t>Bourání stávajícího potrubí z betonu DN přes 400 do 600</t>
  </si>
  <si>
    <t>-419483536</t>
  </si>
  <si>
    <t>Bourání stávajícího potrubí z betonu v otevřeném výkopu DN přes 400 do 600</t>
  </si>
  <si>
    <t>https://podminky.urs.cz/item/CS_URS_2022_02/810441811</t>
  </si>
  <si>
    <t xml:space="preserve">"viz Technická zpráva"  </t>
  </si>
  <si>
    <t xml:space="preserve">"BET - DN600"  132,6+6,3</t>
  </si>
  <si>
    <t>93</t>
  </si>
  <si>
    <t>890351851</t>
  </si>
  <si>
    <t>Bourání šachet ze ŽB strojně obestavěného prostoru přes 3 do 5 m3</t>
  </si>
  <si>
    <t>-91788180</t>
  </si>
  <si>
    <t>Bourání šachet a jímek strojně velikosti obestavěného prostoru přes 3 do 5 m3 ze železobetonu</t>
  </si>
  <si>
    <t>https://podminky.urs.cz/item/CS_URS_2022_02/890351851</t>
  </si>
  <si>
    <t xml:space="preserve">"monolitická část šachet"  1,6*1,6*(1,9*5+2,4)</t>
  </si>
  <si>
    <t>94</t>
  </si>
  <si>
    <t>890411851</t>
  </si>
  <si>
    <t>Bourání šachet z prefabrikovaných skruží strojně obestavěného prostoru do 1,5 m3</t>
  </si>
  <si>
    <t>1233431296</t>
  </si>
  <si>
    <t>Bourání šachet a jímek strojně velikosti obestavěného prostoru do 1,5 m3 z prefabrikovaných skruží</t>
  </si>
  <si>
    <t>https://podminky.urs.cz/item/CS_URS_2022_02/890411851</t>
  </si>
  <si>
    <t xml:space="preserve">"viz Technická zpráva:"  </t>
  </si>
  <si>
    <t xml:space="preserve">"prefa komín šachet"  3,1416*0,62*0,62*(0,14+0,7+0,5+0,93+0,27+1,0+1,5)</t>
  </si>
  <si>
    <t>95</t>
  </si>
  <si>
    <t>899103211</t>
  </si>
  <si>
    <t>Demontáž poklopů litinových nebo ocelových včetně rámů hmotnosti přes 100 do 150 kg</t>
  </si>
  <si>
    <t>-895783964</t>
  </si>
  <si>
    <t>Demontáž poklopů litinových a ocelových včetně rámů, hmotnosti jednotlivě přes 100 do 150 Kg</t>
  </si>
  <si>
    <t>https://podminky.urs.cz/item/CS_URS_2022_02/899103211</t>
  </si>
  <si>
    <t xml:space="preserve">"bouraná kanalizace:"  7</t>
  </si>
  <si>
    <t>899910211</t>
  </si>
  <si>
    <t>Výplň potrubí pod tlakem cementopopílkovou suspenzí délky potrubí do 50 m</t>
  </si>
  <si>
    <t>-962738883</t>
  </si>
  <si>
    <t>Výplň potrubí trub betonových, litinových nebo kameninových cementopopílkovou suspenzí pod tlakem, délky do 50 m</t>
  </si>
  <si>
    <t>https://podminky.urs.cz/item/CS_URS_2022_02/899910211</t>
  </si>
  <si>
    <t>"rušení stáv. kanalizace mimo výkop pro novou stoku - zalití cementopopílkovou suspenzí"</t>
  </si>
  <si>
    <t xml:space="preserve">"stáv. šachta ID 3173 "  1,5</t>
  </si>
  <si>
    <t xml:space="preserve">"BET - DN600"  3,1416*0,3*0,3*14,3</t>
  </si>
  <si>
    <t>97</t>
  </si>
  <si>
    <t>899910212</t>
  </si>
  <si>
    <t>Výplň potrubí pod tlakem cementopopílkovou suspenzí délky potrubí přes 50 do 100 m</t>
  </si>
  <si>
    <t>-765338240</t>
  </si>
  <si>
    <t>Výplň potrubí trub betonových, litinových nebo kameninových cementopopílkovou suspenzí pod tlakem, délky přes 50 do 100 m</t>
  </si>
  <si>
    <t>https://podminky.urs.cz/item/CS_URS_2022_02/899910212</t>
  </si>
  <si>
    <t xml:space="preserve">"BET - DN600"  3,1416*0,3*0,3*142,0</t>
  </si>
  <si>
    <t>98</t>
  </si>
  <si>
    <t>961044111</t>
  </si>
  <si>
    <t>Bourání základů z betonu prostého</t>
  </si>
  <si>
    <t>14815999</t>
  </si>
  <si>
    <t>Bourání základů z betonu prostého</t>
  </si>
  <si>
    <t>https://podminky.urs.cz/item/CS_URS_2022_02/961044111</t>
  </si>
  <si>
    <t>bouraná kanalizace - podkladní kce</t>
  </si>
  <si>
    <t xml:space="preserve">"BET - DN600"   (132,6+6,3)*1,68*0,2</t>
  </si>
  <si>
    <t xml:space="preserve">"šachty"  </t>
  </si>
  <si>
    <t>1,8*1,8*0,1*6</t>
  </si>
  <si>
    <t>997</t>
  </si>
  <si>
    <t>Přesun sutě</t>
  </si>
  <si>
    <t>99</t>
  </si>
  <si>
    <t>997013111</t>
  </si>
  <si>
    <t>Vnitrostaveništní doprava suti a vybouraných hmot pro budovy v do 6 m s použitím mechanizace</t>
  </si>
  <si>
    <t>1098412795</t>
  </si>
  <si>
    <t>Vnitrostaveništní doprava suti a vybouraných hmot vodorovně do 50 m svisle s použitím mechanizace pro budovy a haly výšky do 6 m</t>
  </si>
  <si>
    <t>https://podminky.urs.cz/item/CS_URS_2022_02/997013111</t>
  </si>
  <si>
    <t>100</t>
  </si>
  <si>
    <t>997013501</t>
  </si>
  <si>
    <t>Odvoz suti a vybouraných hmot na skládku nebo meziskládku do 1 km se složením</t>
  </si>
  <si>
    <t>1752133349</t>
  </si>
  <si>
    <t>Odvoz suti a vybouraných hmot na skládku nebo meziskládku se složením, na vzdálenost do 1 km</t>
  </si>
  <si>
    <t>https://podminky.urs.cz/item/CS_URS_2022_02/997013501</t>
  </si>
  <si>
    <t>101</t>
  </si>
  <si>
    <t>997013509</t>
  </si>
  <si>
    <t>Příplatek k odvozu suti a vybouraných hmot na skládku ZKD 1 km přes 1 km</t>
  </si>
  <si>
    <t>1357287342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</si>
  <si>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</si>
  <si>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</si>
  <si>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218,16*16 'Přepočtené koeficientem množství</t>
  </si>
  <si>
    <t>102</t>
  </si>
  <si>
    <t>997221551</t>
  </si>
  <si>
    <t>Vodorovná doprava suti ze sypkých materiálů do 1 km</t>
  </si>
  <si>
    <t>1915717319</t>
  </si>
  <si>
    <t>Vodorovná doprava suti bez naložení, ale se složením a s hrubým urovnáním ze sypkých materiálů, na vzdálenost do 1 km</t>
  </si>
  <si>
    <t>https://podminky.urs.cz/item/CS_URS_2022_02/997221551</t>
  </si>
  <si>
    <t>103</t>
  </si>
  <si>
    <t>997221559</t>
  </si>
  <si>
    <t>Příplatek ZKD 1 km u vodorovné dopravy suti ze sypkých materiálů</t>
  </si>
  <si>
    <t>-840525989</t>
  </si>
  <si>
    <t>Vodorovná doprava suti bez naložení, ale se složením a s hrubým urovnáním Příplatek k ceně za každý další i započatý 1 km přes 1 km</t>
  </si>
  <si>
    <t>https://podminky.urs.cz/item/CS_URS_2022_02/997221559</t>
  </si>
  <si>
    <t>30,522*16 'Přepočtené koeficientem množství</t>
  </si>
  <si>
    <t>104</t>
  </si>
  <si>
    <t>997221561</t>
  </si>
  <si>
    <t>Vodorovná doprava suti z kusových materiálů do 1 km</t>
  </si>
  <si>
    <t>1874583184</t>
  </si>
  <si>
    <t>Vodorovná doprava suti bez naložení, ale se složením a s hrubým urovnáním z kusových materiálů, na vzdálenost do 1 km</t>
  </si>
  <si>
    <t>https://podminky.urs.cz/item/CS_URS_2022_02/997221561</t>
  </si>
  <si>
    <t>105</t>
  </si>
  <si>
    <t>997221569</t>
  </si>
  <si>
    <t>Příplatek ZKD 1 km u vodorovné dopravy suti z kusových materiálů</t>
  </si>
  <si>
    <t>-338908225</t>
  </si>
  <si>
    <t>https://podminky.urs.cz/item/CS_URS_2022_02/997221569</t>
  </si>
  <si>
    <t>29,511*16 'Přepočtené koeficientem množství</t>
  </si>
  <si>
    <t>106</t>
  </si>
  <si>
    <t>997221861</t>
  </si>
  <si>
    <t>Poplatek za uložení stavebního odpadu na recyklační skládce (skládkovné) z prostého betonu pod kódem 17 01 01</t>
  </si>
  <si>
    <t>356344915</t>
  </si>
  <si>
    <t>Poplatek za uložení stavebního odpadu na recyklační skládce (skládkovné) z prostého betonu zatříděného do Katalogu odpadů pod kódem 17 01 01</t>
  </si>
  <si>
    <t>https://podminky.urs.cz/item/CS_URS_2022_02/997221861</t>
  </si>
  <si>
    <t>107</t>
  </si>
  <si>
    <t>997221862</t>
  </si>
  <si>
    <t>Poplatek za uložení stavebního odpadu na recyklační skládce (skládkovné) z armovaného betonu pod kódem 17 01 01</t>
  </si>
  <si>
    <t>-1277340400</t>
  </si>
  <si>
    <t>Poplatek za uložení stavebního odpadu na recyklační skládce (skládkovné) z armovaného betonu zatříděného do Katalogu odpadů pod kódem 17 01 01</t>
  </si>
  <si>
    <t>https://podminky.urs.cz/item/CS_URS_2022_02/997221862</t>
  </si>
  <si>
    <t>108</t>
  </si>
  <si>
    <t>997221873</t>
  </si>
  <si>
    <t>Poplatek za uložení stavebního odpadu na recyklační skládce (skládkovné) zeminy a kamení zatříděného do Katalogu odpadů pod kódem 17 05 04</t>
  </si>
  <si>
    <t>-1289961013</t>
  </si>
  <si>
    <t>https://podminky.urs.cz/item/CS_URS_2022_02/997221873</t>
  </si>
  <si>
    <t>109</t>
  </si>
  <si>
    <t>997221875</t>
  </si>
  <si>
    <t>Poplatek za uložení stavebního odpadu na recyklační skládce (skládkovné) asfaltového bez obsahu dehtu zatříděného do Katalogu odpadů pod kódem 17 03 02</t>
  </si>
  <si>
    <t>231468626</t>
  </si>
  <si>
    <t>https://podminky.urs.cz/item/CS_URS_2022_02/997221875</t>
  </si>
  <si>
    <t>998</t>
  </si>
  <si>
    <t>Přesun hmot</t>
  </si>
  <si>
    <t>110</t>
  </si>
  <si>
    <t>998274101</t>
  </si>
  <si>
    <t>Přesun hmot pro trubní vedení z trub betonových otevřený výkop</t>
  </si>
  <si>
    <t>-683044155</t>
  </si>
  <si>
    <t>Přesun hmot pro trubní vedení hloubené z trub betonových nebo železobetonových pro vodovody nebo kanalizace v otevřeném výkopu dopravní vzdálenost do 15 m</t>
  </si>
  <si>
    <t>https://podminky.urs.cz/item/CS_URS_2022_02/998274101</t>
  </si>
  <si>
    <t>Práce a dodávky M</t>
  </si>
  <si>
    <t>46-M</t>
  </si>
  <si>
    <t>Zemní práce při extr.mont.pracích</t>
  </si>
  <si>
    <t>111</t>
  </si>
  <si>
    <t>460671112</t>
  </si>
  <si>
    <t>Výstražná fólie pro krytí kabelů šířky 25 cm</t>
  </si>
  <si>
    <t>732710780</t>
  </si>
  <si>
    <t>Výstražná fólie z PVC pro krytí kabelů včetně vyrovnání povrchu rýhy, rozvinutí a uložení fólie šířky do 25 cm</t>
  </si>
  <si>
    <t>https://podminky.urs.cz/item/CS_URS_2022_02/460671112</t>
  </si>
  <si>
    <t>112</t>
  </si>
  <si>
    <t>460751111</t>
  </si>
  <si>
    <t>Osazení kabelových kanálů do rýhy z prefabrikovaných betonových žlabů vnější šířky do 20 cm</t>
  </si>
  <si>
    <t>1893504711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</si>
  <si>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</si>
  <si>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https://podminky.urs.cz/item/CS_URS_2022_02/460751111</t>
  </si>
  <si>
    <t>113</t>
  </si>
  <si>
    <t>460751121</t>
  </si>
  <si>
    <t>Osazení kabelových kanálů zapuštěných do terénu z prefabrikovaných betonových žlabů vnější šířky do 20 cm</t>
  </si>
  <si>
    <t>1159499193</t>
  </si>
  <si>
    <t>Osazení kabelových kanálů včetně utěsnění, vyspárování a zakrytí víkem z prefabrikovaných betonových žlabů zapuštěných do terénu, včetně výkopu horniny vnější šířky do 20 cm</t>
  </si>
  <si>
    <t>https://podminky.urs.cz/item/CS_URS_2022_02/460751121</t>
  </si>
  <si>
    <t>osazení mimo rýhu</t>
  </si>
  <si>
    <t xml:space="preserve">"kabel NN podzemní"  2*1,0</t>
  </si>
  <si>
    <t xml:space="preserve">"kabel VN podzemní"  2*1,0</t>
  </si>
  <si>
    <t xml:space="preserve">"kabel sdělovací CETIN"  2*1,0</t>
  </si>
  <si>
    <t>114</t>
  </si>
  <si>
    <t>59213009</t>
  </si>
  <si>
    <t>žlab kabelový betonový k ochraně zemního drátovodného vedení 100x17x14cm</t>
  </si>
  <si>
    <t>128</t>
  </si>
  <si>
    <t>-527675792</t>
  </si>
  <si>
    <t xml:space="preserve">"osazení v rýze"  8,48</t>
  </si>
  <si>
    <t xml:space="preserve">"osazení mimo rýhu"  8,0</t>
  </si>
  <si>
    <t>115</t>
  </si>
  <si>
    <t>59213344</t>
  </si>
  <si>
    <t>poklop kabelového žlabu betonový 500x160x35mm</t>
  </si>
  <si>
    <t>-1277918144</t>
  </si>
  <si>
    <t>16,48*2 'Přepočtené koeficientem množství</t>
  </si>
  <si>
    <t>330.2.2 - Odbočky</t>
  </si>
  <si>
    <t>565086609</t>
  </si>
  <si>
    <t>Stoka Sobotní</t>
  </si>
  <si>
    <t xml:space="preserve">"odbočky DP - KT DN200"  8,45*1,1*2,0</t>
  </si>
  <si>
    <t xml:space="preserve">"odbočky DP - KT DN150"  17,15*1,1*2,0</t>
  </si>
  <si>
    <t xml:space="preserve">"odbočky UV - KT DN150"  3,6*1,1*2,0</t>
  </si>
  <si>
    <t xml:space="preserve">"UV:"  1,2*1,2*2,5*1</t>
  </si>
  <si>
    <t xml:space="preserve">"tř. těž. I skup. 3 - 70%"   67,84*0,70</t>
  </si>
  <si>
    <t>-1906772922</t>
  </si>
  <si>
    <t xml:space="preserve">"tř. těž. II skup. 4 - 30%"   67,84*0,30</t>
  </si>
  <si>
    <t>151101101</t>
  </si>
  <si>
    <t>Zřízení příložného pažení a rozepření stěn rýh hl do 2 m</t>
  </si>
  <si>
    <t>417410580</t>
  </si>
  <si>
    <t>Zřízení pažení a rozepření stěn rýh pro podzemní vedení příložné pro jakoukoliv mezerovitost, hloubky do 2 m</t>
  </si>
  <si>
    <t>https://podminky.urs.cz/item/CS_URS_2022_02/151101101</t>
  </si>
  <si>
    <t xml:space="preserve">"odbočky DP - KT DN200"  8,45*2*2,0</t>
  </si>
  <si>
    <t xml:space="preserve">"odbočky DP - KT DN150"  17,15*2*2,0</t>
  </si>
  <si>
    <t xml:space="preserve">"odbočky UV - KT DN150"  3,6*2*2,0</t>
  </si>
  <si>
    <t>151101102</t>
  </si>
  <si>
    <t>Zřízení příložného pažení a rozepření stěn rýh hl přes 2 do 4 m</t>
  </si>
  <si>
    <t>-308750288</t>
  </si>
  <si>
    <t>Zřízení pažení a rozepření stěn rýh pro podzemní vedení příložné pro jakoukoliv mezerovitost, hloubky přes 2 do 4 m</t>
  </si>
  <si>
    <t>https://podminky.urs.cz/item/CS_URS_2022_02/151101102</t>
  </si>
  <si>
    <t xml:space="preserve">"UV:"  3*1,2*2,5*1</t>
  </si>
  <si>
    <t>151101111</t>
  </si>
  <si>
    <t>Odstranění příložného pažení a rozepření stěn rýh hl do 2 m</t>
  </si>
  <si>
    <t>195641288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</si>
  <si>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</si>
  <si>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</si>
  <si>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151101112</t>
  </si>
  <si>
    <t>Odstranění příložného pažení a rozepření stěn rýh hl přes 2 do 4 m</t>
  </si>
  <si>
    <t>287770407</t>
  </si>
  <si>
    <t>Odstranění pažení a rozepření stěn rýh pro podzemní vedení s uložením materiálu na vzdálenost do 3 m od kraje výkopu příložné, hloubky přes 2 do 4 m</t>
  </si>
  <si>
    <t>https://podminky.urs.cz/item/CS_URS_2022_02/151101112</t>
  </si>
  <si>
    <t>-2094737177</t>
  </si>
  <si>
    <t>1474159401</t>
  </si>
  <si>
    <t>47,488*7 'Přepočtené koeficientem množství</t>
  </si>
  <si>
    <t>307354266</t>
  </si>
  <si>
    <t xml:space="preserve">"tř. těž. I skup. 4 - 30%"  67,84*0,30</t>
  </si>
  <si>
    <t>1525025608</t>
  </si>
  <si>
    <t>20,352*7 'Přepočtené koeficientem množství</t>
  </si>
  <si>
    <t>1873641621</t>
  </si>
  <si>
    <t xml:space="preserve">"tř. těž. I skup. 3 - 70%"   67,84*0,70*1,83</t>
  </si>
  <si>
    <t xml:space="preserve">"tř. těž. II skup. 4 - 30%"   67,84*0,30*1,95</t>
  </si>
  <si>
    <t>-1080714961</t>
  </si>
  <si>
    <t xml:space="preserve">"rýhy:"  67,84</t>
  </si>
  <si>
    <t>obsyp vč.potrubí + sedlo+lože</t>
  </si>
  <si>
    <t xml:space="preserve">"odbočky DP - KT DN200"  -8,45*1,1*(0,3+0,242+0,08+0,06)</t>
  </si>
  <si>
    <t xml:space="preserve">"odbočky DP - KT DN150"  -17,15*1,1*(0,3+0,186+0,08+0,06)</t>
  </si>
  <si>
    <t xml:space="preserve">"odbočky UV - KT DN150"  -3,6*1,1*(0,3+0,186+0,08+0,06)</t>
  </si>
  <si>
    <t>380978622</t>
  </si>
  <si>
    <t>47,213*2,111 'Přepočtené koeficientem množství</t>
  </si>
  <si>
    <t>-1518915260</t>
  </si>
  <si>
    <t>Hutněný obsyp potrubí dle vzorového příčného řezu</t>
  </si>
  <si>
    <t xml:space="preserve">"KT DN200"  8,45*1,1*(0,3+0,242+0,08)</t>
  </si>
  <si>
    <t xml:space="preserve">"KT DN150"  (17,15+3,6)*1,1*(0,3+0,186+0,08)</t>
  </si>
  <si>
    <t>odpočet</t>
  </si>
  <si>
    <t xml:space="preserve">"potrubí"  -3,1416*0,121*0,121*8,45</t>
  </si>
  <si>
    <t xml:space="preserve">"potrubí"  -3,1416*0,093*0,093*(17,15+3,6)</t>
  </si>
  <si>
    <t xml:space="preserve">"KT DN200 - sedlo 120°:"  -8,45*(1,0*0,14-0,121*0,121*0,6142)</t>
  </si>
  <si>
    <t xml:space="preserve">"KT DN150 - sedlo 120°:"  -(17,15+3,6)*(1,0*0,13-0,093*0,093*0,6142)</t>
  </si>
  <si>
    <t>1735122203</t>
  </si>
  <si>
    <t>14,053*2 'Přepočtené koeficientem množství</t>
  </si>
  <si>
    <t>-2062417406</t>
  </si>
  <si>
    <t xml:space="preserve">"odbočky DP - KT DN200"  8,45*1,1*0,06</t>
  </si>
  <si>
    <t xml:space="preserve">"odbočky DP - KT DN150"  17,15*1,1*0,06</t>
  </si>
  <si>
    <t xml:space="preserve">"odbočky UV - KT DN150"  3,6*1,1*0,06</t>
  </si>
  <si>
    <t xml:space="preserve">"UV:"  1,2*1,2*0,1*1</t>
  </si>
  <si>
    <t>899938475</t>
  </si>
  <si>
    <t xml:space="preserve">"KT DN200 - sedlo 120°:"  (1,0*0,14-0,121*0,121*0,6142)</t>
  </si>
  <si>
    <t xml:space="preserve">"KT DN150 - sedlo 120°:"  (1,0*0,13-0,093*0,093*0,6142)</t>
  </si>
  <si>
    <t xml:space="preserve">"odbočky DP - KT DN200"  8,45*0,131</t>
  </si>
  <si>
    <t xml:space="preserve">"odbočky DP - KT DN150"  17,15*0,125</t>
  </si>
  <si>
    <t xml:space="preserve">"odbočky UV - KT DN150"  3,6*0,125</t>
  </si>
  <si>
    <t>831312121</t>
  </si>
  <si>
    <t>Montáž potrubí z trub kameninových hrdlových s integrovaným těsněním výkop sklon do 20 % DN 150</t>
  </si>
  <si>
    <t>-338083421</t>
  </si>
  <si>
    <t>Montáž potrubí z trub kameninových hrdlových s integrovaným těsněním v otevřeném výkopu ve sklonu do 20 % DN 150</t>
  </si>
  <si>
    <t>https://podminky.urs.cz/item/CS_URS_2022_02/831312121</t>
  </si>
  <si>
    <t xml:space="preserve">"odbočky DP - KT DN150"  17,15</t>
  </si>
  <si>
    <t xml:space="preserve">"odbočky UV - KT DN150"  3,6</t>
  </si>
  <si>
    <t>59710632</t>
  </si>
  <si>
    <t>trouba kameninová glazovaná DN 150 dl 1,00m spojovací systém F</t>
  </si>
  <si>
    <t>-1014856219</t>
  </si>
  <si>
    <t>20,75*1,015 'Přepočtené koeficientem množství</t>
  </si>
  <si>
    <t>831312193</t>
  </si>
  <si>
    <t>Příplatek k montáži kameninového potrubí za napojení dvou dříků trub pomocí převlečné manžety DN 150</t>
  </si>
  <si>
    <t>-1911795798</t>
  </si>
  <si>
    <t>Montáž potrubí z trub kameninových hrdlových s integrovaným těsněním Příplatek k cenám za napojení dvou dříků trub o stejném průměru (max. rozdíl 12 mm) pomocí převlečné manžety (manžeta zahrnuta v ceně) DN 150</t>
  </si>
  <si>
    <t>https://podminky.urs.cz/item/CS_URS_2022_02/831312193</t>
  </si>
  <si>
    <t>831352121</t>
  </si>
  <si>
    <t>Montáž potrubí z trub kameninových hrdlových s integrovaným těsněním výkop sklon do 20 % DN 200</t>
  </si>
  <si>
    <t>-675405557</t>
  </si>
  <si>
    <t>Montáž potrubí z trub kameninových hrdlových s integrovaným těsněním v otevřeném výkopu ve sklonu do 20 % DN 200</t>
  </si>
  <si>
    <t>https://podminky.urs.cz/item/CS_URS_2022_02/831352121</t>
  </si>
  <si>
    <t xml:space="preserve">"odbočky DP - KT DN200"  8,45</t>
  </si>
  <si>
    <t>59710633</t>
  </si>
  <si>
    <t>trouba kameninová glazovaná DN 200 dl 1,00m spojovací systém F</t>
  </si>
  <si>
    <t>1207794635</t>
  </si>
  <si>
    <t>8,45*1,015 'Přepočtené koeficientem množství</t>
  </si>
  <si>
    <t>831352193</t>
  </si>
  <si>
    <t>Příplatek k montáži kameninového potrubí za napojení dvou dříků trub pomocí převlečné manžety DN 200</t>
  </si>
  <si>
    <t>-307115331</t>
  </si>
  <si>
    <t>Montáž potrubí z trub kameninových hrdlových s integrovaným těsněním Příplatek k cenám za napojení dvou dříků trub o stejném průměru (max. rozdíl 12 mm) pomocí převlečné manžety (manžeta zahrnuta v ceně) DN 200</t>
  </si>
  <si>
    <t>https://podminky.urs.cz/item/CS_URS_2022_02/831352193</t>
  </si>
  <si>
    <t>892351111</t>
  </si>
  <si>
    <t>Tlaková zkouška vodou potrubí DN 150 nebo 200</t>
  </si>
  <si>
    <t>1290857612</t>
  </si>
  <si>
    <t>Tlakové zkoušky vodou na potrubí DN 150 nebo 200</t>
  </si>
  <si>
    <t>https://podminky.urs.cz/item/CS_URS_2022_02/892351111</t>
  </si>
  <si>
    <t>8,45+17,15+3,6</t>
  </si>
  <si>
    <t>PC8-01</t>
  </si>
  <si>
    <t>Dodávka a montáž napojení přípojky jádrovým vrtem DN150 na stoku včetně těsnění a tvarovky</t>
  </si>
  <si>
    <t>1956417952</t>
  </si>
  <si>
    <t xml:space="preserve">"Napojovací elementy F pro potrubí KT DN150 (přepojení domovní odbočky):"  4</t>
  </si>
  <si>
    <t xml:space="preserve">"Napojovací elementy F pro potrubí KT DN150 (přepojení odbočky od UV):"  12</t>
  </si>
  <si>
    <t>PC8-02</t>
  </si>
  <si>
    <t>Dodávka a montáž napojení přípojky jádrovým vrtem DN200 na stoku včetně těsnění a tvarovky</t>
  </si>
  <si>
    <t>-498455884</t>
  </si>
  <si>
    <t xml:space="preserve">"Napojovací elementy F pro potrubí KT DN200 (přepojení domovní odbočky):"  3</t>
  </si>
  <si>
    <t>R892916111</t>
  </si>
  <si>
    <t>Utěsnění přípojek do DN 200 při zkoušce kanalizace</t>
  </si>
  <si>
    <t>515585924</t>
  </si>
  <si>
    <t>R859941001</t>
  </si>
  <si>
    <t>D+M Uliční vpust vč. litinové mříže</t>
  </si>
  <si>
    <t>130524619</t>
  </si>
  <si>
    <t>810351811</t>
  </si>
  <si>
    <t>Bourání stávajícího potrubí z betonu DN do 200</t>
  </si>
  <si>
    <t>1241002442</t>
  </si>
  <si>
    <t>Bourání stávajícího potrubí z betonu v otevřeném výkopu DN do 200</t>
  </si>
  <si>
    <t>https://podminky.urs.cz/item/CS_URS_2022_02/810351811</t>
  </si>
  <si>
    <t xml:space="preserve">"viz Technická zpráva:"  20,75+8,45</t>
  </si>
  <si>
    <t>-696353514</t>
  </si>
  <si>
    <t xml:space="preserve">"UV:"  3,1416*0,3*0,3*2,45*1</t>
  </si>
  <si>
    <t>-152443425</t>
  </si>
  <si>
    <t>1305663477</t>
  </si>
  <si>
    <t>960289828</t>
  </si>
  <si>
    <t>-538425539</t>
  </si>
  <si>
    <t>6,737*16 'Přepočtené koeficientem množství</t>
  </si>
  <si>
    <t>997013861</t>
  </si>
  <si>
    <t>Poplatek za uložení stavebního odpadu na recyklační skládce (skládkovné) z prostého betonu kód odpadu 17 01 01</t>
  </si>
  <si>
    <t>1739315462</t>
  </si>
  <si>
    <t>https://podminky.urs.cz/item/CS_URS_2022_02/997013861</t>
  </si>
  <si>
    <t>998275101</t>
  </si>
  <si>
    <t>Přesun hmot pro trubní vedení z trub kameninových otevřený výkop</t>
  </si>
  <si>
    <t>1461206841</t>
  </si>
  <si>
    <t>Přesun hmot pro trubní vedení hloubené z trub kameninových pro kanalizace v otevřeném výkopu dopravní vzdálenost do 15 m</t>
  </si>
  <si>
    <t>https://podminky.urs.cz/item/CS_URS_2022_02/998275101</t>
  </si>
  <si>
    <t>330.2.3 - Obnova povrchu</t>
  </si>
  <si>
    <t xml:space="preserve">    5 - Komunikace pozemní</t>
  </si>
  <si>
    <t>113106123</t>
  </si>
  <si>
    <t>Rozebrání dlažeb ze zámkových dlaždic komunikací pro pěší ručně</t>
  </si>
  <si>
    <t>1168366865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</si>
  <si>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</si>
  <si>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https://podminky.urs.cz/item/CS_URS_2022_02/113106123</t>
  </si>
  <si>
    <t xml:space="preserve">"rekonstrukce chodníku:"  121,0</t>
  </si>
  <si>
    <t xml:space="preserve">"odpočet bourání ve stokách:"  -(15,62+75,23+14,398)</t>
  </si>
  <si>
    <t>-142626608</t>
  </si>
  <si>
    <t>181311103</t>
  </si>
  <si>
    <t>Rozprostření ornice tl vrstvy do 200 mm v rovině nebo ve svahu do 1:5 ručně</t>
  </si>
  <si>
    <t>-21987084</t>
  </si>
  <si>
    <t>Rozprostření a urovnání ornice v rovině nebo ve svahu sklonu do 1:5 ručně při souvislé ploše, tl. vrstvy do 200 mm</t>
  </si>
  <si>
    <t>https://podminky.urs.cz/item/CS_URS_2022_02/181311103</t>
  </si>
  <si>
    <t xml:space="preserve">"viz Technická zpráva:"  520,0</t>
  </si>
  <si>
    <t>10364101</t>
  </si>
  <si>
    <t>zemina pro terénní úpravy - ornice</t>
  </si>
  <si>
    <t>-385459047</t>
  </si>
  <si>
    <t>520*0,2 'Přepočtené koeficientem množství</t>
  </si>
  <si>
    <t>181411131</t>
  </si>
  <si>
    <t>Založení parkového trávníku výsevem pl do 1000 m2 v rovině a ve svahu do 1:5</t>
  </si>
  <si>
    <t>-1431730665</t>
  </si>
  <si>
    <t>Založení trávníku na půdě předem připravené plochy do 1000 m2 výsevem včetně utažení parkového v rovině nebo na svahu do 1:5</t>
  </si>
  <si>
    <t>https://podminky.urs.cz/item/CS_URS_2022_02/181411131</t>
  </si>
  <si>
    <t>00572410</t>
  </si>
  <si>
    <t>osivo směs travní parková</t>
  </si>
  <si>
    <t>kg</t>
  </si>
  <si>
    <t>-663913958</t>
  </si>
  <si>
    <t>520*0,03 'Přepočtené koeficientem množství</t>
  </si>
  <si>
    <t>181912111</t>
  </si>
  <si>
    <t>Úprava pláně v hornině třídy těžitelnosti I skupiny 3 bez zhutnění ručně</t>
  </si>
  <si>
    <t>-1564686087</t>
  </si>
  <si>
    <t>Úprava pláně vyrovnáním výškových rozdílů ručně v hornině třídy těžitelnosti I skupiny 3 bez zhutnění</t>
  </si>
  <si>
    <t>https://podminky.urs.cz/item/CS_URS_2022_02/181912111</t>
  </si>
  <si>
    <t>Komunikace pozemní</t>
  </si>
  <si>
    <t>564851011</t>
  </si>
  <si>
    <t>Podklad ze štěrkodrtě ŠD plochy do 100 m2 tl 150 mm</t>
  </si>
  <si>
    <t>1884834967</t>
  </si>
  <si>
    <t>Podklad ze štěrkodrti ŠD s rozprostřením a zhutněním plochy jednotlivě do 100 m2, po zhutnění tl. 150 mm</t>
  </si>
  <si>
    <t>https://podminky.urs.cz/item/CS_URS_2022_02/564851011</t>
  </si>
  <si>
    <t>596211110</t>
  </si>
  <si>
    <t>Kladení zámkové dlažby komunikací pro pěší ručně tl 60 mm skupiny A pl do 50 m2</t>
  </si>
  <si>
    <t>299949233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</si>
  <si>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</si>
  <si>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https://podminky.urs.cz/item/CS_URS_2022_02/596211110</t>
  </si>
  <si>
    <t xml:space="preserve">"viz Technická zpráva:"  121,0</t>
  </si>
  <si>
    <t>59245015</t>
  </si>
  <si>
    <t>dlažba zámková tvaru I 200x165x60mm přírodní</t>
  </si>
  <si>
    <t>-1928094344</t>
  </si>
  <si>
    <t>121*1,03 'Přepočtené koeficientem množství</t>
  </si>
  <si>
    <t>-1251366521</t>
  </si>
  <si>
    <t>-730633806</t>
  </si>
  <si>
    <t>4,568*16 'Přepočtené koeficientem množství</t>
  </si>
  <si>
    <t>1966987908</t>
  </si>
  <si>
    <t>-291163313</t>
  </si>
  <si>
    <t>4,096*16 'Přepočtené koeficientem množství</t>
  </si>
  <si>
    <t>-2067756377</t>
  </si>
  <si>
    <t>1987752709</t>
  </si>
  <si>
    <t>998231411</t>
  </si>
  <si>
    <t>Ruční přesun hmot pro sadovnické a krajinářské úpravy do 100 m</t>
  </si>
  <si>
    <t>575608586</t>
  </si>
  <si>
    <t>Přesun hmot pro sadovnické a krajinářské úpravy - ručně bez užití mechanizace vodorovná dopravní vzdálenost do 100 m</t>
  </si>
  <si>
    <t>https://podminky.urs.cz/item/CS_URS_2022_02/998231411</t>
  </si>
  <si>
    <t>SO 330.3 - Kanalizace - ulice P. Bezruče - část II.</t>
  </si>
  <si>
    <t>330.3.1 - Stoky</t>
  </si>
  <si>
    <t>113107246</t>
  </si>
  <si>
    <t>Odstranění podkladu živičného tl přes 250 do 300 mm strojně pl přes 200 m2</t>
  </si>
  <si>
    <t>-1135669988</t>
  </si>
  <si>
    <t>Odstranění podkladů nebo krytů strojně plochy jednotlivě přes 200 m2 s přemístěním hmot na skládku na vzdálenost do 20 m nebo s naložením na dopravní prostředek živičných, o tl. vrstvy přes 250 do 300 mm</t>
  </si>
  <si>
    <t>https://podminky.urs.cz/item/CS_URS_2022_02/113107246</t>
  </si>
  <si>
    <t xml:space="preserve">"asfaltová komunikace"  54,55*2,46</t>
  </si>
  <si>
    <t>"ŠP4" 3,0*(3,0-2,46)</t>
  </si>
  <si>
    <t xml:space="preserve">"celková tloušťka asfaltové komunikace je 60 cm:"  135,813*2</t>
  </si>
  <si>
    <t>1075634710</t>
  </si>
  <si>
    <t xml:space="preserve">"Stoka P. Bezruče - ŽB DN1000 čv:"  54,55</t>
  </si>
  <si>
    <t xml:space="preserve">"předpoklad 40m/týden"  54,55/40</t>
  </si>
  <si>
    <t xml:space="preserve">"podz.voda - drenáž - předpoklad čerpání 6 hod./den"  1,5*7*6</t>
  </si>
  <si>
    <t xml:space="preserve">"čerpání splaškových vod dle TZ:"  300</t>
  </si>
  <si>
    <t>1486596986</t>
  </si>
  <si>
    <t xml:space="preserve">"podz.voda - drenáž - předpoklad čerpání 6 hod./den"  1,5*7</t>
  </si>
  <si>
    <t xml:space="preserve">"čerpání splaškových vod dle TZ:"  20</t>
  </si>
  <si>
    <t xml:space="preserve">"voda z přívalových dešťů dle TZ:"  2</t>
  </si>
  <si>
    <t>398413717</t>
  </si>
  <si>
    <t xml:space="preserve">"plynovod STL ocel"  2,46</t>
  </si>
  <si>
    <t>119001405</t>
  </si>
  <si>
    <t>Dočasné zajištění potrubí z PE DN do 200 mm</t>
  </si>
  <si>
    <t>4409859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</si>
  <si>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</si>
  <si>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</si>
  <si>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 xml:space="preserve">"vodovodní přípojka"  2,46</t>
  </si>
  <si>
    <t>681987290</t>
  </si>
  <si>
    <t xml:space="preserve">"kabel sdělovací CETIN"  2,46</t>
  </si>
  <si>
    <t xml:space="preserve">"kabel NN 2x"  2,46</t>
  </si>
  <si>
    <t>1463192385</t>
  </si>
  <si>
    <t>Stoka „P. Bezruče“</t>
  </si>
  <si>
    <t xml:space="preserve">"vodovodní přípojka"  2*2,46*2,39</t>
  </si>
  <si>
    <t xml:space="preserve">"plynovod STL ocel"  2,15*2,46*2,39</t>
  </si>
  <si>
    <t xml:space="preserve">"kabel sdělovací CETIN"  2*2,46*2,4</t>
  </si>
  <si>
    <t xml:space="preserve">"kabel NN 2x"  2*2,46*2,4</t>
  </si>
  <si>
    <t xml:space="preserve">"tř. těž. I skup. 3 - 70%"   48,016*0,70</t>
  </si>
  <si>
    <t>131251204</t>
  </si>
  <si>
    <t>Hloubení jam zapažených v hornině třídy těžitelnosti I skupiny 3 objem do 500 m3 strojně</t>
  </si>
  <si>
    <t>617708198</t>
  </si>
  <si>
    <t>Hloubení zapažených jam a zářezů strojně s urovnáním dna do předepsaného profilu a spádu v hornině třídy těžitelnosti I skupiny 3 přes 100 do 500 m3</t>
  </si>
  <si>
    <t>https://podminky.urs.cz/item/CS_URS_2022_02/131251204</t>
  </si>
  <si>
    <t>ŽB DN1000 + čedičová výstelka 180°</t>
  </si>
  <si>
    <t>"staničení 57 [m]:" 50*2,46*(3,08+3,01)/2</t>
  </si>
  <si>
    <t>"staničení 107 [m]:" 4,55*2,46*(3,01+3,02)/2</t>
  </si>
  <si>
    <t>"ŠP4" 3*3*2,98-3/2*2,46*3,01-3/2*2,46*3,01</t>
  </si>
  <si>
    <t xml:space="preserve">"asfaltová komunikace"  -54,55*2,46*0,6</t>
  </si>
  <si>
    <t>"ŠP4" -3*(3-2,46)*0,6</t>
  </si>
  <si>
    <t xml:space="preserve">"Stoka „P. Bezruče“ - monolitické potrubí BET DN 1000/1130:"  -55,2*1,93</t>
  </si>
  <si>
    <t xml:space="preserve">"komíny šachet z prefa dílců:"  </t>
  </si>
  <si>
    <t>-3,1416*0,62*0,62*1,23</t>
  </si>
  <si>
    <t xml:space="preserve">"monolitická část šachet:"  </t>
  </si>
  <si>
    <t>-2,1*2,1*2,1</t>
  </si>
  <si>
    <t xml:space="preserve">"tř. těž. I skup. 3 - 70%"   214,118*0,70</t>
  </si>
  <si>
    <t xml:space="preserve">"tř. těž. I skup. 3 - 70%"   -48,016*0,70</t>
  </si>
  <si>
    <t>-1610178143</t>
  </si>
  <si>
    <t xml:space="preserve">"tř. těž. II skup. 4 - 30%"   48,016*0,30</t>
  </si>
  <si>
    <t>-1508036487</t>
  </si>
  <si>
    <t xml:space="preserve">"tř. těž. II skup. 4 - 30%"   214,118*0,30</t>
  </si>
  <si>
    <t xml:space="preserve">"tř. těž. II skup. 4 - 30%"   -48,016*0,30</t>
  </si>
  <si>
    <t>-1053478318</t>
  </si>
  <si>
    <t>151201201</t>
  </si>
  <si>
    <t>Zřízení zátažného pažení stěn výkopu hl do 4 m</t>
  </si>
  <si>
    <t>-1381149980</t>
  </si>
  <si>
    <t>Zřízení pažení stěn výkopu bez rozepření nebo vzepření zátažné, hloubky do 4 m</t>
  </si>
  <si>
    <t>https://podminky.urs.cz/item/CS_URS_2022_02/151201201</t>
  </si>
  <si>
    <t>"staničení 57 [m]:" 50*2*(3,08+3,01)/2</t>
  </si>
  <si>
    <t>"staničení 107 [m]:" 4,55*2*(3,01+3,02)/2</t>
  </si>
  <si>
    <t>"ŠP4" 4*3*2,98-3*(3,01+3,01)-2,46*3,01-2,46*3,01</t>
  </si>
  <si>
    <t>151201211</t>
  </si>
  <si>
    <t>Odstranění pažení stěn zátažného hl do 4 m</t>
  </si>
  <si>
    <t>-632026947</t>
  </si>
  <si>
    <t>Odstranění pažení stěn výkopu bez rozepření nebo vzepření s uložením pažin na vzdálenost do 3 m od okraje výkopu zátažné, hloubky do 4 m</t>
  </si>
  <si>
    <t>https://podminky.urs.cz/item/CS_URS_2022_02/151201211</t>
  </si>
  <si>
    <t>151201301</t>
  </si>
  <si>
    <t>Zřízení rozepření stěn při pažení zátažném hl do 4 m</t>
  </si>
  <si>
    <t>-626522027</t>
  </si>
  <si>
    <t>Zřízení rozepření zapažených stěn výkopů s potřebným přepažováním při pažení zátažném, hloubky do 4 m</t>
  </si>
  <si>
    <t>https://podminky.urs.cz/item/CS_URS_2022_02/151201301</t>
  </si>
  <si>
    <t>151201311</t>
  </si>
  <si>
    <t>Odstranění rozepření stěn při pažení zátažném hl do 4 m</t>
  </si>
  <si>
    <t>-1696101452</t>
  </si>
  <si>
    <t>Odstranění rozepření stěn výkopů s uložením materiálu na vzdálenost do 3 m od okraje výkopu pažení zátažného, hloubky do 4 m</t>
  </si>
  <si>
    <t>https://podminky.urs.cz/item/CS_URS_2022_02/151201311</t>
  </si>
  <si>
    <t>734410517</t>
  </si>
  <si>
    <t>1949256428</t>
  </si>
  <si>
    <t>149,883*7 'Přepočtené koeficientem množství</t>
  </si>
  <si>
    <t>1600684008</t>
  </si>
  <si>
    <t xml:space="preserve">"tř. těž. I skup. 4 - 30%"   214,118*0,30</t>
  </si>
  <si>
    <t>-1708760385</t>
  </si>
  <si>
    <t>64,235*7 'Přepočtené koeficientem množství</t>
  </si>
  <si>
    <t>2137025910</t>
  </si>
  <si>
    <t xml:space="preserve">"tř. těž. I skup. 3 - 70%"   214,118*0,70*1,83</t>
  </si>
  <si>
    <t xml:space="preserve">"tř. těž. II skup. 4 - 30%"   214,118*0,30*1,95</t>
  </si>
  <si>
    <t>-1861060224</t>
  </si>
  <si>
    <t xml:space="preserve">"rýhy:"  214,118</t>
  </si>
  <si>
    <t xml:space="preserve">"bouraná kanalizace:"  117,282</t>
  </si>
  <si>
    <t xml:space="preserve">"zásyp v asfaltové komunikaci:"  135,813*0,01</t>
  </si>
  <si>
    <t>"Stoka P. Bezruče - ŽB DN1000 čv"</t>
  </si>
  <si>
    <t xml:space="preserve">"ŽB DN1000 čv:"  -54,55*2,46*(0,3+1,32+0,12)</t>
  </si>
  <si>
    <t>"ŠP lože:" -41,052</t>
  </si>
  <si>
    <t xml:space="preserve">"podkladní beton pod Š:"  -0,4</t>
  </si>
  <si>
    <t>"ŠP4" -3,1416*0,9*0,9*(2,98-0,6-0,3-1,32-0,1-0,25)</t>
  </si>
  <si>
    <t>1232821349</t>
  </si>
  <si>
    <t>56,767*2,111 'Přepočtené koeficientem množství</t>
  </si>
  <si>
    <t>-1925818084</t>
  </si>
  <si>
    <t>viz.příloha D.1.3.</t>
  </si>
  <si>
    <t xml:space="preserve">"ŽB DN1000 čv:"  54,55*2,46*(0,3+1,32+0,12)</t>
  </si>
  <si>
    <t xml:space="preserve">"potrubí"  -3,1416*0,66*0,66*54,55</t>
  </si>
  <si>
    <t xml:space="preserve">"sedlo 120°:"  -(2,26*0,45-0,66*0,66*0,6142)*54,55</t>
  </si>
  <si>
    <t>-413630795</t>
  </si>
  <si>
    <t>117,962*2 'Přepočtené koeficientem množství</t>
  </si>
  <si>
    <t>-2078692808</t>
  </si>
  <si>
    <t>582512178</t>
  </si>
  <si>
    <t>-1408565614</t>
  </si>
  <si>
    <t>-1697169735</t>
  </si>
  <si>
    <t>Stoka P. Bezruče - ŽB DN1000 čv</t>
  </si>
  <si>
    <t>54,55*2,46*0,3</t>
  </si>
  <si>
    <t>"ŠP4" 2,3*2,3*0,15</t>
  </si>
  <si>
    <t>603603191</t>
  </si>
  <si>
    <t xml:space="preserve">"Stoka P. Bezruče - ŽB DN1000 čv:"  54,55/2,5</t>
  </si>
  <si>
    <t>22*2</t>
  </si>
  <si>
    <t>59223735</t>
  </si>
  <si>
    <t>podkladek pod trouby betonové/ŽB DN 1000-1200</t>
  </si>
  <si>
    <t>-1007246599</t>
  </si>
  <si>
    <t>44*1,01 'Přepočtené koeficientem množství</t>
  </si>
  <si>
    <t>-1627381959</t>
  </si>
  <si>
    <t>viz Výpis materiálu</t>
  </si>
  <si>
    <t xml:space="preserve">"63/10:"  1</t>
  </si>
  <si>
    <t xml:space="preserve">"63/8:"  1</t>
  </si>
  <si>
    <t>508050902</t>
  </si>
  <si>
    <t>-593815290</t>
  </si>
  <si>
    <t>1725916584</t>
  </si>
  <si>
    <t>"ŠP4" 2,0*2,0*0,1</t>
  </si>
  <si>
    <t>686640805</t>
  </si>
  <si>
    <t xml:space="preserve">"ŽB DN1000 - sedlo 120°:"  (2,26*0,45-0,66*0,66*0,6142)</t>
  </si>
  <si>
    <t xml:space="preserve">"Stoka P. Bezruče - ŽB DN1000 čv:"  54,55*0,75</t>
  </si>
  <si>
    <t>1243816432</t>
  </si>
  <si>
    <t>"vnitřní stěny atypických šachet"</t>
  </si>
  <si>
    <t xml:space="preserve">"ID 23:"  1,9*1,7</t>
  </si>
  <si>
    <t>822492212</t>
  </si>
  <si>
    <t>Montáž potrubí z trub TZH s integrovaným pryžovým těsněním a čedičovou výstelkou otevřený výkop sklon do 20 % DN 1000</t>
  </si>
  <si>
    <t>1734504945</t>
  </si>
  <si>
    <t>Montáž potrubí z trub železobetonových hrdlových v otevřeném výkopu ve sklonu do 20 % s integrovaným pryžovým těsněním a čedičovou výstelkou DN 1000</t>
  </si>
  <si>
    <t>https://podminky.urs.cz/item/CS_URS_2022_02/822492212</t>
  </si>
  <si>
    <t>59222064</t>
  </si>
  <si>
    <t>trouba ŽB hrdlová s čedičovou výstelkou DN 1000 180°</t>
  </si>
  <si>
    <t>-999533191</t>
  </si>
  <si>
    <t>54,55*1,01 'Přepočtené koeficientem množství</t>
  </si>
  <si>
    <t>892491111</t>
  </si>
  <si>
    <t>Tlaková zkouška vodou potrubí DN 1000</t>
  </si>
  <si>
    <t>-2051651733</t>
  </si>
  <si>
    <t>Tlakové zkoušky vodou na potrubí DN 1000</t>
  </si>
  <si>
    <t>https://podminky.urs.cz/item/CS_URS_2022_02/892491111</t>
  </si>
  <si>
    <t>892522111</t>
  </si>
  <si>
    <t>Zabezpečení konců potrubí DN přes 900 při tlakových zkouškách vodou</t>
  </si>
  <si>
    <t>1203996988</t>
  </si>
  <si>
    <t>Tlakové zkoušky vodou zabezpečení konců potrubí při tlakových zkouškách DN přes 900</t>
  </si>
  <si>
    <t>https://podminky.urs.cz/item/CS_URS_2022_02/892522111</t>
  </si>
  <si>
    <t>2075363762</t>
  </si>
  <si>
    <t xml:space="preserve">"ID 23:"  1,9*0,3*1,7</t>
  </si>
  <si>
    <t xml:space="preserve">"ŽB DN1000:"  -3,1416*0,66*0,66*0,30</t>
  </si>
  <si>
    <t>-1868230238</t>
  </si>
  <si>
    <t xml:space="preserve">"TZK 150-100/25:"  1</t>
  </si>
  <si>
    <t xml:space="preserve">"TZK 100-63/17:"  1</t>
  </si>
  <si>
    <t>-1991180731</t>
  </si>
  <si>
    <t>59224433</t>
  </si>
  <si>
    <t>deska betonová přechodová šachty DN 1500 kanalizační 180/100x25cm</t>
  </si>
  <si>
    <t>-1098973322</t>
  </si>
  <si>
    <t>1302931343</t>
  </si>
  <si>
    <t>59224342</t>
  </si>
  <si>
    <t>těsnění elastomerové pro spojení šachetních dílů DN 1500</t>
  </si>
  <si>
    <t>1898861159</t>
  </si>
  <si>
    <t>68709872</t>
  </si>
  <si>
    <t>592PC-ŠD1501</t>
  </si>
  <si>
    <t>Dno výšky 1500 mm přímé TBZ-Q.1 150/159 max V100</t>
  </si>
  <si>
    <t>7996542</t>
  </si>
  <si>
    <t>dno šachetní přímé; železobeton; TZB; DN = 1 500,0 mm; D odtoku do 1 000 mm; h = 1 585 mm; t = 150 mm; žlab čedič; nástupnice beton; popis viz TZ</t>
  </si>
  <si>
    <t>-1099803194</t>
  </si>
  <si>
    <t xml:space="preserve">"ID 23:"  1,9*1,7*2</t>
  </si>
  <si>
    <t>-1184515924</t>
  </si>
  <si>
    <t>55241030</t>
  </si>
  <si>
    <t>poklop šachtový litinový kruhový DN 600 bez ventilace tř D400 pro intenzivní provoz</t>
  </si>
  <si>
    <t>-562117194</t>
  </si>
  <si>
    <t>-702093217</t>
  </si>
  <si>
    <t>Vymazání spar betonových skruží</t>
  </si>
  <si>
    <t xml:space="preserve">"DN625:"  3*2*3,1416*0,3125</t>
  </si>
  <si>
    <t xml:space="preserve">"DN1000:"  1*2*3,1416*0,5</t>
  </si>
  <si>
    <t xml:space="preserve">"DN1500:"  1*2*3,1416*0,75</t>
  </si>
  <si>
    <t>756983232</t>
  </si>
  <si>
    <t xml:space="preserve">"asfaltová komunikace"  54,55*2</t>
  </si>
  <si>
    <t>"ŠP4" 2*(3,0-2,46)</t>
  </si>
  <si>
    <t>2115192028</t>
  </si>
  <si>
    <t xml:space="preserve">"ID 23:"  1,9*2+1,7*2</t>
  </si>
  <si>
    <t xml:space="preserve">"ŽB DN1000:"  2*3,1416*0,66</t>
  </si>
  <si>
    <t>358315114</t>
  </si>
  <si>
    <t>Bourání stoky kompletní nebo vybourání otvorů z prostého betonu plochy do 4 m2</t>
  </si>
  <si>
    <t>-1130410026</t>
  </si>
  <si>
    <t>Bourání stoky kompletní nebo vybourání otvorů průřezové plochy do 4 m2 ve stokách ze zdiva z prostého betonu</t>
  </si>
  <si>
    <t>https://podminky.urs.cz/item/CS_URS_2022_02/358315114</t>
  </si>
  <si>
    <t>"viz Technická zpráva:"</t>
  </si>
  <si>
    <t xml:space="preserve">"Stoka „P. Bezruče“ - monolitické potrubí BET DN 1000/1130:"  54,55*0,91</t>
  </si>
  <si>
    <t>619980113</t>
  </si>
  <si>
    <t>2,1*2,1*2,1*1</t>
  </si>
  <si>
    <t>412343413</t>
  </si>
  <si>
    <t>3,1416*0,62*0,62*1,23</t>
  </si>
  <si>
    <t>-1870686371</t>
  </si>
  <si>
    <t>233050283</t>
  </si>
  <si>
    <t xml:space="preserve">"Stoka „P. Bezruče“ - monolitické potrubí BET DN 1000/1130:"  54,55*1,6*0,1</t>
  </si>
  <si>
    <t xml:space="preserve">"šachty:"  2,3*2,3*0,1*1</t>
  </si>
  <si>
    <t>-510564742</t>
  </si>
  <si>
    <t>1985072007</t>
  </si>
  <si>
    <t>884224909</t>
  </si>
  <si>
    <t>134,059*16 'Přepočtené koeficientem množství</t>
  </si>
  <si>
    <t>-742770623</t>
  </si>
  <si>
    <t>-494297812</t>
  </si>
  <si>
    <t>192,583*16 'Přepočtené koeficientem množství</t>
  </si>
  <si>
    <t>205278194</t>
  </si>
  <si>
    <t>2013104878</t>
  </si>
  <si>
    <t>527744605</t>
  </si>
  <si>
    <t>2055191719</t>
  </si>
  <si>
    <t>1087447528</t>
  </si>
  <si>
    <t>-1408325248</t>
  </si>
  <si>
    <t>598643725</t>
  </si>
  <si>
    <t>mimo rýhu</t>
  </si>
  <si>
    <t xml:space="preserve">"kabel NN 2x"  2*1,0</t>
  </si>
  <si>
    <t>-568570482</t>
  </si>
  <si>
    <t>-492359801</t>
  </si>
  <si>
    <t>8,92*2 'Přepočtené koeficientem množství</t>
  </si>
  <si>
    <t>330.3.2 - Odbočky</t>
  </si>
  <si>
    <t>-898283658</t>
  </si>
  <si>
    <t>Stoka P. Bezruče - odbočky</t>
  </si>
  <si>
    <t xml:space="preserve">"asfaltová komunikace"  (9,6+3,2)*1,1</t>
  </si>
  <si>
    <t xml:space="preserve">"asfaltová komunikace"  2,5*1,15</t>
  </si>
  <si>
    <t xml:space="preserve">"asfaltová komunikace"  1,2*1,2</t>
  </si>
  <si>
    <t xml:space="preserve">"celková tloušťka asfaltové komunikace je 60 cm:"  18,395*2</t>
  </si>
  <si>
    <t>Stoka P. Bezruče</t>
  </si>
  <si>
    <t xml:space="preserve">"odbočky DP - KT DN300"  2,5*1,15*2,5</t>
  </si>
  <si>
    <t xml:space="preserve">"odbočky DP - KT DN150"  9,6*1,1*2,0</t>
  </si>
  <si>
    <t xml:space="preserve">"odbočky UV - KT DN150"  3,2*1,1*2,0</t>
  </si>
  <si>
    <t xml:space="preserve">"UV:"  1,2*1,2*2,5</t>
  </si>
  <si>
    <t>odpočet povrchů</t>
  </si>
  <si>
    <t xml:space="preserve">"asfaltová komunikace"  -(9,6+3,2)*1,1*0,6</t>
  </si>
  <si>
    <t xml:space="preserve">"asfaltová komunikace"  -2,5*1,15*0,6</t>
  </si>
  <si>
    <t xml:space="preserve">"asfaltová komunikace"  -1,2*1,2*0,6</t>
  </si>
  <si>
    <t xml:space="preserve">"tř. těž. I skup. 3 - 70%"   27,911*0,70</t>
  </si>
  <si>
    <t xml:space="preserve">"tř. těž. II skup. 4 - 30%"   27,911*0,30</t>
  </si>
  <si>
    <t xml:space="preserve">"odbočky DP - KT DN150"  9,6*2*2,0</t>
  </si>
  <si>
    <t xml:space="preserve">"odbočky UV - KT DN150"  3,2*2*2,0</t>
  </si>
  <si>
    <t>-1131809721</t>
  </si>
  <si>
    <t xml:space="preserve">"odbočky DP - KT DN300"  2,5*2*2,5</t>
  </si>
  <si>
    <t xml:space="preserve">"UV:"  3*1,2*2,5</t>
  </si>
  <si>
    <t>1126449289</t>
  </si>
  <si>
    <t>19,538*7 'Přepočtené koeficientem množství</t>
  </si>
  <si>
    <t xml:space="preserve">"tř. těž. I skup. 4 - 30%"  27,911*0,30</t>
  </si>
  <si>
    <t>8,373*7 'Přepočtené koeficientem množství</t>
  </si>
  <si>
    <t xml:space="preserve">"tř. těž. I skup. 3 - 70%"   27,911*0,70*1,83</t>
  </si>
  <si>
    <t xml:space="preserve">"tř. těž. II skup. 4 - 30%"   27,911*0,30*1,95</t>
  </si>
  <si>
    <t xml:space="preserve">"rýhy:"  27,911</t>
  </si>
  <si>
    <t xml:space="preserve">"asfaltová komunikace"  (9,6+3,2)*1,1*0,01</t>
  </si>
  <si>
    <t xml:space="preserve">"asfaltová komunikace"  2,5*1,15*0,01</t>
  </si>
  <si>
    <t xml:space="preserve">"asfaltová komunikace"  1,2*1,2*0,01</t>
  </si>
  <si>
    <t xml:space="preserve">"odbočky DP - KT DN300"  -2,5*1,15*(0,3+0,355+0,1)</t>
  </si>
  <si>
    <t xml:space="preserve">"odbočky DP - KT DN150"  -9,6*1,1*(0,3+0,186+0,08+0,06)</t>
  </si>
  <si>
    <t xml:space="preserve">"odbočky UV - KT DN150"  -3,2*1,1*(0,3+0,186+0,08+0,06)</t>
  </si>
  <si>
    <t>17,109*2,111 'Přepočtené koeficientem množství</t>
  </si>
  <si>
    <t xml:space="preserve">"KT DN300"  2,5*1,15*(0,3+0,355+0,1)</t>
  </si>
  <si>
    <t xml:space="preserve">"KT DN150"  (9,6+3,2)*1,1*(0,3+0,186+0,08)</t>
  </si>
  <si>
    <t xml:space="preserve">"potrubí"  -3,1416*0,1775*0,1775*2,5</t>
  </si>
  <si>
    <t xml:space="preserve">"potrubí"  -3,1416*0,093*0,093*(9,6+3,2)</t>
  </si>
  <si>
    <t xml:space="preserve">"KT DN300 - sedlo 120°:"  -2,5*(1,05*0,189-0,1775*0,1775*0,6142)</t>
  </si>
  <si>
    <t xml:space="preserve">"KT DN150 - sedlo 120°:"  -(9,6+3,2)*(1,0*0,13-0,093*0,093*0,6142)</t>
  </si>
  <si>
    <t>7,501*2 'Přepočtené koeficientem množství</t>
  </si>
  <si>
    <t xml:space="preserve">"odbočky DP - KT DN300"  2,5*1,15*0,1</t>
  </si>
  <si>
    <t xml:space="preserve">"odbočky DP - KT DN150"  9,6*1,1*0,06</t>
  </si>
  <si>
    <t xml:space="preserve">"odbočky UV - KT DN150"  3,2*1,1*0,06</t>
  </si>
  <si>
    <t xml:space="preserve">"UV:"  1,2*1,2*0,1</t>
  </si>
  <si>
    <t xml:space="preserve">"KT DN300 - sedlo 120°:"  (1,05*0,189-0,1775*0,1775*0,6142)</t>
  </si>
  <si>
    <t xml:space="preserve">"odbočky DP - KT DN300"  2,5*0,179</t>
  </si>
  <si>
    <t xml:space="preserve">"odbočky DP - KT DN150"  9,6*0,125</t>
  </si>
  <si>
    <t xml:space="preserve">"odbočky UV - KT DN150"  3,2*0,125</t>
  </si>
  <si>
    <t xml:space="preserve">"odbočky DP - KT DN150"  9,6</t>
  </si>
  <si>
    <t xml:space="preserve">"odbočky UV - KT DN150"  3,2</t>
  </si>
  <si>
    <t>12,8*1,015 'Přepočtené koeficientem množství</t>
  </si>
  <si>
    <t>831372121</t>
  </si>
  <si>
    <t>Montáž potrubí z trub kameninových hrdlových s integrovaným těsněním výkop sklon do 20 % DN 300</t>
  </si>
  <si>
    <t>Montáž potrubí z trub kameninových hrdlových s integrovaným těsněním v otevřeném výkopu ve sklonu do 20 % DN 300</t>
  </si>
  <si>
    <t>https://podminky.urs.cz/item/CS_URS_2022_02/831372121</t>
  </si>
  <si>
    <t xml:space="preserve">"odbočky DP - KT DN300"  2,5</t>
  </si>
  <si>
    <t>59710711</t>
  </si>
  <si>
    <t>trouba kameninová glazovaná DN 300 dl 2,50m spojovací systém C Třída 160</t>
  </si>
  <si>
    <t>2,5*1,015 'Přepočtené koeficientem množství</t>
  </si>
  <si>
    <t>831372193</t>
  </si>
  <si>
    <t>Příplatek k montáži kameninového potrubí za napojení dvou dříků trub pomocí převlečné manžety DN 300</t>
  </si>
  <si>
    <t>Montáž potrubí z trub kameninových hrdlových s integrovaným těsněním Příplatek k cenám za napojení dvou dříků trub o stejném průměru (max. rozdíl 12 mm) pomocí převlečné manžety (manžeta zahrnuta v ceně) DN 300</t>
  </si>
  <si>
    <t>https://podminky.urs.cz/item/CS_URS_2022_02/831372193</t>
  </si>
  <si>
    <t>892372111</t>
  </si>
  <si>
    <t>Zabezpečení konců potrubí DN do 300 při tlakových zkouškách vodou</t>
  </si>
  <si>
    <t>1521259104</t>
  </si>
  <si>
    <t>Tlakové zkoušky vodou zabezpečení konců potrubí při tlakových zkouškách DN do 300</t>
  </si>
  <si>
    <t>https://podminky.urs.cz/item/CS_URS_2022_02/892372111</t>
  </si>
  <si>
    <t>892381111</t>
  </si>
  <si>
    <t>Tlaková zkouška vodou potrubí DN 250, DN 300 nebo 350</t>
  </si>
  <si>
    <t>-626592717</t>
  </si>
  <si>
    <t>Tlakové zkoušky vodou na potrubí DN 250, 300 nebo 350</t>
  </si>
  <si>
    <t>https://podminky.urs.cz/item/CS_URS_2022_02/892381111</t>
  </si>
  <si>
    <t xml:space="preserve">"Napojovací elementy F pro potrubí KT DN150 (přepojení domovní odbočky):"  2</t>
  </si>
  <si>
    <t xml:space="preserve">"Napojovací elementy F pro potrubí KT DN150 (přepojení odbočky od UV):"  4</t>
  </si>
  <si>
    <t>-1843889823</t>
  </si>
  <si>
    <t xml:space="preserve">"asfaltová komunikace"  (9,6+3,2)*2</t>
  </si>
  <si>
    <t xml:space="preserve">"asfaltová komunikace"  2,5*2</t>
  </si>
  <si>
    <t xml:space="preserve">"asfaltová komunikace"  2*1,2</t>
  </si>
  <si>
    <t xml:space="preserve">"viz Technická zpráva:"  9,6+3,2</t>
  </si>
  <si>
    <t>810391811</t>
  </si>
  <si>
    <t>Bourání stávajícího potrubí z betonu DN přes 200 do 400</t>
  </si>
  <si>
    <t>-1357569499</t>
  </si>
  <si>
    <t>Bourání stávajícího potrubí z betonu v otevřeném výkopu DN přes 200 do 400</t>
  </si>
  <si>
    <t>https://podminky.urs.cz/item/CS_URS_2022_02/810391811</t>
  </si>
  <si>
    <t xml:space="preserve">"viz Technická zpráva:"  2,5</t>
  </si>
  <si>
    <t>-768822445</t>
  </si>
  <si>
    <t>-2046251202</t>
  </si>
  <si>
    <t>4,585*16 'Přepočtené koeficientem množství</t>
  </si>
  <si>
    <t>-357729231</t>
  </si>
  <si>
    <t>1777982728</t>
  </si>
  <si>
    <t>26,084*16 'Přepočtené koeficientem množství</t>
  </si>
  <si>
    <t>2094311016</t>
  </si>
  <si>
    <t>330.3.3 - Obnova povrchu</t>
  </si>
  <si>
    <t xml:space="preserve">"rekonstrukce chodníku:"  2,0</t>
  </si>
  <si>
    <t>113107344</t>
  </si>
  <si>
    <t>Odstranění podkladu živičného tl přes 150 do 200 mm strojně pl do 50 m2</t>
  </si>
  <si>
    <t>-599784481</t>
  </si>
  <si>
    <t>Odstranění podkladů nebo krytů strojně plochy jednotlivě do 50 m2 s přemístěním hmot na skládku na vzdálenost do 3 m nebo s naložením na dopravní prostředek živičných, o tl. vrstvy přes 150 do 200 mm</t>
  </si>
  <si>
    <t>https://podminky.urs.cz/item/CS_URS_2022_02/113107344</t>
  </si>
  <si>
    <t>59,792*0,5 'Přepočtené koeficientem množství</t>
  </si>
  <si>
    <t>113154255</t>
  </si>
  <si>
    <t>Frézování živičného krytu tl 200 mm pruh š přes 0,5 do 1 m pl přes 500 do 1000 m2 s překážkami v trase</t>
  </si>
  <si>
    <t>1161601889</t>
  </si>
  <si>
    <t>Frézování živičného podkladu nebo krytu s naložením na dopravní prostředek plochy přes 500 do 1 000 m2 s překážkami v trase pruhu šířky do 1 m, tloušťky vrstvy 200 mm</t>
  </si>
  <si>
    <t>https://podminky.urs.cz/item/CS_URS_2022_02/113154255</t>
  </si>
  <si>
    <t xml:space="preserve">"viz Technická zpráva:"  214,0</t>
  </si>
  <si>
    <t>odpočet odstranění:</t>
  </si>
  <si>
    <t xml:space="preserve">"stoky:"  </t>
  </si>
  <si>
    <t xml:space="preserve">"asfaltová komunikace"  -54,55*2,46</t>
  </si>
  <si>
    <t>"ŠP4" -3,0*(3,0-2,46)</t>
  </si>
  <si>
    <t>"odbočky:"</t>
  </si>
  <si>
    <t xml:space="preserve">"asfaltová komunikace"  -(9,6+3,2)*1,1</t>
  </si>
  <si>
    <t xml:space="preserve">"asfaltová komunikace"  -2,5*1,15</t>
  </si>
  <si>
    <t xml:space="preserve">"asfaltová komunikace"  -1,2*1,2</t>
  </si>
  <si>
    <t>564861111</t>
  </si>
  <si>
    <t>Podklad ze štěrkodrtě ŠD plochy přes 100 m2 tl 200 mm</t>
  </si>
  <si>
    <t>1718621229</t>
  </si>
  <si>
    <t>Podklad ze štěrkodrti ŠD s rozprostřením a zhutněním plochy přes 100 m2, po zhutnění tl. 200 mm</t>
  </si>
  <si>
    <t>https://podminky.urs.cz/item/CS_URS_2022_02/564861111</t>
  </si>
  <si>
    <t>565185121</t>
  </si>
  <si>
    <t>Asfaltový beton vrstva podkladní ACP 16 (obalované kamenivo OKS) tl 150 mm š přes 3 m</t>
  </si>
  <si>
    <t>840754793</t>
  </si>
  <si>
    <t>Asfaltový beton vrstva podkladní ACP 16 (obalované kamenivo střednězrnné - OKS) s rozprostřením a zhutněním v pruhu šířky přes 3 m, po zhutnění tl. 150 mm</t>
  </si>
  <si>
    <t>https://podminky.urs.cz/item/CS_URS_2022_02/565185121</t>
  </si>
  <si>
    <t>567132115</t>
  </si>
  <si>
    <t>Podklad ze směsi stmelené cementem SC C 8/10 (KSC I) tl 200 mm</t>
  </si>
  <si>
    <t>1185070577</t>
  </si>
  <si>
    <t>Podklad ze směsi stmelené cementem SC bez dilatačních spár, s rozprostřením a zhutněním SC C 8/10 (KSC I), po zhutnění tl. 200 mm</t>
  </si>
  <si>
    <t>https://podminky.urs.cz/item/CS_URS_2022_02/567132115</t>
  </si>
  <si>
    <t>573111112</t>
  </si>
  <si>
    <t>Postřik živičný infiltrační s posypem z asfaltu množství 1 kg/m2</t>
  </si>
  <si>
    <t>-449589723</t>
  </si>
  <si>
    <t>Postřik infiltrační PI z asfaltu silničního s posypem kamenivem, v množství 1,00 kg/m2</t>
  </si>
  <si>
    <t>https://podminky.urs.cz/item/CS_URS_2022_02/573111112</t>
  </si>
  <si>
    <t>573211108</t>
  </si>
  <si>
    <t>Postřik živičný spojovací z asfaltu v množství 0,40 kg/m2</t>
  </si>
  <si>
    <t>510730332</t>
  </si>
  <si>
    <t>Postřik spojovací PS bez posypu kamenivem z asfaltu silničního, v množství 0,40 kg/m2</t>
  </si>
  <si>
    <t>https://podminky.urs.cz/item/CS_URS_2022_02/573211108</t>
  </si>
  <si>
    <t>577144121</t>
  </si>
  <si>
    <t>Asfaltový beton vrstva obrusná ACO 11 (ABS) tř. I tl 50 mm š přes 3 m z nemodifikovaného asfaltu</t>
  </si>
  <si>
    <t>2121882785</t>
  </si>
  <si>
    <t>Asfaltový beton vrstva obrusná ACO 11 (ABS) s rozprostřením a se zhutněním z nemodifikovaného asfaltu v pruhu šířky přes 3 m tř. I, po zhutnění tl. 50 mm</t>
  </si>
  <si>
    <t>https://podminky.urs.cz/item/CS_URS_2022_02/577144121</t>
  </si>
  <si>
    <t xml:space="preserve">"viz Technická zpráva:"  2,0</t>
  </si>
  <si>
    <t>2*1,03 'Přepočtené koeficientem množství</t>
  </si>
  <si>
    <t>-1177574154</t>
  </si>
  <si>
    <t>28,084*16 'Přepočtené koeficientem množství</t>
  </si>
  <si>
    <t>13,973*16 'Přepočtené koeficientem množství</t>
  </si>
  <si>
    <t>-585332763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</si>
  <si>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</si>
  <si>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</si>
  <si>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</si>
  <si>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</si>
  <si>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SO 330.4 - Kanalizace - ulice Sobotní - část II.</t>
  </si>
  <si>
    <t>330.4.1 - Stoky</t>
  </si>
  <si>
    <t>1827274280</t>
  </si>
  <si>
    <t xml:space="preserve">"asfaltová komunikace:"  36,0*1,88</t>
  </si>
  <si>
    <t xml:space="preserve">"asfaltová komunikace:"  88,45*1,75</t>
  </si>
  <si>
    <t>"ŠS3" 3,5*(3,5-1,75)</t>
  </si>
  <si>
    <t>"ŠS4" 2,8*(2,8-1,75)</t>
  </si>
  <si>
    <t>"ŠS5" (3,5*3,5-3,5/2*1,75)</t>
  </si>
  <si>
    <t xml:space="preserve">"celková tloušťka asfaltové komunikace je 60 cm:"  240,721*2</t>
  </si>
  <si>
    <t>496841419</t>
  </si>
  <si>
    <t xml:space="preserve">"Stoka Sobotní - ŽB DN600 čv:"  36,0</t>
  </si>
  <si>
    <t xml:space="preserve">"Stoka Sobotní - ŽB DN500 čv:"  88,45</t>
  </si>
  <si>
    <t xml:space="preserve">"předpoklad 40m/týden"  124,45/40</t>
  </si>
  <si>
    <t xml:space="preserve">"podz.voda - drenáž - předpoklad čerpání 6 hod./den"  3*7*6</t>
  </si>
  <si>
    <t xml:space="preserve">"čerpání splaškových vod dle TZ:"  500</t>
  </si>
  <si>
    <t>1428360969</t>
  </si>
  <si>
    <t xml:space="preserve">"podz.voda - drenáž - předpoklad čerpání 6 hod./den"  3*7</t>
  </si>
  <si>
    <t xml:space="preserve">"čerpání splaškových vod dle TZ:"  30</t>
  </si>
  <si>
    <t xml:space="preserve">"voda z přívalových dešťů dle TZ:"  5</t>
  </si>
  <si>
    <t>-506159057</t>
  </si>
  <si>
    <t xml:space="preserve">"plynovodní přípojka ocel"  3*1,88</t>
  </si>
  <si>
    <t>1517995914</t>
  </si>
  <si>
    <t xml:space="preserve">"plynovodní přípojka ocel"  1,88</t>
  </si>
  <si>
    <t xml:space="preserve">"kabel NN 2x"  1,88</t>
  </si>
  <si>
    <t>550485228</t>
  </si>
  <si>
    <t xml:space="preserve">"kabel sdělovací CETIN"  2*1,88*2,07</t>
  </si>
  <si>
    <t xml:space="preserve">"plynovodní přípojka ocel"  2*1,88*2,04</t>
  </si>
  <si>
    <t xml:space="preserve">"kabel NN 2x"  2*1,88*1,89</t>
  </si>
  <si>
    <t xml:space="preserve">"plynovodní přípojka ocel"  0,5*1,88*1,89</t>
  </si>
  <si>
    <t xml:space="preserve">"plynovodní přípojka ocel"  2*1,88*1,76</t>
  </si>
  <si>
    <t xml:space="preserve">"tř. těž. I skup. 3 - 70%"   30,954*0,70</t>
  </si>
  <si>
    <t>132254205</t>
  </si>
  <si>
    <t>Hloubení zapažených rýh š do 2000 mm v hornině třídy těžitelnosti I skupiny 3 objem do 1000 m3</t>
  </si>
  <si>
    <t>1963738903</t>
  </si>
  <si>
    <t>Hloubení zapažených rýh šířky přes 800 do 2 000 mm strojně s urovnáním dna do předepsaného profilu a spádu v hornině třídy těžitelnosti I skupiny 3 přes 500 do 1 000 m3</t>
  </si>
  <si>
    <t>https://podminky.urs.cz/item/CS_URS_2022_02/132254205</t>
  </si>
  <si>
    <t>Stoka Sobotní - ŽB DN600 čv</t>
  </si>
  <si>
    <t>"staničení 5,6 [m]:" 36*1,88*(2,71+2,31)/2</t>
  </si>
  <si>
    <t>"ŠS3" 3,5*3,5*2,52-3,5/2*1,88*2,31-3,5/2*1,75*2,38</t>
  </si>
  <si>
    <t>Stoka Sobotní - ŽB DN500 čv</t>
  </si>
  <si>
    <t>"staničení 41,6 [m]:" 45*1,75*(2,38+2,16)/2</t>
  </si>
  <si>
    <t>"staničení 86,6 [m]:" 43,45*1,75*(2,16+2,26)/2</t>
  </si>
  <si>
    <t>"ŠS4" 2,8*2,8*2-2,8/2*1,75*2,16-2,8/2*1,75*2,16</t>
  </si>
  <si>
    <t>"ŠS5" 3,5*3,5*2,4-3,5/2*1,75*2,26</t>
  </si>
  <si>
    <t xml:space="preserve">"asfaltová komunikace:"  -36,0*1,88*0,6</t>
  </si>
  <si>
    <t xml:space="preserve">"asfaltová komunikace:"  -88,45*1,75*0,6</t>
  </si>
  <si>
    <t>"ŠS3" -3,5*(3,5-1,75)*0,6</t>
  </si>
  <si>
    <t>"ŠS4" -2,8*(2,8-1,75)*0,6</t>
  </si>
  <si>
    <t>"ŠS5" -(3,5*3,5-3,5/2*1,75)*0,6</t>
  </si>
  <si>
    <t xml:space="preserve">"Stoka Sobotní - potrubí BET DN 400:"  -45,4*3,1416*0,28*0,28</t>
  </si>
  <si>
    <t>-3,1416*0,62*0,62*(0,72+0,3+0,35)</t>
  </si>
  <si>
    <t>-1,6*1,6*1,8*3</t>
  </si>
  <si>
    <t xml:space="preserve">"tř. těž. I skup. 3 - 70%"   389,146*0,70</t>
  </si>
  <si>
    <t xml:space="preserve">"tř. těž. I skup. 3 - 70%"   -30,954*0,70</t>
  </si>
  <si>
    <t>-92358928</t>
  </si>
  <si>
    <t xml:space="preserve">"tř. těž. II skup. 4 - 30%"   30,954*0,30</t>
  </si>
  <si>
    <t>132354205</t>
  </si>
  <si>
    <t>Hloubení zapažených rýh š do 2000 mm v hornině třídy těžitelnosti II skupiny 4 objem do 1000 m3</t>
  </si>
  <si>
    <t>1590727183</t>
  </si>
  <si>
    <t>Hloubení zapažených rýh šířky přes 800 do 2 000 mm strojně s urovnáním dna do předepsaného profilu a spádu v hornině třídy těžitelnosti II skupiny 4 přes 500 do 1 000 m3</t>
  </si>
  <si>
    <t>https://podminky.urs.cz/item/CS_URS_2022_02/132354205</t>
  </si>
  <si>
    <t xml:space="preserve">"tř. těž. II skup. 4 - 30%"   389,146*0,30</t>
  </si>
  <si>
    <t xml:space="preserve">"tř. těž. II skup. 4 - 30%"   -30,954*0,30</t>
  </si>
  <si>
    <t>401881569</t>
  </si>
  <si>
    <t>-1507437294</t>
  </si>
  <si>
    <t>"staničení 5,6 [m]:" 36*2*(2,71+2,31)/2</t>
  </si>
  <si>
    <t>"ŠS3" 4*3,5*2,52-3,5*(2,31+2,38)-1,88*2,31-1,75*2,38</t>
  </si>
  <si>
    <t>"staničení 41,6 [m]:" 45*2*(2,38+2,16)/2</t>
  </si>
  <si>
    <t>"staničení 86,6 [m]:" 43,45*2*(2,16+2,26)/2</t>
  </si>
  <si>
    <t>"ŠS4" 4*2,8*2-2,8*(2,16+2,16)-1,75*2,16-1,75*2,16</t>
  </si>
  <si>
    <t>"ŠS5" 4*3,5*2,4-3,5*2,26-1,75*2,26</t>
  </si>
  <si>
    <t>-1927737609</t>
  </si>
  <si>
    <t>306550160</t>
  </si>
  <si>
    <t>-1125398820</t>
  </si>
  <si>
    <t>272,402*7 'Přepočtené koeficientem množství</t>
  </si>
  <si>
    <t>-36065433</t>
  </si>
  <si>
    <t xml:space="preserve">"tř. těž. I skup. 4 - 30%"   389,146*0,30</t>
  </si>
  <si>
    <t>236979848</t>
  </si>
  <si>
    <t>116,744*7 'Přepočtené koeficientem množství</t>
  </si>
  <si>
    <t>563840421</t>
  </si>
  <si>
    <t xml:space="preserve">"tř. těž. I skup. 3 - 70%"   389,146*0,70*1,83</t>
  </si>
  <si>
    <t xml:space="preserve">"tř. těž. II skup. 4 - 30%"   389,146*0,30*1,95</t>
  </si>
  <si>
    <t>-314139953</t>
  </si>
  <si>
    <t xml:space="preserve">"rýhy:"  389,146</t>
  </si>
  <si>
    <t xml:space="preserve">"bouraná kanalizace:"  26,66</t>
  </si>
  <si>
    <t xml:space="preserve">"zásyp v asfaltové komunikaci:"  240,721*0,01</t>
  </si>
  <si>
    <t>"Stoka Sobotní - ŽB DN600 čv"</t>
  </si>
  <si>
    <t xml:space="preserve">"ŽB DN600 čv:"  -36,0*1,88*(0,3+0,84+0,12)</t>
  </si>
  <si>
    <t xml:space="preserve">"ŽB DN500 čv:"  -88,45*1,75*(0,3+0,81+0,15)</t>
  </si>
  <si>
    <t>"ŠP lože:" -68,941</t>
  </si>
  <si>
    <t xml:space="preserve">"podkladní beton pod Š:"  -1,1</t>
  </si>
  <si>
    <t>"ŠS3" -1,9*2,1*(2,52-0,6-0,3-0,81-0,15-0,25)</t>
  </si>
  <si>
    <t>"ŠS4" -3,1416*0,62*0,62*(2-0,6-0,3-0,81-0,15-0,25)</t>
  </si>
  <si>
    <t>"ŠS5" -1,6*1,85*(2,4-0,6-0,3-0,81-0,15-0,25)</t>
  </si>
  <si>
    <t>-1443692307</t>
  </si>
  <si>
    <t>65,502*2,111 'Přepočtené koeficientem množství</t>
  </si>
  <si>
    <t>1306980213</t>
  </si>
  <si>
    <t>viz.příloha D.1.4.</t>
  </si>
  <si>
    <t xml:space="preserve">"ŽB DN600 čv:"  36,0*1,88*(0,3+0,84+0,12)</t>
  </si>
  <si>
    <t xml:space="preserve">"potrubí"  -3,1416*0,42*0,42*36,0</t>
  </si>
  <si>
    <t xml:space="preserve">"sedlo 120°:"  -(1,68*0,33-0,42*0,42*0,6142)*36,0</t>
  </si>
  <si>
    <t>"Stoka Sobotní - ŽB DN500 čv"</t>
  </si>
  <si>
    <t xml:space="preserve">"ŽB DN500 čv:"  88,45*1,75*(0,3+0,81+0,15)</t>
  </si>
  <si>
    <t xml:space="preserve">"potrubí"  -3,1416*0,405*0,405*88,45</t>
  </si>
  <si>
    <t xml:space="preserve">"sedlo 120°:"  -(1,55*0,35-0,405*0,405*0,6142)*88,45</t>
  </si>
  <si>
    <t>-146333439</t>
  </si>
  <si>
    <t>159,65*2 'Přepočtené koeficientem množství</t>
  </si>
  <si>
    <t>-229417135</t>
  </si>
  <si>
    <t>817657874</t>
  </si>
  <si>
    <t>2069119057</t>
  </si>
  <si>
    <t>1186408828</t>
  </si>
  <si>
    <t>36*1,88*0,3</t>
  </si>
  <si>
    <t>"ŠS3" 2,5*2,6*0,15</t>
  </si>
  <si>
    <t>88,45*1,75*0,3</t>
  </si>
  <si>
    <t>"ŠS4" 1,8*1,8*0,15</t>
  </si>
  <si>
    <t>"ŠS5" 2,1*2,35*0,15</t>
  </si>
  <si>
    <t>839605709</t>
  </si>
  <si>
    <t xml:space="preserve">"Stoka Sobotní - ŽB DN500 čv:"  88,45/2,5</t>
  </si>
  <si>
    <t xml:space="preserve">"Stoka Sobotní - ŽB DN600 čv:"  36,0/2,5</t>
  </si>
  <si>
    <t>36*2</t>
  </si>
  <si>
    <t>15*2</t>
  </si>
  <si>
    <t>59223733</t>
  </si>
  <si>
    <t>podkladek pod trouby betonové/ŽB DN 300-500</t>
  </si>
  <si>
    <t>1536580293</t>
  </si>
  <si>
    <t>72*1,01 'Přepočtené koeficientem množství</t>
  </si>
  <si>
    <t>-1559212931</t>
  </si>
  <si>
    <t>30*1,01 'Přepočtené koeficientem množství</t>
  </si>
  <si>
    <t>-470778432</t>
  </si>
  <si>
    <t xml:space="preserve">"63/8:"  3</t>
  </si>
  <si>
    <t>1882374653</t>
  </si>
  <si>
    <t>1564463568</t>
  </si>
  <si>
    <t>-1983107536</t>
  </si>
  <si>
    <t>"ŠS3" 2,2*2,3*0,1</t>
  </si>
  <si>
    <t>"ŠS4" 1,5*1,5*0,1</t>
  </si>
  <si>
    <t>"ŠS5" 1,8*2,05*0,1</t>
  </si>
  <si>
    <t>39366692</t>
  </si>
  <si>
    <t xml:space="preserve">"ŽB DN600 - sedlo 120°:"  (1,68*0,33-0,42*0,42*0,6142)</t>
  </si>
  <si>
    <t xml:space="preserve">"ŽB DN500 - sedlo 120°:"  (1,55*0,35-0,405*0,405*0,6142)</t>
  </si>
  <si>
    <t xml:space="preserve">"Stoka Sobotní - ŽB DN600 čv:"  36,0*0,446</t>
  </si>
  <si>
    <t xml:space="preserve">"Stoka Sobotní - ŽB DN500 čv"   88,45*0,442</t>
  </si>
  <si>
    <t>1136771622</t>
  </si>
  <si>
    <t xml:space="preserve">"ŠS3 vni:"  (1,5+1,14+0,595+1,0+1,3)*0,75+1,4*1,5</t>
  </si>
  <si>
    <t xml:space="preserve">"ŠS5 vni:"  (1,1+1,0+1,25*2)*0,68+1,0*1,25</t>
  </si>
  <si>
    <t>822422212</t>
  </si>
  <si>
    <t>Montáž potrubí z trub TZH s integrovaným pryžovým těsněním a čedičovou výstelkou otevřený výkop sklon do 20 % DN 500</t>
  </si>
  <si>
    <t>-501858479</t>
  </si>
  <si>
    <t>Montáž potrubí z trub železobetonových hrdlových v otevřeném výkopu ve sklonu do 20 % s integrovaným pryžovým těsněním a čedičovou výstelkou DN 500</t>
  </si>
  <si>
    <t>https://podminky.urs.cz/item/CS_URS_2022_02/822422212</t>
  </si>
  <si>
    <t>59222123</t>
  </si>
  <si>
    <t>trouba ŽB hrdlová s čedičovou výstelkou DN 500 360°</t>
  </si>
  <si>
    <t>322254901</t>
  </si>
  <si>
    <t>88,45*1,01 'Přepočtené koeficientem množství</t>
  </si>
  <si>
    <t>861099295</t>
  </si>
  <si>
    <t>-646327304</t>
  </si>
  <si>
    <t>36*1,01 'Přepočtené koeficientem množství</t>
  </si>
  <si>
    <t>892421111</t>
  </si>
  <si>
    <t>Tlaková zkouška vodou potrubí DN 400 nebo 500</t>
  </si>
  <si>
    <t>-1124723178</t>
  </si>
  <si>
    <t>Tlakové zkoušky vodou na potrubí DN 400 nebo 500</t>
  </si>
  <si>
    <t>https://podminky.urs.cz/item/CS_URS_2022_02/892421111</t>
  </si>
  <si>
    <t>-2038941719</t>
  </si>
  <si>
    <t>1052335907</t>
  </si>
  <si>
    <t>19116350</t>
  </si>
  <si>
    <t xml:space="preserve">"ŠS3:"  1,4*1,5*0,5</t>
  </si>
  <si>
    <t xml:space="preserve">"ŠS5:"  1,0*1,25*0,45</t>
  </si>
  <si>
    <t>-843560304</t>
  </si>
  <si>
    <t xml:space="preserve">"ŠS3:"  (1,375+0,7325+1,1825+1,58+1,8)*0,3*1,25</t>
  </si>
  <si>
    <t xml:space="preserve">"ŽB DN600 čv:"  -3,1416*0,420*0,420*0,30*1</t>
  </si>
  <si>
    <t xml:space="preserve">"ŽB DN500 čv:"  -3,1416*0,405*0,405*0,30*1</t>
  </si>
  <si>
    <t xml:space="preserve">"ŽB DN300:"  -3,1416*0,22*0,22*0,30*1</t>
  </si>
  <si>
    <t xml:space="preserve">"ŠS5:"  (1,4+1,24+1,551*2)*0,3*1,13</t>
  </si>
  <si>
    <t>1430142756</t>
  </si>
  <si>
    <t xml:space="preserve">"ŠS3:"  2,0*2,1*0,3</t>
  </si>
  <si>
    <t xml:space="preserve">"ŠS5:"  1,6*1,85*0,3</t>
  </si>
  <si>
    <t>-916116837</t>
  </si>
  <si>
    <t>2029452959</t>
  </si>
  <si>
    <t>1858901483</t>
  </si>
  <si>
    <t>944158797</t>
  </si>
  <si>
    <t xml:space="preserve">"zákrytová deska 100-63/17"  3</t>
  </si>
  <si>
    <t>-738223057</t>
  </si>
  <si>
    <t>980050244</t>
  </si>
  <si>
    <t>R59224338</t>
  </si>
  <si>
    <t>dno betonové šachty DN 1000 kanalizační, výšky 800 mm, zaústění potrubí DN500, čedičová výstelka 180°, čedičová kanalizační cihla - 2 řady, stupadla</t>
  </si>
  <si>
    <t>292551039</t>
  </si>
  <si>
    <t>dno betonové šachty DN 1000 kanalizační, výšky 800 mm, zaústění potrubí DN500, čedičová výstelka 180°, čedičová kanalizační cihla - 2 řady, 2x ocel. stupadlo s PE povlakem</t>
  </si>
  <si>
    <t xml:space="preserve">"dno 100/80"  1</t>
  </si>
  <si>
    <t>-1315186187</t>
  </si>
  <si>
    <t xml:space="preserve">"ŠS3:"  (1,61+0,87+1,365+1,86+2,1)*0,3</t>
  </si>
  <si>
    <t xml:space="preserve">"ŠS5:"  (1,714+1,851*2+1,522)*0,3</t>
  </si>
  <si>
    <t>-1776737557</t>
  </si>
  <si>
    <t xml:space="preserve">"ŠS3:"  (1,375+0,7325+1,1825+1,58+1,8)*2*1,25</t>
  </si>
  <si>
    <t xml:space="preserve">"ŠS5:"  (1,4+1,24+1,551*2)*2*1,13</t>
  </si>
  <si>
    <t>-35109067</t>
  </si>
  <si>
    <t>dle výkresů výztuže (B 500 A)</t>
  </si>
  <si>
    <t xml:space="preserve">"ŠS3:"  (295,93+10)*0,001</t>
  </si>
  <si>
    <t xml:space="preserve">"ŠS5:"  (232,33+10)*0,001</t>
  </si>
  <si>
    <t>894700M03</t>
  </si>
  <si>
    <t>Žlaby čedičové z radiálních tvarovek pro potrubí DN 300</t>
  </si>
  <si>
    <t>1182424434</t>
  </si>
  <si>
    <t>Ostatní konstrukce na trubním vedení. Žlaby šachet čedičové z radiálních tvarovek pro potrubí DN 300; dodávka a montáž</t>
  </si>
  <si>
    <t xml:space="preserve">"ŠS3:"  1,3</t>
  </si>
  <si>
    <t>894700M05</t>
  </si>
  <si>
    <t>Žlaby čedičové z radiálních tvarovek pro potrubí DN 500</t>
  </si>
  <si>
    <t>-410418553</t>
  </si>
  <si>
    <t>Ostatní konstrukce na trubním vedení. Žlaby šachet čedičové z radiálních tvarovek pro potrubí DN 500; dodávka a montáž</t>
  </si>
  <si>
    <t xml:space="preserve">"ŠS3"  0,9</t>
  </si>
  <si>
    <t xml:space="preserve">"ŠS5"  1,0</t>
  </si>
  <si>
    <t>894700M06</t>
  </si>
  <si>
    <t>Žlaby čedičové z radiálních tvarovek pro potrubí DN 600</t>
  </si>
  <si>
    <t>1976122722</t>
  </si>
  <si>
    <t>Ostatní konstrukce na trubním vedení. Žlaby šachet čedičové z radiálních tvarovek pro potrubí DN 600; dodávka a montáž</t>
  </si>
  <si>
    <t xml:space="preserve">"ŠS3."  0,5</t>
  </si>
  <si>
    <t>856315673</t>
  </si>
  <si>
    <t>-1159812866</t>
  </si>
  <si>
    <t>2146822586</t>
  </si>
  <si>
    <t>"v monolitickém dně šachet"</t>
  </si>
  <si>
    <t xml:space="preserve">"ŠS3:"  4</t>
  </si>
  <si>
    <t xml:space="preserve">"ŠS5:"  3</t>
  </si>
  <si>
    <t>-1843521179</t>
  </si>
  <si>
    <t xml:space="preserve">"ŠS3 atyp."  3,1416*(0,82*0,82-0,5*0,5)*0,2/2</t>
  </si>
  <si>
    <t xml:space="preserve">"ŠS5 atyp."  3,1416*(0,82*0,82-0,5*0,5)*0,2/2</t>
  </si>
  <si>
    <t>2119662117</t>
  </si>
  <si>
    <t xml:space="preserve">"DN625:"  4*2*3,1416*0,3125</t>
  </si>
  <si>
    <t xml:space="preserve">"DN1000:"  4*2*3,1416*0,5</t>
  </si>
  <si>
    <t xml:space="preserve">"DN1500:"  0*2*3,1416*0,75</t>
  </si>
  <si>
    <t>R8-SP-ŠS3</t>
  </si>
  <si>
    <t>Dodávka a montáž desky stropní ŠS3 ŽB C30/37 XA1, XC4, XF3 rozměr cca 2000x2100x250 mm, vstupní otvor pr.1000 mm, výztuž cca 91 kg, staveništní prefabrikát včetně povrchové úpravy</t>
  </si>
  <si>
    <t>-56804595</t>
  </si>
  <si>
    <t>R8-SP-ŠS5</t>
  </si>
  <si>
    <t>Dodávka a montáž desky stropní ŠS5 ŽB C30/37 XA1, XC4, XF3 rozměr cca 1600x1850x250 mm, vstupní otvor pr.1000 mm, výztuž cca 61 kg, staveništní prefabrikát včetně povrchové úpravy</t>
  </si>
  <si>
    <t>-289512744</t>
  </si>
  <si>
    <t>-802666242</t>
  </si>
  <si>
    <t xml:space="preserve">"asfaltová komunikace:"  36,0*2</t>
  </si>
  <si>
    <t xml:space="preserve">"asfaltová komunikace:"  88,45*2</t>
  </si>
  <si>
    <t>"ŠS3" 2*(3,5-1,75)</t>
  </si>
  <si>
    <t>"ŠS4" 2*(2,8-1,75)</t>
  </si>
  <si>
    <t>"ŠS5" 4*3,5-3,5/2-1,75</t>
  </si>
  <si>
    <t>1257675787</t>
  </si>
  <si>
    <t>"Těsnění atypických šachet, přechody dno-stěny + stěny-strop"</t>
  </si>
  <si>
    <t xml:space="preserve">"ŠS3:"  1,375+0,7325+1,1825+1,58+1,8</t>
  </si>
  <si>
    <t xml:space="preserve">"ŠS5:"  1,4+1,24+1,551*2</t>
  </si>
  <si>
    <t>1097144074</t>
  </si>
  <si>
    <t xml:space="preserve">"ŠS3:"  </t>
  </si>
  <si>
    <t xml:space="preserve">"ŽB DN600 čv:"  2*3,1416*0,420</t>
  </si>
  <si>
    <t xml:space="preserve">"ŽB DN500 čv:"  2*3,1416*0,405</t>
  </si>
  <si>
    <t xml:space="preserve">"ŽB DN300:"  2*3,1416*0,22</t>
  </si>
  <si>
    <t xml:space="preserve">"ŠS5:"  </t>
  </si>
  <si>
    <t>431051382</t>
  </si>
  <si>
    <t xml:space="preserve">"viz Technická zpráva:"  45,4</t>
  </si>
  <si>
    <t>-1472502053</t>
  </si>
  <si>
    <t>1,6*1,6*1,8*3</t>
  </si>
  <si>
    <t>-1850634724</t>
  </si>
  <si>
    <t>3,1416*0,62*0,62*(0,72+0,3+0,35)</t>
  </si>
  <si>
    <t>108153825</t>
  </si>
  <si>
    <t xml:space="preserve">"Š:"  3</t>
  </si>
  <si>
    <t xml:space="preserve">"UV:"  7</t>
  </si>
  <si>
    <t>-725329614</t>
  </si>
  <si>
    <t xml:space="preserve">"BET - DN400"  3,1416*0,2*0,2*84,8</t>
  </si>
  <si>
    <t>1526555593</t>
  </si>
  <si>
    <t xml:space="preserve">"BET DN400:"  45,4*1,34*0,2</t>
  </si>
  <si>
    <t>-1978681328</t>
  </si>
  <si>
    <t>-1191092821</t>
  </si>
  <si>
    <t>-1455621815</t>
  </si>
  <si>
    <t>48,514*16 'Přepočtené koeficientem množství</t>
  </si>
  <si>
    <t>-1006899720</t>
  </si>
  <si>
    <t>17353949</t>
  </si>
  <si>
    <t>341,342*16 'Přepočtené koeficientem množství</t>
  </si>
  <si>
    <t>1106544373</t>
  </si>
  <si>
    <t>908646132</t>
  </si>
  <si>
    <t>691837709</t>
  </si>
  <si>
    <t>-1117358735</t>
  </si>
  <si>
    <t>1694550764</t>
  </si>
  <si>
    <t>-113088854</t>
  </si>
  <si>
    <t>-360596559</t>
  </si>
  <si>
    <t>647094954</t>
  </si>
  <si>
    <t>-1901055609</t>
  </si>
  <si>
    <t>7,76*2 'Přepočtené koeficientem množství</t>
  </si>
  <si>
    <t>330.4.2 - Odbočky</t>
  </si>
  <si>
    <t>Stoka Sobotní - odbočky</t>
  </si>
  <si>
    <t xml:space="preserve">"asfaltová komunikace"  (4,2+29,35+21,8)*1,1</t>
  </si>
  <si>
    <t xml:space="preserve">"asfaltová komunikace"  7*1,2*1,2</t>
  </si>
  <si>
    <t xml:space="preserve">"celková tloušťka asfaltové komunikace je 60 cm:"  70,965*2</t>
  </si>
  <si>
    <t xml:space="preserve">"odbočky DP - KT DN200"  4,2*1,1*2,0</t>
  </si>
  <si>
    <t xml:space="preserve">"odbočky DP - KT DN150"  29,35*1,1*2,0</t>
  </si>
  <si>
    <t xml:space="preserve">"odbočky UV - KT DN150"  21,80*1,1*2,0</t>
  </si>
  <si>
    <t xml:space="preserve">"UV:"  1,2*1,2*2,5*7</t>
  </si>
  <si>
    <t xml:space="preserve">"asfaltová komunikace"  -(4,2+29,35+21,8)*1,1*0,6</t>
  </si>
  <si>
    <t xml:space="preserve">"asfaltová komunikace"  -7*1,2*1,2*0,6</t>
  </si>
  <si>
    <t xml:space="preserve">"tř. těž. I skup. 3 - 70%"   104,391*0,70</t>
  </si>
  <si>
    <t xml:space="preserve">"tř. těž. II skup. 4 - 30%"   104,391*0,30</t>
  </si>
  <si>
    <t xml:space="preserve">"odbočky DP - KT DN200"  4,2*2*2,0</t>
  </si>
  <si>
    <t xml:space="preserve">"odbočky DP - KT DN150"  29,35*2*2,0</t>
  </si>
  <si>
    <t xml:space="preserve">"odbočky UV - KT DN150"  21,80*2*2,0</t>
  </si>
  <si>
    <t xml:space="preserve">"UV:"  3*1,2*2,5*7</t>
  </si>
  <si>
    <t>73,074*7 'Přepočtené koeficientem množství</t>
  </si>
  <si>
    <t xml:space="preserve">"tř. těž. I skup. 4 - 30%"  104,391*0,30</t>
  </si>
  <si>
    <t>31,317*7 'Přepočtené koeficientem množství</t>
  </si>
  <si>
    <t xml:space="preserve">"tř. těž. I skup. 3 - 70%"   104,391*0,70*1,83</t>
  </si>
  <si>
    <t xml:space="preserve">"tř. těž. II skup. 4 - 30%"   104,391*0,30*1,95</t>
  </si>
  <si>
    <t xml:space="preserve">"rýhy:"  104,391</t>
  </si>
  <si>
    <t xml:space="preserve">"asfaltová komunikace"  (4,2+29,35+21,8)*1,1*0,01</t>
  </si>
  <si>
    <t xml:space="preserve">"asfaltová komunikace"  7*1,2*1,2*0,01</t>
  </si>
  <si>
    <t xml:space="preserve">"odbočky DP - KT DN200"  -4,2*1,1*(0,3+0,242+0,08+0,06)</t>
  </si>
  <si>
    <t xml:space="preserve">"odbočky DP - KT DN150"  -29,35*1,1*(0,3+0,186+0,08+0,06)</t>
  </si>
  <si>
    <t xml:space="preserve">"odbočky UV - KT DN150"  -21,8*1,1*(0,3+0,186+0,08+0,06)</t>
  </si>
  <si>
    <t>66,729*2,111 'Přepočtené koeficientem množství</t>
  </si>
  <si>
    <t xml:space="preserve">"KT DN200"  4,2*1,1*(0,3+0,242+0,08)</t>
  </si>
  <si>
    <t xml:space="preserve">"KT DN150"  (29,35+21,8)*1,1*(0,3+0,186+0,08)</t>
  </si>
  <si>
    <t xml:space="preserve">"potrubí"  -3,1416*0,121*0,121*4,2</t>
  </si>
  <si>
    <t xml:space="preserve">"potrubí"  -3,1416*0,093*0,093*(29,35+21,8)</t>
  </si>
  <si>
    <t xml:space="preserve">"KT DN200 - sedlo 120°:"  -4,2*(1,0*0,14-0,121*0,121*0,6142)</t>
  </si>
  <si>
    <t xml:space="preserve">"KT DN150 - sedlo 120°:"  -(29,35+21,8)*(1,0*0,13-0,093*0,093*0,6142)</t>
  </si>
  <si>
    <t>26,209*2 'Přepočtené koeficientem množství</t>
  </si>
  <si>
    <t xml:space="preserve">"odbočky DP - KT DN200"  4,2*1,1*0,06</t>
  </si>
  <si>
    <t xml:space="preserve">"odbočky DP - KT DN150"  29,35*1,1*0,06</t>
  </si>
  <si>
    <t xml:space="preserve">"odbočky UV - KT DN150"  21,8*1,1*0,06</t>
  </si>
  <si>
    <t xml:space="preserve">"UV:"  1,2*1,2*0,1*7</t>
  </si>
  <si>
    <t xml:space="preserve">"odbočky DP - KT DN200"  4,2*0,131</t>
  </si>
  <si>
    <t xml:space="preserve">"odbočky DP - KT DN150"  29,35*0,125</t>
  </si>
  <si>
    <t xml:space="preserve">"odbočky UV - KT DN150"  21,8*0,125</t>
  </si>
  <si>
    <t xml:space="preserve">"odbočky DP - KT DN150"  29,35</t>
  </si>
  <si>
    <t xml:space="preserve">"odbočky UV - KT DN150"  21,80</t>
  </si>
  <si>
    <t>51,15*1,015 'Přepočtené koeficientem množství</t>
  </si>
  <si>
    <t xml:space="preserve">"odbočky DP - KT DN200"  4,2</t>
  </si>
  <si>
    <t>4,2*1,015 'Přepočtené koeficientem množství</t>
  </si>
  <si>
    <t>4,2+29,35+21,8</t>
  </si>
  <si>
    <t xml:space="preserve">"Napojovací elementy F pro potrubí KT DN150 (přepojení domovní odbočky):"  16</t>
  </si>
  <si>
    <t xml:space="preserve">"Napojovací elementy F pro potrubí KT DN150 (přepojení odbočky od UV):"  7</t>
  </si>
  <si>
    <t xml:space="preserve">"Napojovací elementy F pro potrubí KT DN200 (přepojení domovní odbočky):"  2</t>
  </si>
  <si>
    <t xml:space="preserve">"asfaltová komunikace"  (4,2+29,35+21,8)*2</t>
  </si>
  <si>
    <t xml:space="preserve">"asfaltová komunikace"  2*1,2*7</t>
  </si>
  <si>
    <t xml:space="preserve">"viz Technická zpráva:"  51,15+4,2</t>
  </si>
  <si>
    <t xml:space="preserve">"UV:"  3,1416*0,3*0,3*2,45*7</t>
  </si>
  <si>
    <t>20,323*16 'Přepočtené koeficientem množství</t>
  </si>
  <si>
    <t>100,628*16 'Přepočtené koeficientem množství</t>
  </si>
  <si>
    <t>330.4.3 - Obnova povrchu</t>
  </si>
  <si>
    <t>428,314*0,5 'Přepočtené koeficientem množství</t>
  </si>
  <si>
    <t xml:space="preserve">"viz Technická zpráva:"  740,0</t>
  </si>
  <si>
    <t xml:space="preserve">"asfaltová komunikace:"  -36,0*1,88</t>
  </si>
  <si>
    <t xml:space="preserve">"asfaltová komunikace:"  -88,45*1,75</t>
  </si>
  <si>
    <t>"ŠS3" -3,5*(3,5-1,75)</t>
  </si>
  <si>
    <t>"ŠS4" -2,8*(2,8-1,75)</t>
  </si>
  <si>
    <t>"ŠS5" -(3,5*3,5-3,5/2*1,75)</t>
  </si>
  <si>
    <t xml:space="preserve">"asfaltová komunikace"  -(4,2+29,35+21,8)*1,1</t>
  </si>
  <si>
    <t xml:space="preserve">"asfaltová komunikace"  -7*1,2*1,2</t>
  </si>
  <si>
    <t>197,024*16 'Přepočtené koeficientem množství</t>
  </si>
  <si>
    <t>96,371*16 'Přepočtené koeficientem množství</t>
  </si>
  <si>
    <t>OVN - Ostatní a vedlejší náklady</t>
  </si>
  <si>
    <t>B.10.1</t>
  </si>
  <si>
    <t>Zařízení staveniště, vybudování, provoz, odstranění</t>
  </si>
  <si>
    <t>soubor</t>
  </si>
  <si>
    <t>Vlastní</t>
  </si>
  <si>
    <t>-2040633371</t>
  </si>
  <si>
    <t>B.10.2</t>
  </si>
  <si>
    <t>Vytýčení stavby</t>
  </si>
  <si>
    <t>-2020494927</t>
  </si>
  <si>
    <t>B.10.3</t>
  </si>
  <si>
    <t>Dočasná dopravní opatření</t>
  </si>
  <si>
    <t>539782287</t>
  </si>
  <si>
    <t>B.10.4</t>
  </si>
  <si>
    <t>Individuální a komplexní vyzkoušení</t>
  </si>
  <si>
    <t>-1943713184</t>
  </si>
  <si>
    <t>B.10.5</t>
  </si>
  <si>
    <t>Geodetické zaměření skutečného provedení</t>
  </si>
  <si>
    <t>-1370140462</t>
  </si>
  <si>
    <t>B.10.6</t>
  </si>
  <si>
    <t>Dokumentace skutečného provedení</t>
  </si>
  <si>
    <t>-581037545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</si>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</sst>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32" TargetMode="External" /><Relationship Id="rId2" Type="http://schemas.openxmlformats.org/officeDocument/2006/relationships/hyperlink" Target="https://podminky.urs.cz/item/CS_URS_2022_02/113106134" TargetMode="External" /><Relationship Id="rId3" Type="http://schemas.openxmlformats.org/officeDocument/2006/relationships/hyperlink" Target="https://podminky.urs.cz/item/CS_URS_2022_02/113107322" TargetMode="External" /><Relationship Id="rId4" Type="http://schemas.openxmlformats.org/officeDocument/2006/relationships/hyperlink" Target="https://podminky.urs.cz/item/CS_URS_2022_02/113107343" TargetMode="External" /><Relationship Id="rId5" Type="http://schemas.openxmlformats.org/officeDocument/2006/relationships/hyperlink" Target="https://podminky.urs.cz/item/CS_URS_2022_02/113107346" TargetMode="External" /><Relationship Id="rId6" Type="http://schemas.openxmlformats.org/officeDocument/2006/relationships/hyperlink" Target="https://podminky.urs.cz/item/CS_URS_2022_02/115001104" TargetMode="External" /><Relationship Id="rId7" Type="http://schemas.openxmlformats.org/officeDocument/2006/relationships/hyperlink" Target="https://podminky.urs.cz/item/CS_URS_2022_02/115101201" TargetMode="External" /><Relationship Id="rId8" Type="http://schemas.openxmlformats.org/officeDocument/2006/relationships/hyperlink" Target="https://podminky.urs.cz/item/CS_URS_2022_02/115101301" TargetMode="External" /><Relationship Id="rId9" Type="http://schemas.openxmlformats.org/officeDocument/2006/relationships/hyperlink" Target="https://podminky.urs.cz/item/CS_URS_2022_02/119001401" TargetMode="External" /><Relationship Id="rId10" Type="http://schemas.openxmlformats.org/officeDocument/2006/relationships/hyperlink" Target="https://podminky.urs.cz/item/CS_URS_2022_02/119001421" TargetMode="External" /><Relationship Id="rId11" Type="http://schemas.openxmlformats.org/officeDocument/2006/relationships/hyperlink" Target="https://podminky.urs.cz/item/CS_URS_2022_02/121151113" TargetMode="External" /><Relationship Id="rId12" Type="http://schemas.openxmlformats.org/officeDocument/2006/relationships/hyperlink" Target="https://podminky.urs.cz/item/CS_URS_2022_02/131213712" TargetMode="External" /><Relationship Id="rId13" Type="http://schemas.openxmlformats.org/officeDocument/2006/relationships/hyperlink" Target="https://podminky.urs.cz/item/CS_URS_2022_02/131251205" TargetMode="External" /><Relationship Id="rId14" Type="http://schemas.openxmlformats.org/officeDocument/2006/relationships/hyperlink" Target="https://podminky.urs.cz/item/CS_URS_2022_02/131313712" TargetMode="External" /><Relationship Id="rId15" Type="http://schemas.openxmlformats.org/officeDocument/2006/relationships/hyperlink" Target="https://podminky.urs.cz/item/CS_URS_2022_02/131351204" TargetMode="External" /><Relationship Id="rId16" Type="http://schemas.openxmlformats.org/officeDocument/2006/relationships/hyperlink" Target="https://podminky.urs.cz/item/CS_URS_2022_02/132212222" TargetMode="External" /><Relationship Id="rId17" Type="http://schemas.openxmlformats.org/officeDocument/2006/relationships/hyperlink" Target="https://podminky.urs.cz/item/CS_URS_2022_02/132254204" TargetMode="External" /><Relationship Id="rId18" Type="http://schemas.openxmlformats.org/officeDocument/2006/relationships/hyperlink" Target="https://podminky.urs.cz/item/CS_URS_2022_02/132312222" TargetMode="External" /><Relationship Id="rId19" Type="http://schemas.openxmlformats.org/officeDocument/2006/relationships/hyperlink" Target="https://podminky.urs.cz/item/CS_URS_2022_02/132354204" TargetMode="External" /><Relationship Id="rId20" Type="http://schemas.openxmlformats.org/officeDocument/2006/relationships/hyperlink" Target="https://podminky.urs.cz/item/CS_URS_2022_02/139001101" TargetMode="External" /><Relationship Id="rId21" Type="http://schemas.openxmlformats.org/officeDocument/2006/relationships/hyperlink" Target="https://podminky.urs.cz/item/CS_URS_2022_02/151201102" TargetMode="External" /><Relationship Id="rId22" Type="http://schemas.openxmlformats.org/officeDocument/2006/relationships/hyperlink" Target="https://podminky.urs.cz/item/CS_URS_2022_02/151201112" TargetMode="External" /><Relationship Id="rId23" Type="http://schemas.openxmlformats.org/officeDocument/2006/relationships/hyperlink" Target="https://podminky.urs.cz/item/CS_URS_2022_02/162751117" TargetMode="External" /><Relationship Id="rId24" Type="http://schemas.openxmlformats.org/officeDocument/2006/relationships/hyperlink" Target="https://podminky.urs.cz/item/CS_URS_2022_02/162751119" TargetMode="External" /><Relationship Id="rId25" Type="http://schemas.openxmlformats.org/officeDocument/2006/relationships/hyperlink" Target="https://podminky.urs.cz/item/CS_URS_2022_02/162751137" TargetMode="External" /><Relationship Id="rId26" Type="http://schemas.openxmlformats.org/officeDocument/2006/relationships/hyperlink" Target="https://podminky.urs.cz/item/CS_URS_2022_02/162751139" TargetMode="External" /><Relationship Id="rId27" Type="http://schemas.openxmlformats.org/officeDocument/2006/relationships/hyperlink" Target="https://podminky.urs.cz/item/CS_URS_2022_02/171201221" TargetMode="External" /><Relationship Id="rId28" Type="http://schemas.openxmlformats.org/officeDocument/2006/relationships/hyperlink" Target="https://podminky.urs.cz/item/CS_URS_2022_02/174151101" TargetMode="External" /><Relationship Id="rId29" Type="http://schemas.openxmlformats.org/officeDocument/2006/relationships/hyperlink" Target="https://podminky.urs.cz/item/CS_URS_2022_02/175151101" TargetMode="External" /><Relationship Id="rId30" Type="http://schemas.openxmlformats.org/officeDocument/2006/relationships/hyperlink" Target="https://podminky.urs.cz/item/CS_URS_2022_02/181951111" TargetMode="External" /><Relationship Id="rId31" Type="http://schemas.openxmlformats.org/officeDocument/2006/relationships/hyperlink" Target="https://podminky.urs.cz/item/CS_URS_2022_02/212755214" TargetMode="External" /><Relationship Id="rId32" Type="http://schemas.openxmlformats.org/officeDocument/2006/relationships/hyperlink" Target="https://podminky.urs.cz/item/CS_URS_2022_02/359901111" TargetMode="External" /><Relationship Id="rId33" Type="http://schemas.openxmlformats.org/officeDocument/2006/relationships/hyperlink" Target="https://podminky.urs.cz/item/CS_URS_2022_02/359901211" TargetMode="External" /><Relationship Id="rId34" Type="http://schemas.openxmlformats.org/officeDocument/2006/relationships/hyperlink" Target="https://podminky.urs.cz/item/CS_URS_2022_02/451573111" TargetMode="External" /><Relationship Id="rId35" Type="http://schemas.openxmlformats.org/officeDocument/2006/relationships/hyperlink" Target="https://podminky.urs.cz/item/CS_URS_2022_02/452111121" TargetMode="External" /><Relationship Id="rId36" Type="http://schemas.openxmlformats.org/officeDocument/2006/relationships/hyperlink" Target="https://podminky.urs.cz/item/CS_URS_2022_02/452112112" TargetMode="External" /><Relationship Id="rId37" Type="http://schemas.openxmlformats.org/officeDocument/2006/relationships/hyperlink" Target="https://podminky.urs.cz/item/CS_URS_2022_02/452112122" TargetMode="External" /><Relationship Id="rId38" Type="http://schemas.openxmlformats.org/officeDocument/2006/relationships/hyperlink" Target="https://podminky.urs.cz/item/CS_URS_2022_02/452311131" TargetMode="External" /><Relationship Id="rId39" Type="http://schemas.openxmlformats.org/officeDocument/2006/relationships/hyperlink" Target="https://podminky.urs.cz/item/CS_URS_2022_02/452312131" TargetMode="External" /><Relationship Id="rId40" Type="http://schemas.openxmlformats.org/officeDocument/2006/relationships/hyperlink" Target="https://podminky.urs.cz/item/CS_URS_2022_02/822442212" TargetMode="External" /><Relationship Id="rId41" Type="http://schemas.openxmlformats.org/officeDocument/2006/relationships/hyperlink" Target="https://podminky.urs.cz/item/CS_URS_2022_02/822472212" TargetMode="External" /><Relationship Id="rId42" Type="http://schemas.openxmlformats.org/officeDocument/2006/relationships/hyperlink" Target="https://podminky.urs.cz/item/CS_URS_2022_02/892441111" TargetMode="External" /><Relationship Id="rId43" Type="http://schemas.openxmlformats.org/officeDocument/2006/relationships/hyperlink" Target="https://podminky.urs.cz/item/CS_URS_2022_02/892442111" TargetMode="External" /><Relationship Id="rId44" Type="http://schemas.openxmlformats.org/officeDocument/2006/relationships/hyperlink" Target="https://podminky.urs.cz/item/CS_URS_2022_02/892471111" TargetMode="External" /><Relationship Id="rId45" Type="http://schemas.openxmlformats.org/officeDocument/2006/relationships/hyperlink" Target="https://podminky.urs.cz/item/CS_URS_2022_02/892482111" TargetMode="External" /><Relationship Id="rId46" Type="http://schemas.openxmlformats.org/officeDocument/2006/relationships/hyperlink" Target="https://podminky.urs.cz/item/CS_URS_2022_02/894201161" TargetMode="External" /><Relationship Id="rId47" Type="http://schemas.openxmlformats.org/officeDocument/2006/relationships/hyperlink" Target="https://podminky.urs.cz/item/CS_URS_2022_02/894302162" TargetMode="External" /><Relationship Id="rId48" Type="http://schemas.openxmlformats.org/officeDocument/2006/relationships/hyperlink" Target="https://podminky.urs.cz/item/CS_URS_2022_02/894411311" TargetMode="External" /><Relationship Id="rId49" Type="http://schemas.openxmlformats.org/officeDocument/2006/relationships/hyperlink" Target="https://podminky.urs.cz/item/CS_URS_2022_02/894412411" TargetMode="External" /><Relationship Id="rId50" Type="http://schemas.openxmlformats.org/officeDocument/2006/relationships/hyperlink" Target="https://podminky.urs.cz/item/CS_URS_2022_02/894414111" TargetMode="External" /><Relationship Id="rId51" Type="http://schemas.openxmlformats.org/officeDocument/2006/relationships/hyperlink" Target="https://podminky.urs.cz/item/CS_URS_2022_02/894502101" TargetMode="External" /><Relationship Id="rId52" Type="http://schemas.openxmlformats.org/officeDocument/2006/relationships/hyperlink" Target="https://podminky.urs.cz/item/CS_URS_2022_02/894502201" TargetMode="External" /><Relationship Id="rId53" Type="http://schemas.openxmlformats.org/officeDocument/2006/relationships/hyperlink" Target="https://podminky.urs.cz/item/CS_URS_2022_02/894608112" TargetMode="External" /><Relationship Id="rId54" Type="http://schemas.openxmlformats.org/officeDocument/2006/relationships/hyperlink" Target="https://podminky.urs.cz/item/CS_URS_2022_02/899104112" TargetMode="External" /><Relationship Id="rId55" Type="http://schemas.openxmlformats.org/officeDocument/2006/relationships/hyperlink" Target="https://podminky.urs.cz/item/CS_URS_2022_02/899304111" TargetMode="External" /><Relationship Id="rId56" Type="http://schemas.openxmlformats.org/officeDocument/2006/relationships/hyperlink" Target="https://podminky.urs.cz/item/CS_URS_2022_02/899501221" TargetMode="External" /><Relationship Id="rId57" Type="http://schemas.openxmlformats.org/officeDocument/2006/relationships/hyperlink" Target="https://podminky.urs.cz/item/CS_URS_2022_02/899623141" TargetMode="External" /><Relationship Id="rId58" Type="http://schemas.openxmlformats.org/officeDocument/2006/relationships/hyperlink" Target="https://podminky.urs.cz/item/CS_URS_2022_02/916111123" TargetMode="External" /><Relationship Id="rId59" Type="http://schemas.openxmlformats.org/officeDocument/2006/relationships/hyperlink" Target="https://podminky.urs.cz/item/CS_URS_2022_02/916991121" TargetMode="External" /><Relationship Id="rId60" Type="http://schemas.openxmlformats.org/officeDocument/2006/relationships/hyperlink" Target="https://podminky.urs.cz/item/CS_URS_2022_02/919735113" TargetMode="External" /><Relationship Id="rId61" Type="http://schemas.openxmlformats.org/officeDocument/2006/relationships/hyperlink" Target="https://podminky.urs.cz/item/CS_URS_2022_02/919735116" TargetMode="External" /><Relationship Id="rId62" Type="http://schemas.openxmlformats.org/officeDocument/2006/relationships/hyperlink" Target="https://podminky.urs.cz/item/CS_URS_2022_02/810441811" TargetMode="External" /><Relationship Id="rId63" Type="http://schemas.openxmlformats.org/officeDocument/2006/relationships/hyperlink" Target="https://podminky.urs.cz/item/CS_URS_2022_02/890351851" TargetMode="External" /><Relationship Id="rId64" Type="http://schemas.openxmlformats.org/officeDocument/2006/relationships/hyperlink" Target="https://podminky.urs.cz/item/CS_URS_2022_02/890411851" TargetMode="External" /><Relationship Id="rId65" Type="http://schemas.openxmlformats.org/officeDocument/2006/relationships/hyperlink" Target="https://podminky.urs.cz/item/CS_URS_2022_02/899103211" TargetMode="External" /><Relationship Id="rId66" Type="http://schemas.openxmlformats.org/officeDocument/2006/relationships/hyperlink" Target="https://podminky.urs.cz/item/CS_URS_2022_02/899910211" TargetMode="External" /><Relationship Id="rId67" Type="http://schemas.openxmlformats.org/officeDocument/2006/relationships/hyperlink" Target="https://podminky.urs.cz/item/CS_URS_2022_02/899910212" TargetMode="External" /><Relationship Id="rId68" Type="http://schemas.openxmlformats.org/officeDocument/2006/relationships/hyperlink" Target="https://podminky.urs.cz/item/CS_URS_2022_02/961044111" TargetMode="External" /><Relationship Id="rId69" Type="http://schemas.openxmlformats.org/officeDocument/2006/relationships/hyperlink" Target="https://podminky.urs.cz/item/CS_URS_2022_02/997013111" TargetMode="External" /><Relationship Id="rId70" Type="http://schemas.openxmlformats.org/officeDocument/2006/relationships/hyperlink" Target="https://podminky.urs.cz/item/CS_URS_2022_02/997013501" TargetMode="External" /><Relationship Id="rId71" Type="http://schemas.openxmlformats.org/officeDocument/2006/relationships/hyperlink" Target="https://podminky.urs.cz/item/CS_URS_2022_02/997013509" TargetMode="External" /><Relationship Id="rId72" Type="http://schemas.openxmlformats.org/officeDocument/2006/relationships/hyperlink" Target="https://podminky.urs.cz/item/CS_URS_2022_02/997221551" TargetMode="External" /><Relationship Id="rId73" Type="http://schemas.openxmlformats.org/officeDocument/2006/relationships/hyperlink" Target="https://podminky.urs.cz/item/CS_URS_2022_02/997221559" TargetMode="External" /><Relationship Id="rId74" Type="http://schemas.openxmlformats.org/officeDocument/2006/relationships/hyperlink" Target="https://podminky.urs.cz/item/CS_URS_2022_02/997221561" TargetMode="External" /><Relationship Id="rId75" Type="http://schemas.openxmlformats.org/officeDocument/2006/relationships/hyperlink" Target="https://podminky.urs.cz/item/CS_URS_2022_02/997221569" TargetMode="External" /><Relationship Id="rId76" Type="http://schemas.openxmlformats.org/officeDocument/2006/relationships/hyperlink" Target="https://podminky.urs.cz/item/CS_URS_2022_02/997221861" TargetMode="External" /><Relationship Id="rId77" Type="http://schemas.openxmlformats.org/officeDocument/2006/relationships/hyperlink" Target="https://podminky.urs.cz/item/CS_URS_2022_02/997221862" TargetMode="External" /><Relationship Id="rId78" Type="http://schemas.openxmlformats.org/officeDocument/2006/relationships/hyperlink" Target="https://podminky.urs.cz/item/CS_URS_2022_02/997221873" TargetMode="External" /><Relationship Id="rId79" Type="http://schemas.openxmlformats.org/officeDocument/2006/relationships/hyperlink" Target="https://podminky.urs.cz/item/CS_URS_2022_02/997221875" TargetMode="External" /><Relationship Id="rId80" Type="http://schemas.openxmlformats.org/officeDocument/2006/relationships/hyperlink" Target="https://podminky.urs.cz/item/CS_URS_2022_02/998274101" TargetMode="External" /><Relationship Id="rId81" Type="http://schemas.openxmlformats.org/officeDocument/2006/relationships/hyperlink" Target="https://podminky.urs.cz/item/CS_URS_2022_02/460671112" TargetMode="External" /><Relationship Id="rId82" Type="http://schemas.openxmlformats.org/officeDocument/2006/relationships/hyperlink" Target="https://podminky.urs.cz/item/CS_URS_2022_02/460751111" TargetMode="External" /><Relationship Id="rId83" Type="http://schemas.openxmlformats.org/officeDocument/2006/relationships/hyperlink" Target="https://podminky.urs.cz/item/CS_URS_2022_02/460751121" TargetMode="External" /><Relationship Id="rId8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12222" TargetMode="External" /><Relationship Id="rId2" Type="http://schemas.openxmlformats.org/officeDocument/2006/relationships/hyperlink" Target="https://podminky.urs.cz/item/CS_URS_2022_02/132312222" TargetMode="External" /><Relationship Id="rId3" Type="http://schemas.openxmlformats.org/officeDocument/2006/relationships/hyperlink" Target="https://podminky.urs.cz/item/CS_URS_2022_02/151101101" TargetMode="External" /><Relationship Id="rId4" Type="http://schemas.openxmlformats.org/officeDocument/2006/relationships/hyperlink" Target="https://podminky.urs.cz/item/CS_URS_2022_02/151101102" TargetMode="External" /><Relationship Id="rId5" Type="http://schemas.openxmlformats.org/officeDocument/2006/relationships/hyperlink" Target="https://podminky.urs.cz/item/CS_URS_2022_02/151101111" TargetMode="External" /><Relationship Id="rId6" Type="http://schemas.openxmlformats.org/officeDocument/2006/relationships/hyperlink" Target="https://podminky.urs.cz/item/CS_URS_2022_02/151101112" TargetMode="External" /><Relationship Id="rId7" Type="http://schemas.openxmlformats.org/officeDocument/2006/relationships/hyperlink" Target="https://podminky.urs.cz/item/CS_URS_2022_02/162751117" TargetMode="External" /><Relationship Id="rId8" Type="http://schemas.openxmlformats.org/officeDocument/2006/relationships/hyperlink" Target="https://podminky.urs.cz/item/CS_URS_2022_02/162751119" TargetMode="External" /><Relationship Id="rId9" Type="http://schemas.openxmlformats.org/officeDocument/2006/relationships/hyperlink" Target="https://podminky.urs.cz/item/CS_URS_2022_02/162751137" TargetMode="External" /><Relationship Id="rId10" Type="http://schemas.openxmlformats.org/officeDocument/2006/relationships/hyperlink" Target="https://podminky.urs.cz/item/CS_URS_2022_02/162751139" TargetMode="External" /><Relationship Id="rId11" Type="http://schemas.openxmlformats.org/officeDocument/2006/relationships/hyperlink" Target="https://podminky.urs.cz/item/CS_URS_2022_02/171201221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75151101" TargetMode="External" /><Relationship Id="rId14" Type="http://schemas.openxmlformats.org/officeDocument/2006/relationships/hyperlink" Target="https://podminky.urs.cz/item/CS_URS_2022_02/451573111" TargetMode="External" /><Relationship Id="rId15" Type="http://schemas.openxmlformats.org/officeDocument/2006/relationships/hyperlink" Target="https://podminky.urs.cz/item/CS_URS_2022_02/452312131" TargetMode="External" /><Relationship Id="rId16" Type="http://schemas.openxmlformats.org/officeDocument/2006/relationships/hyperlink" Target="https://podminky.urs.cz/item/CS_URS_2022_02/831312121" TargetMode="External" /><Relationship Id="rId17" Type="http://schemas.openxmlformats.org/officeDocument/2006/relationships/hyperlink" Target="https://podminky.urs.cz/item/CS_URS_2022_02/831312193" TargetMode="External" /><Relationship Id="rId18" Type="http://schemas.openxmlformats.org/officeDocument/2006/relationships/hyperlink" Target="https://podminky.urs.cz/item/CS_URS_2022_02/831352121" TargetMode="External" /><Relationship Id="rId19" Type="http://schemas.openxmlformats.org/officeDocument/2006/relationships/hyperlink" Target="https://podminky.urs.cz/item/CS_URS_2022_02/831352193" TargetMode="External" /><Relationship Id="rId20" Type="http://schemas.openxmlformats.org/officeDocument/2006/relationships/hyperlink" Target="https://podminky.urs.cz/item/CS_URS_2022_02/892351111" TargetMode="External" /><Relationship Id="rId21" Type="http://schemas.openxmlformats.org/officeDocument/2006/relationships/hyperlink" Target="https://podminky.urs.cz/item/CS_URS_2022_02/810351811" TargetMode="External" /><Relationship Id="rId22" Type="http://schemas.openxmlformats.org/officeDocument/2006/relationships/hyperlink" Target="https://podminky.urs.cz/item/CS_URS_2022_02/890411851" TargetMode="External" /><Relationship Id="rId23" Type="http://schemas.openxmlformats.org/officeDocument/2006/relationships/hyperlink" Target="https://podminky.urs.cz/item/CS_URS_2022_02/899103211" TargetMode="External" /><Relationship Id="rId24" Type="http://schemas.openxmlformats.org/officeDocument/2006/relationships/hyperlink" Target="https://podminky.urs.cz/item/CS_URS_2022_02/997013111" TargetMode="External" /><Relationship Id="rId25" Type="http://schemas.openxmlformats.org/officeDocument/2006/relationships/hyperlink" Target="https://podminky.urs.cz/item/CS_URS_2022_02/997013501" TargetMode="External" /><Relationship Id="rId26" Type="http://schemas.openxmlformats.org/officeDocument/2006/relationships/hyperlink" Target="https://podminky.urs.cz/item/CS_URS_2022_02/997013509" TargetMode="External" /><Relationship Id="rId27" Type="http://schemas.openxmlformats.org/officeDocument/2006/relationships/hyperlink" Target="https://podminky.urs.cz/item/CS_URS_2022_02/997013861" TargetMode="External" /><Relationship Id="rId28" Type="http://schemas.openxmlformats.org/officeDocument/2006/relationships/hyperlink" Target="https://podminky.urs.cz/item/CS_URS_2022_02/998275101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23" TargetMode="External" /><Relationship Id="rId2" Type="http://schemas.openxmlformats.org/officeDocument/2006/relationships/hyperlink" Target="https://podminky.urs.cz/item/CS_URS_2022_02/113107322" TargetMode="External" /><Relationship Id="rId3" Type="http://schemas.openxmlformats.org/officeDocument/2006/relationships/hyperlink" Target="https://podminky.urs.cz/item/CS_URS_2022_02/181311103" TargetMode="External" /><Relationship Id="rId4" Type="http://schemas.openxmlformats.org/officeDocument/2006/relationships/hyperlink" Target="https://podminky.urs.cz/item/CS_URS_2022_02/181411131" TargetMode="External" /><Relationship Id="rId5" Type="http://schemas.openxmlformats.org/officeDocument/2006/relationships/hyperlink" Target="https://podminky.urs.cz/item/CS_URS_2022_02/181912111" TargetMode="External" /><Relationship Id="rId6" Type="http://schemas.openxmlformats.org/officeDocument/2006/relationships/hyperlink" Target="https://podminky.urs.cz/item/CS_URS_2022_02/564851011" TargetMode="External" /><Relationship Id="rId7" Type="http://schemas.openxmlformats.org/officeDocument/2006/relationships/hyperlink" Target="https://podminky.urs.cz/item/CS_URS_2022_02/596211110" TargetMode="External" /><Relationship Id="rId8" Type="http://schemas.openxmlformats.org/officeDocument/2006/relationships/hyperlink" Target="https://podminky.urs.cz/item/CS_URS_2022_02/997221551" TargetMode="External" /><Relationship Id="rId9" Type="http://schemas.openxmlformats.org/officeDocument/2006/relationships/hyperlink" Target="https://podminky.urs.cz/item/CS_URS_2022_02/997221559" TargetMode="External" /><Relationship Id="rId10" Type="http://schemas.openxmlformats.org/officeDocument/2006/relationships/hyperlink" Target="https://podminky.urs.cz/item/CS_URS_2022_02/997221561" TargetMode="External" /><Relationship Id="rId11" Type="http://schemas.openxmlformats.org/officeDocument/2006/relationships/hyperlink" Target="https://podminky.urs.cz/item/CS_URS_2022_02/997221569" TargetMode="External" /><Relationship Id="rId12" Type="http://schemas.openxmlformats.org/officeDocument/2006/relationships/hyperlink" Target="https://podminky.urs.cz/item/CS_URS_2022_02/997221861" TargetMode="External" /><Relationship Id="rId13" Type="http://schemas.openxmlformats.org/officeDocument/2006/relationships/hyperlink" Target="https://podminky.urs.cz/item/CS_URS_2022_02/997221873" TargetMode="External" /><Relationship Id="rId14" Type="http://schemas.openxmlformats.org/officeDocument/2006/relationships/hyperlink" Target="https://podminky.urs.cz/item/CS_URS_2022_02/99823141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46" TargetMode="External" /><Relationship Id="rId2" Type="http://schemas.openxmlformats.org/officeDocument/2006/relationships/hyperlink" Target="https://podminky.urs.cz/item/CS_URS_2022_02/115101201" TargetMode="External" /><Relationship Id="rId3" Type="http://schemas.openxmlformats.org/officeDocument/2006/relationships/hyperlink" Target="https://podminky.urs.cz/item/CS_URS_2022_02/115101301" TargetMode="External" /><Relationship Id="rId4" Type="http://schemas.openxmlformats.org/officeDocument/2006/relationships/hyperlink" Target="https://podminky.urs.cz/item/CS_URS_2022_02/119001401" TargetMode="External" /><Relationship Id="rId5" Type="http://schemas.openxmlformats.org/officeDocument/2006/relationships/hyperlink" Target="https://podminky.urs.cz/item/CS_URS_2022_02/119001405" TargetMode="External" /><Relationship Id="rId6" Type="http://schemas.openxmlformats.org/officeDocument/2006/relationships/hyperlink" Target="https://podminky.urs.cz/item/CS_URS_2022_02/119001421" TargetMode="External" /><Relationship Id="rId7" Type="http://schemas.openxmlformats.org/officeDocument/2006/relationships/hyperlink" Target="https://podminky.urs.cz/item/CS_URS_2022_02/131213712" TargetMode="External" /><Relationship Id="rId8" Type="http://schemas.openxmlformats.org/officeDocument/2006/relationships/hyperlink" Target="https://podminky.urs.cz/item/CS_URS_2022_02/131251204" TargetMode="External" /><Relationship Id="rId9" Type="http://schemas.openxmlformats.org/officeDocument/2006/relationships/hyperlink" Target="https://podminky.urs.cz/item/CS_URS_2022_02/131313712" TargetMode="External" /><Relationship Id="rId10" Type="http://schemas.openxmlformats.org/officeDocument/2006/relationships/hyperlink" Target="https://podminky.urs.cz/item/CS_URS_2022_02/131351204" TargetMode="External" /><Relationship Id="rId11" Type="http://schemas.openxmlformats.org/officeDocument/2006/relationships/hyperlink" Target="https://podminky.urs.cz/item/CS_URS_2022_02/139001101" TargetMode="External" /><Relationship Id="rId12" Type="http://schemas.openxmlformats.org/officeDocument/2006/relationships/hyperlink" Target="https://podminky.urs.cz/item/CS_URS_2022_02/151201201" TargetMode="External" /><Relationship Id="rId13" Type="http://schemas.openxmlformats.org/officeDocument/2006/relationships/hyperlink" Target="https://podminky.urs.cz/item/CS_URS_2022_02/151201211" TargetMode="External" /><Relationship Id="rId14" Type="http://schemas.openxmlformats.org/officeDocument/2006/relationships/hyperlink" Target="https://podminky.urs.cz/item/CS_URS_2022_02/151201301" TargetMode="External" /><Relationship Id="rId15" Type="http://schemas.openxmlformats.org/officeDocument/2006/relationships/hyperlink" Target="https://podminky.urs.cz/item/CS_URS_2022_02/151201311" TargetMode="External" /><Relationship Id="rId16" Type="http://schemas.openxmlformats.org/officeDocument/2006/relationships/hyperlink" Target="https://podminky.urs.cz/item/CS_URS_2022_02/162751117" TargetMode="External" /><Relationship Id="rId17" Type="http://schemas.openxmlformats.org/officeDocument/2006/relationships/hyperlink" Target="https://podminky.urs.cz/item/CS_URS_2022_02/162751119" TargetMode="External" /><Relationship Id="rId18" Type="http://schemas.openxmlformats.org/officeDocument/2006/relationships/hyperlink" Target="https://podminky.urs.cz/item/CS_URS_2022_02/162751137" TargetMode="External" /><Relationship Id="rId19" Type="http://schemas.openxmlformats.org/officeDocument/2006/relationships/hyperlink" Target="https://podminky.urs.cz/item/CS_URS_2022_02/162751139" TargetMode="External" /><Relationship Id="rId20" Type="http://schemas.openxmlformats.org/officeDocument/2006/relationships/hyperlink" Target="https://podminky.urs.cz/item/CS_URS_2022_02/171201221" TargetMode="External" /><Relationship Id="rId21" Type="http://schemas.openxmlformats.org/officeDocument/2006/relationships/hyperlink" Target="https://podminky.urs.cz/item/CS_URS_2022_02/174151101" TargetMode="External" /><Relationship Id="rId22" Type="http://schemas.openxmlformats.org/officeDocument/2006/relationships/hyperlink" Target="https://podminky.urs.cz/item/CS_URS_2022_02/175151101" TargetMode="External" /><Relationship Id="rId23" Type="http://schemas.openxmlformats.org/officeDocument/2006/relationships/hyperlink" Target="https://podminky.urs.cz/item/CS_URS_2022_02/212755214" TargetMode="External" /><Relationship Id="rId24" Type="http://schemas.openxmlformats.org/officeDocument/2006/relationships/hyperlink" Target="https://podminky.urs.cz/item/CS_URS_2022_02/359901111" TargetMode="External" /><Relationship Id="rId25" Type="http://schemas.openxmlformats.org/officeDocument/2006/relationships/hyperlink" Target="https://podminky.urs.cz/item/CS_URS_2022_02/359901211" TargetMode="External" /><Relationship Id="rId26" Type="http://schemas.openxmlformats.org/officeDocument/2006/relationships/hyperlink" Target="https://podminky.urs.cz/item/CS_URS_2022_02/451573111" TargetMode="External" /><Relationship Id="rId27" Type="http://schemas.openxmlformats.org/officeDocument/2006/relationships/hyperlink" Target="https://podminky.urs.cz/item/CS_URS_2022_02/452111121" TargetMode="External" /><Relationship Id="rId28" Type="http://schemas.openxmlformats.org/officeDocument/2006/relationships/hyperlink" Target="https://podminky.urs.cz/item/CS_URS_2022_02/452112112" TargetMode="External" /><Relationship Id="rId29" Type="http://schemas.openxmlformats.org/officeDocument/2006/relationships/hyperlink" Target="https://podminky.urs.cz/item/CS_URS_2022_02/452311131" TargetMode="External" /><Relationship Id="rId30" Type="http://schemas.openxmlformats.org/officeDocument/2006/relationships/hyperlink" Target="https://podminky.urs.cz/item/CS_URS_2022_02/452312131" TargetMode="External" /><Relationship Id="rId31" Type="http://schemas.openxmlformats.org/officeDocument/2006/relationships/hyperlink" Target="https://podminky.urs.cz/item/CS_URS_2022_02/822492212" TargetMode="External" /><Relationship Id="rId32" Type="http://schemas.openxmlformats.org/officeDocument/2006/relationships/hyperlink" Target="https://podminky.urs.cz/item/CS_URS_2022_02/892491111" TargetMode="External" /><Relationship Id="rId33" Type="http://schemas.openxmlformats.org/officeDocument/2006/relationships/hyperlink" Target="https://podminky.urs.cz/item/CS_URS_2022_02/892522111" TargetMode="External" /><Relationship Id="rId34" Type="http://schemas.openxmlformats.org/officeDocument/2006/relationships/hyperlink" Target="https://podminky.urs.cz/item/CS_URS_2022_02/894201161" TargetMode="External" /><Relationship Id="rId35" Type="http://schemas.openxmlformats.org/officeDocument/2006/relationships/hyperlink" Target="https://podminky.urs.cz/item/CS_URS_2022_02/894412411" TargetMode="External" /><Relationship Id="rId36" Type="http://schemas.openxmlformats.org/officeDocument/2006/relationships/hyperlink" Target="https://podminky.urs.cz/item/CS_URS_2022_02/894414111" TargetMode="External" /><Relationship Id="rId37" Type="http://schemas.openxmlformats.org/officeDocument/2006/relationships/hyperlink" Target="https://podminky.urs.cz/item/CS_URS_2022_02/894502201" TargetMode="External" /><Relationship Id="rId38" Type="http://schemas.openxmlformats.org/officeDocument/2006/relationships/hyperlink" Target="https://podminky.urs.cz/item/CS_URS_2022_02/899104112" TargetMode="External" /><Relationship Id="rId39" Type="http://schemas.openxmlformats.org/officeDocument/2006/relationships/hyperlink" Target="https://podminky.urs.cz/item/CS_URS_2022_02/919735116" TargetMode="External" /><Relationship Id="rId40" Type="http://schemas.openxmlformats.org/officeDocument/2006/relationships/hyperlink" Target="https://podminky.urs.cz/item/CS_URS_2022_02/358315114" TargetMode="External" /><Relationship Id="rId41" Type="http://schemas.openxmlformats.org/officeDocument/2006/relationships/hyperlink" Target="https://podminky.urs.cz/item/CS_URS_2022_02/890351851" TargetMode="External" /><Relationship Id="rId42" Type="http://schemas.openxmlformats.org/officeDocument/2006/relationships/hyperlink" Target="https://podminky.urs.cz/item/CS_URS_2022_02/890411851" TargetMode="External" /><Relationship Id="rId43" Type="http://schemas.openxmlformats.org/officeDocument/2006/relationships/hyperlink" Target="https://podminky.urs.cz/item/CS_URS_2022_02/899103211" TargetMode="External" /><Relationship Id="rId44" Type="http://schemas.openxmlformats.org/officeDocument/2006/relationships/hyperlink" Target="https://podminky.urs.cz/item/CS_URS_2022_02/961044111" TargetMode="External" /><Relationship Id="rId45" Type="http://schemas.openxmlformats.org/officeDocument/2006/relationships/hyperlink" Target="https://podminky.urs.cz/item/CS_URS_2022_02/997013111" TargetMode="External" /><Relationship Id="rId46" Type="http://schemas.openxmlformats.org/officeDocument/2006/relationships/hyperlink" Target="https://podminky.urs.cz/item/CS_URS_2022_02/997013501" TargetMode="External" /><Relationship Id="rId47" Type="http://schemas.openxmlformats.org/officeDocument/2006/relationships/hyperlink" Target="https://podminky.urs.cz/item/CS_URS_2022_02/997013509" TargetMode="External" /><Relationship Id="rId48" Type="http://schemas.openxmlformats.org/officeDocument/2006/relationships/hyperlink" Target="https://podminky.urs.cz/item/CS_URS_2022_02/997221561" TargetMode="External" /><Relationship Id="rId49" Type="http://schemas.openxmlformats.org/officeDocument/2006/relationships/hyperlink" Target="https://podminky.urs.cz/item/CS_URS_2022_02/997221569" TargetMode="External" /><Relationship Id="rId50" Type="http://schemas.openxmlformats.org/officeDocument/2006/relationships/hyperlink" Target="https://podminky.urs.cz/item/CS_URS_2022_02/997221861" TargetMode="External" /><Relationship Id="rId51" Type="http://schemas.openxmlformats.org/officeDocument/2006/relationships/hyperlink" Target="https://podminky.urs.cz/item/CS_URS_2022_02/997221862" TargetMode="External" /><Relationship Id="rId52" Type="http://schemas.openxmlformats.org/officeDocument/2006/relationships/hyperlink" Target="https://podminky.urs.cz/item/CS_URS_2022_02/997221875" TargetMode="External" /><Relationship Id="rId53" Type="http://schemas.openxmlformats.org/officeDocument/2006/relationships/hyperlink" Target="https://podminky.urs.cz/item/CS_URS_2022_02/998274101" TargetMode="External" /><Relationship Id="rId54" Type="http://schemas.openxmlformats.org/officeDocument/2006/relationships/hyperlink" Target="https://podminky.urs.cz/item/CS_URS_2022_02/460671112" TargetMode="External" /><Relationship Id="rId55" Type="http://schemas.openxmlformats.org/officeDocument/2006/relationships/hyperlink" Target="https://podminky.urs.cz/item/CS_URS_2022_02/460751111" TargetMode="External" /><Relationship Id="rId56" Type="http://schemas.openxmlformats.org/officeDocument/2006/relationships/hyperlink" Target="https://podminky.urs.cz/item/CS_URS_2022_02/460751121" TargetMode="External" /><Relationship Id="rId5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346" TargetMode="External" /><Relationship Id="rId2" Type="http://schemas.openxmlformats.org/officeDocument/2006/relationships/hyperlink" Target="https://podminky.urs.cz/item/CS_URS_2022_02/132212222" TargetMode="External" /><Relationship Id="rId3" Type="http://schemas.openxmlformats.org/officeDocument/2006/relationships/hyperlink" Target="https://podminky.urs.cz/item/CS_URS_2022_02/132312222" TargetMode="External" /><Relationship Id="rId4" Type="http://schemas.openxmlformats.org/officeDocument/2006/relationships/hyperlink" Target="https://podminky.urs.cz/item/CS_URS_2022_02/151101101" TargetMode="External" /><Relationship Id="rId5" Type="http://schemas.openxmlformats.org/officeDocument/2006/relationships/hyperlink" Target="https://podminky.urs.cz/item/CS_URS_2022_02/151101102" TargetMode="External" /><Relationship Id="rId6" Type="http://schemas.openxmlformats.org/officeDocument/2006/relationships/hyperlink" Target="https://podminky.urs.cz/item/CS_URS_2022_02/151101111" TargetMode="External" /><Relationship Id="rId7" Type="http://schemas.openxmlformats.org/officeDocument/2006/relationships/hyperlink" Target="https://podminky.urs.cz/item/CS_URS_2022_02/151101112" TargetMode="External" /><Relationship Id="rId8" Type="http://schemas.openxmlformats.org/officeDocument/2006/relationships/hyperlink" Target="https://podminky.urs.cz/item/CS_URS_2022_02/162751117" TargetMode="External" /><Relationship Id="rId9" Type="http://schemas.openxmlformats.org/officeDocument/2006/relationships/hyperlink" Target="https://podminky.urs.cz/item/CS_URS_2022_02/162751119" TargetMode="External" /><Relationship Id="rId10" Type="http://schemas.openxmlformats.org/officeDocument/2006/relationships/hyperlink" Target="https://podminky.urs.cz/item/CS_URS_2022_02/162751137" TargetMode="External" /><Relationship Id="rId11" Type="http://schemas.openxmlformats.org/officeDocument/2006/relationships/hyperlink" Target="https://podminky.urs.cz/item/CS_URS_2022_02/162751139" TargetMode="External" /><Relationship Id="rId12" Type="http://schemas.openxmlformats.org/officeDocument/2006/relationships/hyperlink" Target="https://podminky.urs.cz/item/CS_URS_2022_02/171201221" TargetMode="External" /><Relationship Id="rId13" Type="http://schemas.openxmlformats.org/officeDocument/2006/relationships/hyperlink" Target="https://podminky.urs.cz/item/CS_URS_2022_02/174151101" TargetMode="External" /><Relationship Id="rId14" Type="http://schemas.openxmlformats.org/officeDocument/2006/relationships/hyperlink" Target="https://podminky.urs.cz/item/CS_URS_2022_02/175151101" TargetMode="External" /><Relationship Id="rId15" Type="http://schemas.openxmlformats.org/officeDocument/2006/relationships/hyperlink" Target="https://podminky.urs.cz/item/CS_URS_2022_02/451573111" TargetMode="External" /><Relationship Id="rId16" Type="http://schemas.openxmlformats.org/officeDocument/2006/relationships/hyperlink" Target="https://podminky.urs.cz/item/CS_URS_2022_02/452312131" TargetMode="External" /><Relationship Id="rId17" Type="http://schemas.openxmlformats.org/officeDocument/2006/relationships/hyperlink" Target="https://podminky.urs.cz/item/CS_URS_2022_02/831312121" TargetMode="External" /><Relationship Id="rId18" Type="http://schemas.openxmlformats.org/officeDocument/2006/relationships/hyperlink" Target="https://podminky.urs.cz/item/CS_URS_2022_02/831312193" TargetMode="External" /><Relationship Id="rId19" Type="http://schemas.openxmlformats.org/officeDocument/2006/relationships/hyperlink" Target="https://podminky.urs.cz/item/CS_URS_2022_02/831372121" TargetMode="External" /><Relationship Id="rId20" Type="http://schemas.openxmlformats.org/officeDocument/2006/relationships/hyperlink" Target="https://podminky.urs.cz/item/CS_URS_2022_02/831372193" TargetMode="External" /><Relationship Id="rId21" Type="http://schemas.openxmlformats.org/officeDocument/2006/relationships/hyperlink" Target="https://podminky.urs.cz/item/CS_URS_2022_02/892351111" TargetMode="External" /><Relationship Id="rId22" Type="http://schemas.openxmlformats.org/officeDocument/2006/relationships/hyperlink" Target="https://podminky.urs.cz/item/CS_URS_2022_02/892372111" TargetMode="External" /><Relationship Id="rId23" Type="http://schemas.openxmlformats.org/officeDocument/2006/relationships/hyperlink" Target="https://podminky.urs.cz/item/CS_URS_2022_02/892381111" TargetMode="External" /><Relationship Id="rId24" Type="http://schemas.openxmlformats.org/officeDocument/2006/relationships/hyperlink" Target="https://podminky.urs.cz/item/CS_URS_2022_02/919735116" TargetMode="External" /><Relationship Id="rId25" Type="http://schemas.openxmlformats.org/officeDocument/2006/relationships/hyperlink" Target="https://podminky.urs.cz/item/CS_URS_2022_02/810351811" TargetMode="External" /><Relationship Id="rId26" Type="http://schemas.openxmlformats.org/officeDocument/2006/relationships/hyperlink" Target="https://podminky.urs.cz/item/CS_URS_2022_02/810391811" TargetMode="External" /><Relationship Id="rId27" Type="http://schemas.openxmlformats.org/officeDocument/2006/relationships/hyperlink" Target="https://podminky.urs.cz/item/CS_URS_2022_02/890411851" TargetMode="External" /><Relationship Id="rId28" Type="http://schemas.openxmlformats.org/officeDocument/2006/relationships/hyperlink" Target="https://podminky.urs.cz/item/CS_URS_2022_02/899103211" TargetMode="External" /><Relationship Id="rId29" Type="http://schemas.openxmlformats.org/officeDocument/2006/relationships/hyperlink" Target="https://podminky.urs.cz/item/CS_URS_2022_02/997013111" TargetMode="External" /><Relationship Id="rId30" Type="http://schemas.openxmlformats.org/officeDocument/2006/relationships/hyperlink" Target="https://podminky.urs.cz/item/CS_URS_2022_02/997013501" TargetMode="External" /><Relationship Id="rId31" Type="http://schemas.openxmlformats.org/officeDocument/2006/relationships/hyperlink" Target="https://podminky.urs.cz/item/CS_URS_2022_02/997013509" TargetMode="External" /><Relationship Id="rId32" Type="http://schemas.openxmlformats.org/officeDocument/2006/relationships/hyperlink" Target="https://podminky.urs.cz/item/CS_URS_2022_02/997013861" TargetMode="External" /><Relationship Id="rId33" Type="http://schemas.openxmlformats.org/officeDocument/2006/relationships/hyperlink" Target="https://podminky.urs.cz/item/CS_URS_2022_02/997221561" TargetMode="External" /><Relationship Id="rId34" Type="http://schemas.openxmlformats.org/officeDocument/2006/relationships/hyperlink" Target="https://podminky.urs.cz/item/CS_URS_2022_02/997221569" TargetMode="External" /><Relationship Id="rId35" Type="http://schemas.openxmlformats.org/officeDocument/2006/relationships/hyperlink" Target="https://podminky.urs.cz/item/CS_URS_2022_02/997221875" TargetMode="External" /><Relationship Id="rId36" Type="http://schemas.openxmlformats.org/officeDocument/2006/relationships/hyperlink" Target="https://podminky.urs.cz/item/CS_URS_2022_02/99827510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23" TargetMode="External" /><Relationship Id="rId2" Type="http://schemas.openxmlformats.org/officeDocument/2006/relationships/hyperlink" Target="https://podminky.urs.cz/item/CS_URS_2022_02/113107322" TargetMode="External" /><Relationship Id="rId3" Type="http://schemas.openxmlformats.org/officeDocument/2006/relationships/hyperlink" Target="https://podminky.urs.cz/item/CS_URS_2022_02/113107344" TargetMode="External" /><Relationship Id="rId4" Type="http://schemas.openxmlformats.org/officeDocument/2006/relationships/hyperlink" Target="https://podminky.urs.cz/item/CS_URS_2022_02/113154255" TargetMode="External" /><Relationship Id="rId5" Type="http://schemas.openxmlformats.org/officeDocument/2006/relationships/hyperlink" Target="https://podminky.urs.cz/item/CS_URS_2022_02/564851011" TargetMode="External" /><Relationship Id="rId6" Type="http://schemas.openxmlformats.org/officeDocument/2006/relationships/hyperlink" Target="https://podminky.urs.cz/item/CS_URS_2022_02/564861111" TargetMode="External" /><Relationship Id="rId7" Type="http://schemas.openxmlformats.org/officeDocument/2006/relationships/hyperlink" Target="https://podminky.urs.cz/item/CS_URS_2022_02/565185121" TargetMode="External" /><Relationship Id="rId8" Type="http://schemas.openxmlformats.org/officeDocument/2006/relationships/hyperlink" Target="https://podminky.urs.cz/item/CS_URS_2022_02/567132115" TargetMode="External" /><Relationship Id="rId9" Type="http://schemas.openxmlformats.org/officeDocument/2006/relationships/hyperlink" Target="https://podminky.urs.cz/item/CS_URS_2022_02/573111112" TargetMode="External" /><Relationship Id="rId10" Type="http://schemas.openxmlformats.org/officeDocument/2006/relationships/hyperlink" Target="https://podminky.urs.cz/item/CS_URS_2022_02/573211108" TargetMode="External" /><Relationship Id="rId11" Type="http://schemas.openxmlformats.org/officeDocument/2006/relationships/hyperlink" Target="https://podminky.urs.cz/item/CS_URS_2022_02/577144121" TargetMode="External" /><Relationship Id="rId12" Type="http://schemas.openxmlformats.org/officeDocument/2006/relationships/hyperlink" Target="https://podminky.urs.cz/item/CS_URS_2022_02/596211110" TargetMode="External" /><Relationship Id="rId13" Type="http://schemas.openxmlformats.org/officeDocument/2006/relationships/hyperlink" Target="https://podminky.urs.cz/item/CS_URS_2022_02/919735116" TargetMode="External" /><Relationship Id="rId14" Type="http://schemas.openxmlformats.org/officeDocument/2006/relationships/hyperlink" Target="https://podminky.urs.cz/item/CS_URS_2022_02/997221551" TargetMode="External" /><Relationship Id="rId15" Type="http://schemas.openxmlformats.org/officeDocument/2006/relationships/hyperlink" Target="https://podminky.urs.cz/item/CS_URS_2022_02/997221559" TargetMode="External" /><Relationship Id="rId16" Type="http://schemas.openxmlformats.org/officeDocument/2006/relationships/hyperlink" Target="https://podminky.urs.cz/item/CS_URS_2022_02/997221561" TargetMode="External" /><Relationship Id="rId17" Type="http://schemas.openxmlformats.org/officeDocument/2006/relationships/hyperlink" Target="https://podminky.urs.cz/item/CS_URS_2022_02/997221569" TargetMode="External" /><Relationship Id="rId18" Type="http://schemas.openxmlformats.org/officeDocument/2006/relationships/hyperlink" Target="https://podminky.urs.cz/item/CS_URS_2022_02/997221861" TargetMode="External" /><Relationship Id="rId19" Type="http://schemas.openxmlformats.org/officeDocument/2006/relationships/hyperlink" Target="https://podminky.urs.cz/item/CS_URS_2022_02/997221873" TargetMode="External" /><Relationship Id="rId20" Type="http://schemas.openxmlformats.org/officeDocument/2006/relationships/hyperlink" Target="https://podminky.urs.cz/item/CS_URS_2022_02/997221875" TargetMode="External" /><Relationship Id="rId21" Type="http://schemas.openxmlformats.org/officeDocument/2006/relationships/hyperlink" Target="https://podminky.urs.cz/item/CS_URS_2022_02/99822511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346" TargetMode="External" /><Relationship Id="rId2" Type="http://schemas.openxmlformats.org/officeDocument/2006/relationships/hyperlink" Target="https://podminky.urs.cz/item/CS_URS_2022_02/115101201" TargetMode="External" /><Relationship Id="rId3" Type="http://schemas.openxmlformats.org/officeDocument/2006/relationships/hyperlink" Target="https://podminky.urs.cz/item/CS_URS_2022_02/115101301" TargetMode="External" /><Relationship Id="rId4" Type="http://schemas.openxmlformats.org/officeDocument/2006/relationships/hyperlink" Target="https://podminky.urs.cz/item/CS_URS_2022_02/119001401" TargetMode="External" /><Relationship Id="rId5" Type="http://schemas.openxmlformats.org/officeDocument/2006/relationships/hyperlink" Target="https://podminky.urs.cz/item/CS_URS_2022_02/119001421" TargetMode="External" /><Relationship Id="rId6" Type="http://schemas.openxmlformats.org/officeDocument/2006/relationships/hyperlink" Target="https://podminky.urs.cz/item/CS_URS_2022_02/132212222" TargetMode="External" /><Relationship Id="rId7" Type="http://schemas.openxmlformats.org/officeDocument/2006/relationships/hyperlink" Target="https://podminky.urs.cz/item/CS_URS_2022_02/132254205" TargetMode="External" /><Relationship Id="rId8" Type="http://schemas.openxmlformats.org/officeDocument/2006/relationships/hyperlink" Target="https://podminky.urs.cz/item/CS_URS_2022_02/132312222" TargetMode="External" /><Relationship Id="rId9" Type="http://schemas.openxmlformats.org/officeDocument/2006/relationships/hyperlink" Target="https://podminky.urs.cz/item/CS_URS_2022_02/132354205" TargetMode="External" /><Relationship Id="rId10" Type="http://schemas.openxmlformats.org/officeDocument/2006/relationships/hyperlink" Target="https://podminky.urs.cz/item/CS_URS_2022_02/139001101" TargetMode="External" /><Relationship Id="rId11" Type="http://schemas.openxmlformats.org/officeDocument/2006/relationships/hyperlink" Target="https://podminky.urs.cz/item/CS_URS_2022_02/151201102" TargetMode="External" /><Relationship Id="rId12" Type="http://schemas.openxmlformats.org/officeDocument/2006/relationships/hyperlink" Target="https://podminky.urs.cz/item/CS_URS_2022_02/151201112" TargetMode="External" /><Relationship Id="rId13" Type="http://schemas.openxmlformats.org/officeDocument/2006/relationships/hyperlink" Target="https://podminky.urs.cz/item/CS_URS_2022_02/162751117" TargetMode="External" /><Relationship Id="rId14" Type="http://schemas.openxmlformats.org/officeDocument/2006/relationships/hyperlink" Target="https://podminky.urs.cz/item/CS_URS_2022_02/162751119" TargetMode="External" /><Relationship Id="rId15" Type="http://schemas.openxmlformats.org/officeDocument/2006/relationships/hyperlink" Target="https://podminky.urs.cz/item/CS_URS_2022_02/162751137" TargetMode="External" /><Relationship Id="rId16" Type="http://schemas.openxmlformats.org/officeDocument/2006/relationships/hyperlink" Target="https://podminky.urs.cz/item/CS_URS_2022_02/162751139" TargetMode="External" /><Relationship Id="rId17" Type="http://schemas.openxmlformats.org/officeDocument/2006/relationships/hyperlink" Target="https://podminky.urs.cz/item/CS_URS_2022_02/17120122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75151101" TargetMode="External" /><Relationship Id="rId20" Type="http://schemas.openxmlformats.org/officeDocument/2006/relationships/hyperlink" Target="https://podminky.urs.cz/item/CS_URS_2022_02/212755214" TargetMode="External" /><Relationship Id="rId21" Type="http://schemas.openxmlformats.org/officeDocument/2006/relationships/hyperlink" Target="https://podminky.urs.cz/item/CS_URS_2022_02/359901111" TargetMode="External" /><Relationship Id="rId22" Type="http://schemas.openxmlformats.org/officeDocument/2006/relationships/hyperlink" Target="https://podminky.urs.cz/item/CS_URS_2022_02/359901211" TargetMode="External" /><Relationship Id="rId23" Type="http://schemas.openxmlformats.org/officeDocument/2006/relationships/hyperlink" Target="https://podminky.urs.cz/item/CS_URS_2022_02/451573111" TargetMode="External" /><Relationship Id="rId24" Type="http://schemas.openxmlformats.org/officeDocument/2006/relationships/hyperlink" Target="https://podminky.urs.cz/item/CS_URS_2022_02/452111121" TargetMode="External" /><Relationship Id="rId25" Type="http://schemas.openxmlformats.org/officeDocument/2006/relationships/hyperlink" Target="https://podminky.urs.cz/item/CS_URS_2022_02/452112112" TargetMode="External" /><Relationship Id="rId26" Type="http://schemas.openxmlformats.org/officeDocument/2006/relationships/hyperlink" Target="https://podminky.urs.cz/item/CS_URS_2022_02/452311131" TargetMode="External" /><Relationship Id="rId27" Type="http://schemas.openxmlformats.org/officeDocument/2006/relationships/hyperlink" Target="https://podminky.urs.cz/item/CS_URS_2022_02/452312131" TargetMode="External" /><Relationship Id="rId28" Type="http://schemas.openxmlformats.org/officeDocument/2006/relationships/hyperlink" Target="https://podminky.urs.cz/item/CS_URS_2022_02/822422212" TargetMode="External" /><Relationship Id="rId29" Type="http://schemas.openxmlformats.org/officeDocument/2006/relationships/hyperlink" Target="https://podminky.urs.cz/item/CS_URS_2022_02/822442212" TargetMode="External" /><Relationship Id="rId30" Type="http://schemas.openxmlformats.org/officeDocument/2006/relationships/hyperlink" Target="https://podminky.urs.cz/item/CS_URS_2022_02/892421111" TargetMode="External" /><Relationship Id="rId31" Type="http://schemas.openxmlformats.org/officeDocument/2006/relationships/hyperlink" Target="https://podminky.urs.cz/item/CS_URS_2022_02/892441111" TargetMode="External" /><Relationship Id="rId32" Type="http://schemas.openxmlformats.org/officeDocument/2006/relationships/hyperlink" Target="https://podminky.urs.cz/item/CS_URS_2022_02/892442111" TargetMode="External" /><Relationship Id="rId33" Type="http://schemas.openxmlformats.org/officeDocument/2006/relationships/hyperlink" Target="https://podminky.urs.cz/item/CS_URS_2022_02/894201161" TargetMode="External" /><Relationship Id="rId34" Type="http://schemas.openxmlformats.org/officeDocument/2006/relationships/hyperlink" Target="https://podminky.urs.cz/item/CS_URS_2022_02/894302162" TargetMode="External" /><Relationship Id="rId35" Type="http://schemas.openxmlformats.org/officeDocument/2006/relationships/hyperlink" Target="https://podminky.urs.cz/item/CS_URS_2022_02/894411311" TargetMode="External" /><Relationship Id="rId36" Type="http://schemas.openxmlformats.org/officeDocument/2006/relationships/hyperlink" Target="https://podminky.urs.cz/item/CS_URS_2022_02/894412411" TargetMode="External" /><Relationship Id="rId37" Type="http://schemas.openxmlformats.org/officeDocument/2006/relationships/hyperlink" Target="https://podminky.urs.cz/item/CS_URS_2022_02/894414111" TargetMode="External" /><Relationship Id="rId38" Type="http://schemas.openxmlformats.org/officeDocument/2006/relationships/hyperlink" Target="https://podminky.urs.cz/item/CS_URS_2022_02/894502101" TargetMode="External" /><Relationship Id="rId39" Type="http://schemas.openxmlformats.org/officeDocument/2006/relationships/hyperlink" Target="https://podminky.urs.cz/item/CS_URS_2022_02/894502201" TargetMode="External" /><Relationship Id="rId40" Type="http://schemas.openxmlformats.org/officeDocument/2006/relationships/hyperlink" Target="https://podminky.urs.cz/item/CS_URS_2022_02/894608112" TargetMode="External" /><Relationship Id="rId41" Type="http://schemas.openxmlformats.org/officeDocument/2006/relationships/hyperlink" Target="https://podminky.urs.cz/item/CS_URS_2022_02/899104112" TargetMode="External" /><Relationship Id="rId42" Type="http://schemas.openxmlformats.org/officeDocument/2006/relationships/hyperlink" Target="https://podminky.urs.cz/item/CS_URS_2022_02/899501221" TargetMode="External" /><Relationship Id="rId43" Type="http://schemas.openxmlformats.org/officeDocument/2006/relationships/hyperlink" Target="https://podminky.urs.cz/item/CS_URS_2022_02/899623141" TargetMode="External" /><Relationship Id="rId44" Type="http://schemas.openxmlformats.org/officeDocument/2006/relationships/hyperlink" Target="https://podminky.urs.cz/item/CS_URS_2022_02/919735116" TargetMode="External" /><Relationship Id="rId45" Type="http://schemas.openxmlformats.org/officeDocument/2006/relationships/hyperlink" Target="https://podminky.urs.cz/item/CS_URS_2022_02/810391811" TargetMode="External" /><Relationship Id="rId46" Type="http://schemas.openxmlformats.org/officeDocument/2006/relationships/hyperlink" Target="https://podminky.urs.cz/item/CS_URS_2022_02/890351851" TargetMode="External" /><Relationship Id="rId47" Type="http://schemas.openxmlformats.org/officeDocument/2006/relationships/hyperlink" Target="https://podminky.urs.cz/item/CS_URS_2022_02/890411851" TargetMode="External" /><Relationship Id="rId48" Type="http://schemas.openxmlformats.org/officeDocument/2006/relationships/hyperlink" Target="https://podminky.urs.cz/item/CS_URS_2022_02/899103211" TargetMode="External" /><Relationship Id="rId49" Type="http://schemas.openxmlformats.org/officeDocument/2006/relationships/hyperlink" Target="https://podminky.urs.cz/item/CS_URS_2022_02/899910212" TargetMode="External" /><Relationship Id="rId50" Type="http://schemas.openxmlformats.org/officeDocument/2006/relationships/hyperlink" Target="https://podminky.urs.cz/item/CS_URS_2022_02/961044111" TargetMode="External" /><Relationship Id="rId51" Type="http://schemas.openxmlformats.org/officeDocument/2006/relationships/hyperlink" Target="https://podminky.urs.cz/item/CS_URS_2022_02/997013111" TargetMode="External" /><Relationship Id="rId52" Type="http://schemas.openxmlformats.org/officeDocument/2006/relationships/hyperlink" Target="https://podminky.urs.cz/item/CS_URS_2022_02/997013501" TargetMode="External" /><Relationship Id="rId53" Type="http://schemas.openxmlformats.org/officeDocument/2006/relationships/hyperlink" Target="https://podminky.urs.cz/item/CS_URS_2022_02/997013509" TargetMode="External" /><Relationship Id="rId54" Type="http://schemas.openxmlformats.org/officeDocument/2006/relationships/hyperlink" Target="https://podminky.urs.cz/item/CS_URS_2022_02/997221561" TargetMode="External" /><Relationship Id="rId55" Type="http://schemas.openxmlformats.org/officeDocument/2006/relationships/hyperlink" Target="https://podminky.urs.cz/item/CS_URS_2022_02/997221569" TargetMode="External" /><Relationship Id="rId56" Type="http://schemas.openxmlformats.org/officeDocument/2006/relationships/hyperlink" Target="https://podminky.urs.cz/item/CS_URS_2022_02/997221861" TargetMode="External" /><Relationship Id="rId57" Type="http://schemas.openxmlformats.org/officeDocument/2006/relationships/hyperlink" Target="https://podminky.urs.cz/item/CS_URS_2022_02/997221862" TargetMode="External" /><Relationship Id="rId58" Type="http://schemas.openxmlformats.org/officeDocument/2006/relationships/hyperlink" Target="https://podminky.urs.cz/item/CS_URS_2022_02/997221875" TargetMode="External" /><Relationship Id="rId59" Type="http://schemas.openxmlformats.org/officeDocument/2006/relationships/hyperlink" Target="https://podminky.urs.cz/item/CS_URS_2022_02/998274101" TargetMode="External" /><Relationship Id="rId60" Type="http://schemas.openxmlformats.org/officeDocument/2006/relationships/hyperlink" Target="https://podminky.urs.cz/item/CS_URS_2022_02/460671112" TargetMode="External" /><Relationship Id="rId61" Type="http://schemas.openxmlformats.org/officeDocument/2006/relationships/hyperlink" Target="https://podminky.urs.cz/item/CS_URS_2022_02/460751111" TargetMode="External" /><Relationship Id="rId62" Type="http://schemas.openxmlformats.org/officeDocument/2006/relationships/hyperlink" Target="https://podminky.urs.cz/item/CS_URS_2022_02/460751121" TargetMode="External" /><Relationship Id="rId6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346" TargetMode="External" /><Relationship Id="rId2" Type="http://schemas.openxmlformats.org/officeDocument/2006/relationships/hyperlink" Target="https://podminky.urs.cz/item/CS_URS_2022_02/132212222" TargetMode="External" /><Relationship Id="rId3" Type="http://schemas.openxmlformats.org/officeDocument/2006/relationships/hyperlink" Target="https://podminky.urs.cz/item/CS_URS_2022_02/132312222" TargetMode="External" /><Relationship Id="rId4" Type="http://schemas.openxmlformats.org/officeDocument/2006/relationships/hyperlink" Target="https://podminky.urs.cz/item/CS_URS_2022_02/151101101" TargetMode="External" /><Relationship Id="rId5" Type="http://schemas.openxmlformats.org/officeDocument/2006/relationships/hyperlink" Target="https://podminky.urs.cz/item/CS_URS_2022_02/151101102" TargetMode="External" /><Relationship Id="rId6" Type="http://schemas.openxmlformats.org/officeDocument/2006/relationships/hyperlink" Target="https://podminky.urs.cz/item/CS_URS_2022_02/151101111" TargetMode="External" /><Relationship Id="rId7" Type="http://schemas.openxmlformats.org/officeDocument/2006/relationships/hyperlink" Target="https://podminky.urs.cz/item/CS_URS_2022_02/151101112" TargetMode="External" /><Relationship Id="rId8" Type="http://schemas.openxmlformats.org/officeDocument/2006/relationships/hyperlink" Target="https://podminky.urs.cz/item/CS_URS_2022_02/162751117" TargetMode="External" /><Relationship Id="rId9" Type="http://schemas.openxmlformats.org/officeDocument/2006/relationships/hyperlink" Target="https://podminky.urs.cz/item/CS_URS_2022_02/162751119" TargetMode="External" /><Relationship Id="rId10" Type="http://schemas.openxmlformats.org/officeDocument/2006/relationships/hyperlink" Target="https://podminky.urs.cz/item/CS_URS_2022_02/162751137" TargetMode="External" /><Relationship Id="rId11" Type="http://schemas.openxmlformats.org/officeDocument/2006/relationships/hyperlink" Target="https://podminky.urs.cz/item/CS_URS_2022_02/162751139" TargetMode="External" /><Relationship Id="rId12" Type="http://schemas.openxmlformats.org/officeDocument/2006/relationships/hyperlink" Target="https://podminky.urs.cz/item/CS_URS_2022_02/171201221" TargetMode="External" /><Relationship Id="rId13" Type="http://schemas.openxmlformats.org/officeDocument/2006/relationships/hyperlink" Target="https://podminky.urs.cz/item/CS_URS_2022_02/174151101" TargetMode="External" /><Relationship Id="rId14" Type="http://schemas.openxmlformats.org/officeDocument/2006/relationships/hyperlink" Target="https://podminky.urs.cz/item/CS_URS_2022_02/175151101" TargetMode="External" /><Relationship Id="rId15" Type="http://schemas.openxmlformats.org/officeDocument/2006/relationships/hyperlink" Target="https://podminky.urs.cz/item/CS_URS_2022_02/451573111" TargetMode="External" /><Relationship Id="rId16" Type="http://schemas.openxmlformats.org/officeDocument/2006/relationships/hyperlink" Target="https://podminky.urs.cz/item/CS_URS_2022_02/452312131" TargetMode="External" /><Relationship Id="rId17" Type="http://schemas.openxmlformats.org/officeDocument/2006/relationships/hyperlink" Target="https://podminky.urs.cz/item/CS_URS_2022_02/831312121" TargetMode="External" /><Relationship Id="rId18" Type="http://schemas.openxmlformats.org/officeDocument/2006/relationships/hyperlink" Target="https://podminky.urs.cz/item/CS_URS_2022_02/831312193" TargetMode="External" /><Relationship Id="rId19" Type="http://schemas.openxmlformats.org/officeDocument/2006/relationships/hyperlink" Target="https://podminky.urs.cz/item/CS_URS_2022_02/831352121" TargetMode="External" /><Relationship Id="rId20" Type="http://schemas.openxmlformats.org/officeDocument/2006/relationships/hyperlink" Target="https://podminky.urs.cz/item/CS_URS_2022_02/831352193" TargetMode="External" /><Relationship Id="rId21" Type="http://schemas.openxmlformats.org/officeDocument/2006/relationships/hyperlink" Target="https://podminky.urs.cz/item/CS_URS_2022_02/892351111" TargetMode="External" /><Relationship Id="rId22" Type="http://schemas.openxmlformats.org/officeDocument/2006/relationships/hyperlink" Target="https://podminky.urs.cz/item/CS_URS_2022_02/919735116" TargetMode="External" /><Relationship Id="rId23" Type="http://schemas.openxmlformats.org/officeDocument/2006/relationships/hyperlink" Target="https://podminky.urs.cz/item/CS_URS_2022_02/810351811" TargetMode="External" /><Relationship Id="rId24" Type="http://schemas.openxmlformats.org/officeDocument/2006/relationships/hyperlink" Target="https://podminky.urs.cz/item/CS_URS_2022_02/890411851" TargetMode="External" /><Relationship Id="rId25" Type="http://schemas.openxmlformats.org/officeDocument/2006/relationships/hyperlink" Target="https://podminky.urs.cz/item/CS_URS_2022_02/899103211" TargetMode="External" /><Relationship Id="rId26" Type="http://schemas.openxmlformats.org/officeDocument/2006/relationships/hyperlink" Target="https://podminky.urs.cz/item/CS_URS_2022_02/997013111" TargetMode="External" /><Relationship Id="rId27" Type="http://schemas.openxmlformats.org/officeDocument/2006/relationships/hyperlink" Target="https://podminky.urs.cz/item/CS_URS_2022_02/997013501" TargetMode="External" /><Relationship Id="rId28" Type="http://schemas.openxmlformats.org/officeDocument/2006/relationships/hyperlink" Target="https://podminky.urs.cz/item/CS_URS_2022_02/997013509" TargetMode="External" /><Relationship Id="rId29" Type="http://schemas.openxmlformats.org/officeDocument/2006/relationships/hyperlink" Target="https://podminky.urs.cz/item/CS_URS_2022_02/997013861" TargetMode="External" /><Relationship Id="rId30" Type="http://schemas.openxmlformats.org/officeDocument/2006/relationships/hyperlink" Target="https://podminky.urs.cz/item/CS_URS_2022_02/997221561" TargetMode="External" /><Relationship Id="rId31" Type="http://schemas.openxmlformats.org/officeDocument/2006/relationships/hyperlink" Target="https://podminky.urs.cz/item/CS_URS_2022_02/997221569" TargetMode="External" /><Relationship Id="rId32" Type="http://schemas.openxmlformats.org/officeDocument/2006/relationships/hyperlink" Target="https://podminky.urs.cz/item/CS_URS_2022_02/997221875" TargetMode="External" /><Relationship Id="rId33" Type="http://schemas.openxmlformats.org/officeDocument/2006/relationships/hyperlink" Target="https://podminky.urs.cz/item/CS_URS_2022_02/998275101" TargetMode="External" /><Relationship Id="rId3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344" TargetMode="External" /><Relationship Id="rId2" Type="http://schemas.openxmlformats.org/officeDocument/2006/relationships/hyperlink" Target="https://podminky.urs.cz/item/CS_URS_2022_02/113154255" TargetMode="External" /><Relationship Id="rId3" Type="http://schemas.openxmlformats.org/officeDocument/2006/relationships/hyperlink" Target="https://podminky.urs.cz/item/CS_URS_2022_02/564861111" TargetMode="External" /><Relationship Id="rId4" Type="http://schemas.openxmlformats.org/officeDocument/2006/relationships/hyperlink" Target="https://podminky.urs.cz/item/CS_URS_2022_02/565185121" TargetMode="External" /><Relationship Id="rId5" Type="http://schemas.openxmlformats.org/officeDocument/2006/relationships/hyperlink" Target="https://podminky.urs.cz/item/CS_URS_2022_02/567132115" TargetMode="External" /><Relationship Id="rId6" Type="http://schemas.openxmlformats.org/officeDocument/2006/relationships/hyperlink" Target="https://podminky.urs.cz/item/CS_URS_2022_02/573111112" TargetMode="External" /><Relationship Id="rId7" Type="http://schemas.openxmlformats.org/officeDocument/2006/relationships/hyperlink" Target="https://podminky.urs.cz/item/CS_URS_2022_02/573211108" TargetMode="External" /><Relationship Id="rId8" Type="http://schemas.openxmlformats.org/officeDocument/2006/relationships/hyperlink" Target="https://podminky.urs.cz/item/CS_URS_2022_02/577144121" TargetMode="External" /><Relationship Id="rId9" Type="http://schemas.openxmlformats.org/officeDocument/2006/relationships/hyperlink" Target="https://podminky.urs.cz/item/CS_URS_2022_02/919735116" TargetMode="External" /><Relationship Id="rId10" Type="http://schemas.openxmlformats.org/officeDocument/2006/relationships/hyperlink" Target="https://podminky.urs.cz/item/CS_URS_2022_02/997221551" TargetMode="External" /><Relationship Id="rId11" Type="http://schemas.openxmlformats.org/officeDocument/2006/relationships/hyperlink" Target="https://podminky.urs.cz/item/CS_URS_2022_02/997221559" TargetMode="External" /><Relationship Id="rId12" Type="http://schemas.openxmlformats.org/officeDocument/2006/relationships/hyperlink" Target="https://podminky.urs.cz/item/CS_URS_2022_02/997221561" TargetMode="External" /><Relationship Id="rId13" Type="http://schemas.openxmlformats.org/officeDocument/2006/relationships/hyperlink" Target="https://podminky.urs.cz/item/CS_URS_2022_02/997221569" TargetMode="External" /><Relationship Id="rId14" Type="http://schemas.openxmlformats.org/officeDocument/2006/relationships/hyperlink" Target="https://podminky.urs.cz/item/CS_URS_2022_02/997221875" TargetMode="External" /><Relationship Id="rId15" Type="http://schemas.openxmlformats.org/officeDocument/2006/relationships/hyperlink" Target="https://podminky.urs.cz/item/CS_URS_2022_02/998225111" TargetMode="External" /><Relationship Id="rId1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5910-02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Valtice - rekonstrukce kanalizace na ulicích Mikulovská, Břeclavská - část II.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Valtice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26. 7. 2022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Vodovody a kanalizace Břeclav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AQUA PROCON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Ing. Humpolík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ROUND(AG55+AG59+AG63+AG67,2)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ROUND(AS55+AS59+AS63+AS67,2)</f>
        <v>0</v>
      </c>
      <c r="AT54" s="108">
        <f>ROUND(SUM(AV54:AW54),2)</f>
        <v>0</v>
      </c>
      <c r="AU54" s="109">
        <f>ROUND(AU55+AU59+AU63+AU67,5)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ROUND(AZ55+AZ59+AZ63+AZ67,2)</f>
        <v>0</v>
      </c>
      <c r="BA54" s="108">
        <f>ROUND(BA55+BA59+BA63+BA67,2)</f>
        <v>0</v>
      </c>
      <c r="BB54" s="108">
        <f>ROUND(BB55+BB59+BB63+BB67,2)</f>
        <v>0</v>
      </c>
      <c r="BC54" s="108">
        <f>ROUND(BC55+BC59+BC63+BC67,2)</f>
        <v>0</v>
      </c>
      <c r="BD54" s="110">
        <f>ROUND(BD55+BD59+BD63+BD67,2)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24.7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126" t="s">
        <v>86</v>
      </c>
      <c r="B56" s="65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'330.2.1 - Stoky'!J32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89</v>
      </c>
      <c r="AR56" s="67"/>
      <c r="AS56" s="131">
        <v>0</v>
      </c>
      <c r="AT56" s="132">
        <f>ROUND(SUM(AV56:AW56),2)</f>
        <v>0</v>
      </c>
      <c r="AU56" s="133">
        <f>'330.2.1 - Stoky'!P98</f>
        <v>0</v>
      </c>
      <c r="AV56" s="132">
        <f>'330.2.1 - Stoky'!J35</f>
        <v>0</v>
      </c>
      <c r="AW56" s="132">
        <f>'330.2.1 - Stoky'!J36</f>
        <v>0</v>
      </c>
      <c r="AX56" s="132">
        <f>'330.2.1 - Stoky'!J37</f>
        <v>0</v>
      </c>
      <c r="AY56" s="132">
        <f>'330.2.1 - Stoky'!J38</f>
        <v>0</v>
      </c>
      <c r="AZ56" s="132">
        <f>'330.2.1 - Stoky'!F35</f>
        <v>0</v>
      </c>
      <c r="BA56" s="132">
        <f>'330.2.1 - Stoky'!F36</f>
        <v>0</v>
      </c>
      <c r="BB56" s="132">
        <f>'330.2.1 - Stoky'!F37</f>
        <v>0</v>
      </c>
      <c r="BC56" s="132">
        <f>'330.2.1 - Stoky'!F38</f>
        <v>0</v>
      </c>
      <c r="BD56" s="134">
        <f>'330.2.1 - Stoky'!F39</f>
        <v>0</v>
      </c>
      <c r="BE56" s="4"/>
      <c r="BT56" s="135" t="s">
        <v>85</v>
      </c>
      <c r="BV56" s="135" t="s">
        <v>78</v>
      </c>
      <c r="BW56" s="135" t="s">
        <v>90</v>
      </c>
      <c r="BX56" s="135" t="s">
        <v>84</v>
      </c>
      <c r="CL56" s="135" t="s">
        <v>19</v>
      </c>
    </row>
    <row r="57" s="4" customFormat="1" ht="16.5" customHeight="1">
      <c r="A57" s="126" t="s">
        <v>86</v>
      </c>
      <c r="B57" s="65"/>
      <c r="C57" s="127"/>
      <c r="D57" s="127"/>
      <c r="E57" s="128" t="s">
        <v>91</v>
      </c>
      <c r="F57" s="128"/>
      <c r="G57" s="128"/>
      <c r="H57" s="128"/>
      <c r="I57" s="128"/>
      <c r="J57" s="127"/>
      <c r="K57" s="128" t="s">
        <v>92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'330.2.2 - Odbočky'!J32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89</v>
      </c>
      <c r="AR57" s="67"/>
      <c r="AS57" s="131">
        <v>0</v>
      </c>
      <c r="AT57" s="132">
        <f>ROUND(SUM(AV57:AW57),2)</f>
        <v>0</v>
      </c>
      <c r="AU57" s="133">
        <f>'330.2.2 - Odbočky'!P92</f>
        <v>0</v>
      </c>
      <c r="AV57" s="132">
        <f>'330.2.2 - Odbočky'!J35</f>
        <v>0</v>
      </c>
      <c r="AW57" s="132">
        <f>'330.2.2 - Odbočky'!J36</f>
        <v>0</v>
      </c>
      <c r="AX57" s="132">
        <f>'330.2.2 - Odbočky'!J37</f>
        <v>0</v>
      </c>
      <c r="AY57" s="132">
        <f>'330.2.2 - Odbočky'!J38</f>
        <v>0</v>
      </c>
      <c r="AZ57" s="132">
        <f>'330.2.2 - Odbočky'!F35</f>
        <v>0</v>
      </c>
      <c r="BA57" s="132">
        <f>'330.2.2 - Odbočky'!F36</f>
        <v>0</v>
      </c>
      <c r="BB57" s="132">
        <f>'330.2.2 - Odbočky'!F37</f>
        <v>0</v>
      </c>
      <c r="BC57" s="132">
        <f>'330.2.2 - Odbočky'!F38</f>
        <v>0</v>
      </c>
      <c r="BD57" s="134">
        <f>'330.2.2 - Odbočky'!F39</f>
        <v>0</v>
      </c>
      <c r="BE57" s="4"/>
      <c r="BT57" s="135" t="s">
        <v>85</v>
      </c>
      <c r="BV57" s="135" t="s">
        <v>78</v>
      </c>
      <c r="BW57" s="135" t="s">
        <v>93</v>
      </c>
      <c r="BX57" s="135" t="s">
        <v>84</v>
      </c>
      <c r="CL57" s="135" t="s">
        <v>19</v>
      </c>
    </row>
    <row r="58" s="4" customFormat="1" ht="16.5" customHeight="1">
      <c r="A58" s="126" t="s">
        <v>86</v>
      </c>
      <c r="B58" s="65"/>
      <c r="C58" s="127"/>
      <c r="D58" s="127"/>
      <c r="E58" s="128" t="s">
        <v>94</v>
      </c>
      <c r="F58" s="128"/>
      <c r="G58" s="128"/>
      <c r="H58" s="128"/>
      <c r="I58" s="128"/>
      <c r="J58" s="127"/>
      <c r="K58" s="128" t="s">
        <v>95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'330.2.3 - Obnova povrchu'!J32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'330.2.3 - Obnova povrchu'!P90</f>
        <v>0</v>
      </c>
      <c r="AV58" s="132">
        <f>'330.2.3 - Obnova povrchu'!J35</f>
        <v>0</v>
      </c>
      <c r="AW58" s="132">
        <f>'330.2.3 - Obnova povrchu'!J36</f>
        <v>0</v>
      </c>
      <c r="AX58" s="132">
        <f>'330.2.3 - Obnova povrchu'!J37</f>
        <v>0</v>
      </c>
      <c r="AY58" s="132">
        <f>'330.2.3 - Obnova povrchu'!J38</f>
        <v>0</v>
      </c>
      <c r="AZ58" s="132">
        <f>'330.2.3 - Obnova povrchu'!F35</f>
        <v>0</v>
      </c>
      <c r="BA58" s="132">
        <f>'330.2.3 - Obnova povrchu'!F36</f>
        <v>0</v>
      </c>
      <c r="BB58" s="132">
        <f>'330.2.3 - Obnova povrchu'!F37</f>
        <v>0</v>
      </c>
      <c r="BC58" s="132">
        <f>'330.2.3 - Obnova povrchu'!F38</f>
        <v>0</v>
      </c>
      <c r="BD58" s="134">
        <f>'330.2.3 - Obnova povrchu'!F39</f>
        <v>0</v>
      </c>
      <c r="BE58" s="4"/>
      <c r="BT58" s="135" t="s">
        <v>85</v>
      </c>
      <c r="BV58" s="135" t="s">
        <v>78</v>
      </c>
      <c r="BW58" s="135" t="s">
        <v>96</v>
      </c>
      <c r="BX58" s="135" t="s">
        <v>84</v>
      </c>
      <c r="CL58" s="135" t="s">
        <v>19</v>
      </c>
    </row>
    <row r="59" s="7" customFormat="1" ht="24.75" customHeight="1">
      <c r="A59" s="7"/>
      <c r="B59" s="113"/>
      <c r="C59" s="114"/>
      <c r="D59" s="115" t="s">
        <v>97</v>
      </c>
      <c r="E59" s="115"/>
      <c r="F59" s="115"/>
      <c r="G59" s="115"/>
      <c r="H59" s="115"/>
      <c r="I59" s="116"/>
      <c r="J59" s="115" t="s">
        <v>98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ROUND(SUM(AG60:AG62),2)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82</v>
      </c>
      <c r="AR59" s="120"/>
      <c r="AS59" s="121">
        <f>ROUND(SUM(AS60:AS62),2)</f>
        <v>0</v>
      </c>
      <c r="AT59" s="122">
        <f>ROUND(SUM(AV59:AW59),2)</f>
        <v>0</v>
      </c>
      <c r="AU59" s="123">
        <f>ROUND(SUM(AU60:AU62),5)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ROUND(SUM(AZ60:AZ62),2)</f>
        <v>0</v>
      </c>
      <c r="BA59" s="122">
        <f>ROUND(SUM(BA60:BA62),2)</f>
        <v>0</v>
      </c>
      <c r="BB59" s="122">
        <f>ROUND(SUM(BB60:BB62),2)</f>
        <v>0</v>
      </c>
      <c r="BC59" s="122">
        <f>ROUND(SUM(BC60:BC62),2)</f>
        <v>0</v>
      </c>
      <c r="BD59" s="124">
        <f>ROUND(SUM(BD60:BD62),2)</f>
        <v>0</v>
      </c>
      <c r="BE59" s="7"/>
      <c r="BS59" s="125" t="s">
        <v>75</v>
      </c>
      <c r="BT59" s="125" t="s">
        <v>83</v>
      </c>
      <c r="BU59" s="125" t="s">
        <v>77</v>
      </c>
      <c r="BV59" s="125" t="s">
        <v>78</v>
      </c>
      <c r="BW59" s="125" t="s">
        <v>99</v>
      </c>
      <c r="BX59" s="125" t="s">
        <v>5</v>
      </c>
      <c r="CL59" s="125" t="s">
        <v>19</v>
      </c>
      <c r="CM59" s="125" t="s">
        <v>85</v>
      </c>
    </row>
    <row r="60" s="4" customFormat="1" ht="16.5" customHeight="1">
      <c r="A60" s="126" t="s">
        <v>86</v>
      </c>
      <c r="B60" s="65"/>
      <c r="C60" s="127"/>
      <c r="D60" s="127"/>
      <c r="E60" s="128" t="s">
        <v>100</v>
      </c>
      <c r="F60" s="128"/>
      <c r="G60" s="128"/>
      <c r="H60" s="128"/>
      <c r="I60" s="128"/>
      <c r="J60" s="127"/>
      <c r="K60" s="128" t="s">
        <v>88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'330.3.1 - Stoky'!J32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89</v>
      </c>
      <c r="AR60" s="67"/>
      <c r="AS60" s="131">
        <v>0</v>
      </c>
      <c r="AT60" s="132">
        <f>ROUND(SUM(AV60:AW60),2)</f>
        <v>0</v>
      </c>
      <c r="AU60" s="133">
        <f>'330.3.1 - Stoky'!P98</f>
        <v>0</v>
      </c>
      <c r="AV60" s="132">
        <f>'330.3.1 - Stoky'!J35</f>
        <v>0</v>
      </c>
      <c r="AW60" s="132">
        <f>'330.3.1 - Stoky'!J36</f>
        <v>0</v>
      </c>
      <c r="AX60" s="132">
        <f>'330.3.1 - Stoky'!J37</f>
        <v>0</v>
      </c>
      <c r="AY60" s="132">
        <f>'330.3.1 - Stoky'!J38</f>
        <v>0</v>
      </c>
      <c r="AZ60" s="132">
        <f>'330.3.1 - Stoky'!F35</f>
        <v>0</v>
      </c>
      <c r="BA60" s="132">
        <f>'330.3.1 - Stoky'!F36</f>
        <v>0</v>
      </c>
      <c r="BB60" s="132">
        <f>'330.3.1 - Stoky'!F37</f>
        <v>0</v>
      </c>
      <c r="BC60" s="132">
        <f>'330.3.1 - Stoky'!F38</f>
        <v>0</v>
      </c>
      <c r="BD60" s="134">
        <f>'330.3.1 - Stoky'!F39</f>
        <v>0</v>
      </c>
      <c r="BE60" s="4"/>
      <c r="BT60" s="135" t="s">
        <v>85</v>
      </c>
      <c r="BV60" s="135" t="s">
        <v>78</v>
      </c>
      <c r="BW60" s="135" t="s">
        <v>101</v>
      </c>
      <c r="BX60" s="135" t="s">
        <v>99</v>
      </c>
      <c r="CL60" s="135" t="s">
        <v>19</v>
      </c>
    </row>
    <row r="61" s="4" customFormat="1" ht="16.5" customHeight="1">
      <c r="A61" s="126" t="s">
        <v>86</v>
      </c>
      <c r="B61" s="65"/>
      <c r="C61" s="127"/>
      <c r="D61" s="127"/>
      <c r="E61" s="128" t="s">
        <v>102</v>
      </c>
      <c r="F61" s="128"/>
      <c r="G61" s="128"/>
      <c r="H61" s="128"/>
      <c r="I61" s="128"/>
      <c r="J61" s="127"/>
      <c r="K61" s="128" t="s">
        <v>92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'330.3.2 - Odbočky'!J32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89</v>
      </c>
      <c r="AR61" s="67"/>
      <c r="AS61" s="131">
        <v>0</v>
      </c>
      <c r="AT61" s="132">
        <f>ROUND(SUM(AV61:AW61),2)</f>
        <v>0</v>
      </c>
      <c r="AU61" s="133">
        <f>'330.3.2 - Odbočky'!P93</f>
        <v>0</v>
      </c>
      <c r="AV61" s="132">
        <f>'330.3.2 - Odbočky'!J35</f>
        <v>0</v>
      </c>
      <c r="AW61" s="132">
        <f>'330.3.2 - Odbočky'!J36</f>
        <v>0</v>
      </c>
      <c r="AX61" s="132">
        <f>'330.3.2 - Odbočky'!J37</f>
        <v>0</v>
      </c>
      <c r="AY61" s="132">
        <f>'330.3.2 - Odbočky'!J38</f>
        <v>0</v>
      </c>
      <c r="AZ61" s="132">
        <f>'330.3.2 - Odbočky'!F35</f>
        <v>0</v>
      </c>
      <c r="BA61" s="132">
        <f>'330.3.2 - Odbočky'!F36</f>
        <v>0</v>
      </c>
      <c r="BB61" s="132">
        <f>'330.3.2 - Odbočky'!F37</f>
        <v>0</v>
      </c>
      <c r="BC61" s="132">
        <f>'330.3.2 - Odbočky'!F38</f>
        <v>0</v>
      </c>
      <c r="BD61" s="134">
        <f>'330.3.2 - Odbočky'!F39</f>
        <v>0</v>
      </c>
      <c r="BE61" s="4"/>
      <c r="BT61" s="135" t="s">
        <v>85</v>
      </c>
      <c r="BV61" s="135" t="s">
        <v>78</v>
      </c>
      <c r="BW61" s="135" t="s">
        <v>103</v>
      </c>
      <c r="BX61" s="135" t="s">
        <v>99</v>
      </c>
      <c r="CL61" s="135" t="s">
        <v>19</v>
      </c>
    </row>
    <row r="62" s="4" customFormat="1" ht="16.5" customHeight="1">
      <c r="A62" s="126" t="s">
        <v>86</v>
      </c>
      <c r="B62" s="65"/>
      <c r="C62" s="127"/>
      <c r="D62" s="127"/>
      <c r="E62" s="128" t="s">
        <v>104</v>
      </c>
      <c r="F62" s="128"/>
      <c r="G62" s="128"/>
      <c r="H62" s="128"/>
      <c r="I62" s="128"/>
      <c r="J62" s="127"/>
      <c r="K62" s="128" t="s">
        <v>95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'330.3.3 - Obnova povrchu'!J32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89</v>
      </c>
      <c r="AR62" s="67"/>
      <c r="AS62" s="131">
        <v>0</v>
      </c>
      <c r="AT62" s="132">
        <f>ROUND(SUM(AV62:AW62),2)</f>
        <v>0</v>
      </c>
      <c r="AU62" s="133">
        <f>'330.3.3 - Obnova povrchu'!P91</f>
        <v>0</v>
      </c>
      <c r="AV62" s="132">
        <f>'330.3.3 - Obnova povrchu'!J35</f>
        <v>0</v>
      </c>
      <c r="AW62" s="132">
        <f>'330.3.3 - Obnova povrchu'!J36</f>
        <v>0</v>
      </c>
      <c r="AX62" s="132">
        <f>'330.3.3 - Obnova povrchu'!J37</f>
        <v>0</v>
      </c>
      <c r="AY62" s="132">
        <f>'330.3.3 - Obnova povrchu'!J38</f>
        <v>0</v>
      </c>
      <c r="AZ62" s="132">
        <f>'330.3.3 - Obnova povrchu'!F35</f>
        <v>0</v>
      </c>
      <c r="BA62" s="132">
        <f>'330.3.3 - Obnova povrchu'!F36</f>
        <v>0</v>
      </c>
      <c r="BB62" s="132">
        <f>'330.3.3 - Obnova povrchu'!F37</f>
        <v>0</v>
      </c>
      <c r="BC62" s="132">
        <f>'330.3.3 - Obnova povrchu'!F38</f>
        <v>0</v>
      </c>
      <c r="BD62" s="134">
        <f>'330.3.3 - Obnova povrchu'!F39</f>
        <v>0</v>
      </c>
      <c r="BE62" s="4"/>
      <c r="BT62" s="135" t="s">
        <v>85</v>
      </c>
      <c r="BV62" s="135" t="s">
        <v>78</v>
      </c>
      <c r="BW62" s="135" t="s">
        <v>105</v>
      </c>
      <c r="BX62" s="135" t="s">
        <v>99</v>
      </c>
      <c r="CL62" s="135" t="s">
        <v>19</v>
      </c>
    </row>
    <row r="63" s="7" customFormat="1" ht="24.75" customHeight="1">
      <c r="A63" s="7"/>
      <c r="B63" s="113"/>
      <c r="C63" s="114"/>
      <c r="D63" s="115" t="s">
        <v>106</v>
      </c>
      <c r="E63" s="115"/>
      <c r="F63" s="115"/>
      <c r="G63" s="115"/>
      <c r="H63" s="115"/>
      <c r="I63" s="116"/>
      <c r="J63" s="115" t="s">
        <v>107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ROUND(SUM(AG64:AG66),2)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82</v>
      </c>
      <c r="AR63" s="120"/>
      <c r="AS63" s="121">
        <f>ROUND(SUM(AS64:AS66),2)</f>
        <v>0</v>
      </c>
      <c r="AT63" s="122">
        <f>ROUND(SUM(AV63:AW63),2)</f>
        <v>0</v>
      </c>
      <c r="AU63" s="123">
        <f>ROUND(SUM(AU64:AU66),5)</f>
        <v>0</v>
      </c>
      <c r="AV63" s="122">
        <f>ROUND(AZ63*L29,2)</f>
        <v>0</v>
      </c>
      <c r="AW63" s="122">
        <f>ROUND(BA63*L30,2)</f>
        <v>0</v>
      </c>
      <c r="AX63" s="122">
        <f>ROUND(BB63*L29,2)</f>
        <v>0</v>
      </c>
      <c r="AY63" s="122">
        <f>ROUND(BC63*L30,2)</f>
        <v>0</v>
      </c>
      <c r="AZ63" s="122">
        <f>ROUND(SUM(AZ64:AZ66),2)</f>
        <v>0</v>
      </c>
      <c r="BA63" s="122">
        <f>ROUND(SUM(BA64:BA66),2)</f>
        <v>0</v>
      </c>
      <c r="BB63" s="122">
        <f>ROUND(SUM(BB64:BB66),2)</f>
        <v>0</v>
      </c>
      <c r="BC63" s="122">
        <f>ROUND(SUM(BC64:BC66),2)</f>
        <v>0</v>
      </c>
      <c r="BD63" s="124">
        <f>ROUND(SUM(BD64:BD66),2)</f>
        <v>0</v>
      </c>
      <c r="BE63" s="7"/>
      <c r="BS63" s="125" t="s">
        <v>75</v>
      </c>
      <c r="BT63" s="125" t="s">
        <v>83</v>
      </c>
      <c r="BU63" s="125" t="s">
        <v>77</v>
      </c>
      <c r="BV63" s="125" t="s">
        <v>78</v>
      </c>
      <c r="BW63" s="125" t="s">
        <v>108</v>
      </c>
      <c r="BX63" s="125" t="s">
        <v>5</v>
      </c>
      <c r="CL63" s="125" t="s">
        <v>19</v>
      </c>
      <c r="CM63" s="125" t="s">
        <v>85</v>
      </c>
    </row>
    <row r="64" s="4" customFormat="1" ht="16.5" customHeight="1">
      <c r="A64" s="126" t="s">
        <v>86</v>
      </c>
      <c r="B64" s="65"/>
      <c r="C64" s="127"/>
      <c r="D64" s="127"/>
      <c r="E64" s="128" t="s">
        <v>109</v>
      </c>
      <c r="F64" s="128"/>
      <c r="G64" s="128"/>
      <c r="H64" s="128"/>
      <c r="I64" s="128"/>
      <c r="J64" s="127"/>
      <c r="K64" s="128" t="s">
        <v>88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'330.4.1 - Stoky'!J32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89</v>
      </c>
      <c r="AR64" s="67"/>
      <c r="AS64" s="131">
        <v>0</v>
      </c>
      <c r="AT64" s="132">
        <f>ROUND(SUM(AV64:AW64),2)</f>
        <v>0</v>
      </c>
      <c r="AU64" s="133">
        <f>'330.4.1 - Stoky'!P98</f>
        <v>0</v>
      </c>
      <c r="AV64" s="132">
        <f>'330.4.1 - Stoky'!J35</f>
        <v>0</v>
      </c>
      <c r="AW64" s="132">
        <f>'330.4.1 - Stoky'!J36</f>
        <v>0</v>
      </c>
      <c r="AX64" s="132">
        <f>'330.4.1 - Stoky'!J37</f>
        <v>0</v>
      </c>
      <c r="AY64" s="132">
        <f>'330.4.1 - Stoky'!J38</f>
        <v>0</v>
      </c>
      <c r="AZ64" s="132">
        <f>'330.4.1 - Stoky'!F35</f>
        <v>0</v>
      </c>
      <c r="BA64" s="132">
        <f>'330.4.1 - Stoky'!F36</f>
        <v>0</v>
      </c>
      <c r="BB64" s="132">
        <f>'330.4.1 - Stoky'!F37</f>
        <v>0</v>
      </c>
      <c r="BC64" s="132">
        <f>'330.4.1 - Stoky'!F38</f>
        <v>0</v>
      </c>
      <c r="BD64" s="134">
        <f>'330.4.1 - Stoky'!F39</f>
        <v>0</v>
      </c>
      <c r="BE64" s="4"/>
      <c r="BT64" s="135" t="s">
        <v>85</v>
      </c>
      <c r="BV64" s="135" t="s">
        <v>78</v>
      </c>
      <c r="BW64" s="135" t="s">
        <v>110</v>
      </c>
      <c r="BX64" s="135" t="s">
        <v>108</v>
      </c>
      <c r="CL64" s="135" t="s">
        <v>19</v>
      </c>
    </row>
    <row r="65" s="4" customFormat="1" ht="16.5" customHeight="1">
      <c r="A65" s="126" t="s">
        <v>86</v>
      </c>
      <c r="B65" s="65"/>
      <c r="C65" s="127"/>
      <c r="D65" s="127"/>
      <c r="E65" s="128" t="s">
        <v>111</v>
      </c>
      <c r="F65" s="128"/>
      <c r="G65" s="128"/>
      <c r="H65" s="128"/>
      <c r="I65" s="128"/>
      <c r="J65" s="127"/>
      <c r="K65" s="128" t="s">
        <v>92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'330.4.2 - Odbočky'!J32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89</v>
      </c>
      <c r="AR65" s="67"/>
      <c r="AS65" s="131">
        <v>0</v>
      </c>
      <c r="AT65" s="132">
        <f>ROUND(SUM(AV65:AW65),2)</f>
        <v>0</v>
      </c>
      <c r="AU65" s="133">
        <f>'330.4.2 - Odbočky'!P93</f>
        <v>0</v>
      </c>
      <c r="AV65" s="132">
        <f>'330.4.2 - Odbočky'!J35</f>
        <v>0</v>
      </c>
      <c r="AW65" s="132">
        <f>'330.4.2 - Odbočky'!J36</f>
        <v>0</v>
      </c>
      <c r="AX65" s="132">
        <f>'330.4.2 - Odbočky'!J37</f>
        <v>0</v>
      </c>
      <c r="AY65" s="132">
        <f>'330.4.2 - Odbočky'!J38</f>
        <v>0</v>
      </c>
      <c r="AZ65" s="132">
        <f>'330.4.2 - Odbočky'!F35</f>
        <v>0</v>
      </c>
      <c r="BA65" s="132">
        <f>'330.4.2 - Odbočky'!F36</f>
        <v>0</v>
      </c>
      <c r="BB65" s="132">
        <f>'330.4.2 - Odbočky'!F37</f>
        <v>0</v>
      </c>
      <c r="BC65" s="132">
        <f>'330.4.2 - Odbočky'!F38</f>
        <v>0</v>
      </c>
      <c r="BD65" s="134">
        <f>'330.4.2 - Odbočky'!F39</f>
        <v>0</v>
      </c>
      <c r="BE65" s="4"/>
      <c r="BT65" s="135" t="s">
        <v>85</v>
      </c>
      <c r="BV65" s="135" t="s">
        <v>78</v>
      </c>
      <c r="BW65" s="135" t="s">
        <v>112</v>
      </c>
      <c r="BX65" s="135" t="s">
        <v>108</v>
      </c>
      <c r="CL65" s="135" t="s">
        <v>19</v>
      </c>
    </row>
    <row r="66" s="4" customFormat="1" ht="16.5" customHeight="1">
      <c r="A66" s="126" t="s">
        <v>86</v>
      </c>
      <c r="B66" s="65"/>
      <c r="C66" s="127"/>
      <c r="D66" s="127"/>
      <c r="E66" s="128" t="s">
        <v>113</v>
      </c>
      <c r="F66" s="128"/>
      <c r="G66" s="128"/>
      <c r="H66" s="128"/>
      <c r="I66" s="128"/>
      <c r="J66" s="127"/>
      <c r="K66" s="128" t="s">
        <v>95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'330.4.3 - Obnova povrchu'!J32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89</v>
      </c>
      <c r="AR66" s="67"/>
      <c r="AS66" s="131">
        <v>0</v>
      </c>
      <c r="AT66" s="132">
        <f>ROUND(SUM(AV66:AW66),2)</f>
        <v>0</v>
      </c>
      <c r="AU66" s="133">
        <f>'330.4.3 - Obnova povrchu'!P91</f>
        <v>0</v>
      </c>
      <c r="AV66" s="132">
        <f>'330.4.3 - Obnova povrchu'!J35</f>
        <v>0</v>
      </c>
      <c r="AW66" s="132">
        <f>'330.4.3 - Obnova povrchu'!J36</f>
        <v>0</v>
      </c>
      <c r="AX66" s="132">
        <f>'330.4.3 - Obnova povrchu'!J37</f>
        <v>0</v>
      </c>
      <c r="AY66" s="132">
        <f>'330.4.3 - Obnova povrchu'!J38</f>
        <v>0</v>
      </c>
      <c r="AZ66" s="132">
        <f>'330.4.3 - Obnova povrchu'!F35</f>
        <v>0</v>
      </c>
      <c r="BA66" s="132">
        <f>'330.4.3 - Obnova povrchu'!F36</f>
        <v>0</v>
      </c>
      <c r="BB66" s="132">
        <f>'330.4.3 - Obnova povrchu'!F37</f>
        <v>0</v>
      </c>
      <c r="BC66" s="132">
        <f>'330.4.3 - Obnova povrchu'!F38</f>
        <v>0</v>
      </c>
      <c r="BD66" s="134">
        <f>'330.4.3 - Obnova povrchu'!F39</f>
        <v>0</v>
      </c>
      <c r="BE66" s="4"/>
      <c r="BT66" s="135" t="s">
        <v>85</v>
      </c>
      <c r="BV66" s="135" t="s">
        <v>78</v>
      </c>
      <c r="BW66" s="135" t="s">
        <v>114</v>
      </c>
      <c r="BX66" s="135" t="s">
        <v>108</v>
      </c>
      <c r="CL66" s="135" t="s">
        <v>19</v>
      </c>
    </row>
    <row r="67" s="7" customFormat="1" ht="16.5" customHeight="1">
      <c r="A67" s="126" t="s">
        <v>86</v>
      </c>
      <c r="B67" s="113"/>
      <c r="C67" s="114"/>
      <c r="D67" s="115" t="s">
        <v>115</v>
      </c>
      <c r="E67" s="115"/>
      <c r="F67" s="115"/>
      <c r="G67" s="115"/>
      <c r="H67" s="115"/>
      <c r="I67" s="116"/>
      <c r="J67" s="115" t="s">
        <v>116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8">
        <f>'OVN - Ostatní a vedlejší ...'!J30</f>
        <v>0</v>
      </c>
      <c r="AH67" s="116"/>
      <c r="AI67" s="116"/>
      <c r="AJ67" s="116"/>
      <c r="AK67" s="116"/>
      <c r="AL67" s="116"/>
      <c r="AM67" s="116"/>
      <c r="AN67" s="118">
        <f>SUM(AG67,AT67)</f>
        <v>0</v>
      </c>
      <c r="AO67" s="116"/>
      <c r="AP67" s="116"/>
      <c r="AQ67" s="119" t="s">
        <v>82</v>
      </c>
      <c r="AR67" s="120"/>
      <c r="AS67" s="136">
        <v>0</v>
      </c>
      <c r="AT67" s="137">
        <f>ROUND(SUM(AV67:AW67),2)</f>
        <v>0</v>
      </c>
      <c r="AU67" s="138">
        <f>'OVN - Ostatní a vedlejší ...'!P80</f>
        <v>0</v>
      </c>
      <c r="AV67" s="137">
        <f>'OVN - Ostatní a vedlejší ...'!J33</f>
        <v>0</v>
      </c>
      <c r="AW67" s="137">
        <f>'OVN - Ostatní a vedlejší ...'!J34</f>
        <v>0</v>
      </c>
      <c r="AX67" s="137">
        <f>'OVN - Ostatní a vedlejší ...'!J35</f>
        <v>0</v>
      </c>
      <c r="AY67" s="137">
        <f>'OVN - Ostatní a vedlejší ...'!J36</f>
        <v>0</v>
      </c>
      <c r="AZ67" s="137">
        <f>'OVN - Ostatní a vedlejší ...'!F33</f>
        <v>0</v>
      </c>
      <c r="BA67" s="137">
        <f>'OVN - Ostatní a vedlejší ...'!F34</f>
        <v>0</v>
      </c>
      <c r="BB67" s="137">
        <f>'OVN - Ostatní a vedlejší ...'!F35</f>
        <v>0</v>
      </c>
      <c r="BC67" s="137">
        <f>'OVN - Ostatní a vedlejší ...'!F36</f>
        <v>0</v>
      </c>
      <c r="BD67" s="139">
        <f>'OVN - Ostatní a vedlejší ...'!F37</f>
        <v>0</v>
      </c>
      <c r="BE67" s="7"/>
      <c r="BT67" s="125" t="s">
        <v>83</v>
      </c>
      <c r="BV67" s="125" t="s">
        <v>78</v>
      </c>
      <c r="BW67" s="125" t="s">
        <v>117</v>
      </c>
      <c r="BX67" s="125" t="s">
        <v>5</v>
      </c>
      <c r="CL67" s="125" t="s">
        <v>21</v>
      </c>
      <c r="CM67" s="125" t="s">
        <v>85</v>
      </c>
    </row>
    <row r="68" s="2" customFormat="1" ht="30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</row>
  </sheetData>
  <sheetProtection sheet="1" formatColumns="0" formatRows="0" objects="1" scenarios="1" spinCount="100000" saltValue="Am60mvgUX1doxQhd4Pu5g/QLzVHZ/GyZar37WpLP5moxByZ+c3wFZb0qJvIskFMftbBsiHuq/g/jiYb2C2jZ+g==" hashValue="yk7AIx+2015n9wvlZKQTiy8W638y7lWBl39uAbdM1c2FdCFRBrMLhaxaN3k3Po5eUH26v1b3UsprMdXMjsOA8Q==" algorithmName="SHA-512" password="C71F"/>
  <mergeCells count="90">
    <mergeCell ref="C52:G52"/>
    <mergeCell ref="D63:H63"/>
    <mergeCell ref="D55:H55"/>
    <mergeCell ref="D59:H59"/>
    <mergeCell ref="E61:I61"/>
    <mergeCell ref="E64:I64"/>
    <mergeCell ref="E57:I57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K64:AF64"/>
    <mergeCell ref="K62:AF62"/>
    <mergeCell ref="K57:AF57"/>
    <mergeCell ref="L45:AO45"/>
    <mergeCell ref="E65:I65"/>
    <mergeCell ref="K65:AF65"/>
    <mergeCell ref="E66:I66"/>
    <mergeCell ref="K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330.2.1 - Stoky'!C2" display="/"/>
    <hyperlink ref="A57" location="'330.2.2 - Odbočky'!C2" display="/"/>
    <hyperlink ref="A58" location="'330.2.3 - Obnova povrchu'!C2" display="/"/>
    <hyperlink ref="A60" location="'330.3.1 - Stoky'!C2" display="/"/>
    <hyperlink ref="A61" location="'330.3.2 - Odbočky'!C2" display="/"/>
    <hyperlink ref="A62" location="'330.3.3 - Obnova povrchu'!C2" display="/"/>
    <hyperlink ref="A64" location="'330.4.1 - Stoky'!C2" display="/"/>
    <hyperlink ref="A65" location="'330.4.2 - Odbočky'!C2" display="/"/>
    <hyperlink ref="A66" location="'330.4.3 - Obnova povrchu'!C2" display="/"/>
    <hyperlink ref="A67" location="'OV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1" customFormat="1" ht="12" customHeight="1">
      <c r="B8" s="22"/>
      <c r="D8" s="144" t="s">
        <v>119</v>
      </c>
      <c r="L8" s="22"/>
    </row>
    <row r="9" s="2" customFormat="1" ht="16.5" customHeight="1">
      <c r="A9" s="40"/>
      <c r="B9" s="46"/>
      <c r="C9" s="40"/>
      <c r="D9" s="40"/>
      <c r="E9" s="145" t="s">
        <v>120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26. 7. 2022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26</v>
      </c>
      <c r="E16" s="40"/>
      <c r="F16" s="40"/>
      <c r="G16" s="40"/>
      <c r="H16" s="40"/>
      <c r="I16" s="144" t="s">
        <v>27</v>
      </c>
      <c r="J16" s="135" t="s">
        <v>28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4" t="s">
        <v>30</v>
      </c>
      <c r="J17" s="135" t="s">
        <v>21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27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30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27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30</v>
      </c>
      <c r="J23" s="135" t="s">
        <v>36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27</v>
      </c>
      <c r="J25" s="135" t="s">
        <v>21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4" t="s">
        <v>30</v>
      </c>
      <c r="J26" s="135" t="s">
        <v>21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21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ROUND((SUM(BE98:BE923)),  2)</f>
        <v>0</v>
      </c>
      <c r="G35" s="40"/>
      <c r="H35" s="40"/>
      <c r="I35" s="159">
        <v>0.20999999999999999</v>
      </c>
      <c r="J35" s="158">
        <f>ROUND(((SUM(BE98:BE923))*I35),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ROUND((SUM(BF98:BF923)),  2)</f>
        <v>0</v>
      </c>
      <c r="G36" s="40"/>
      <c r="H36" s="40"/>
      <c r="I36" s="159">
        <v>0.14999999999999999</v>
      </c>
      <c r="J36" s="158">
        <f>ROUND(((SUM(BF98:BF923))*I36),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ROUND((SUM(BG98:BG923)),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ROUND((SUM(BH98:BH923)),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ROUND((SUM(BI98:BI923)),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Valtice - rekonstrukce kanalizace na ulicích Mikulovská, Břeclavská - část II.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330.2.1 - Stoky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Valtice</v>
      </c>
      <c r="G56" s="42"/>
      <c r="H56" s="42"/>
      <c r="I56" s="34" t="s">
        <v>24</v>
      </c>
      <c r="J56" s="74" t="str">
        <f>IF(J14="","",J14)</f>
        <v>26. 7. 2022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Vodovody a kanalizace Břeclav a.s.</v>
      </c>
      <c r="G58" s="42"/>
      <c r="H58" s="42"/>
      <c r="I58" s="34" t="s">
        <v>33</v>
      </c>
      <c r="J58" s="38" t="str">
        <f>E23</f>
        <v>AQUA PROCON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Humpolík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124</v>
      </c>
      <c r="D61" s="173"/>
      <c r="E61" s="173"/>
      <c r="F61" s="173"/>
      <c r="G61" s="173"/>
      <c r="H61" s="173"/>
      <c r="I61" s="173"/>
      <c r="J61" s="174" t="s">
        <v>125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6"/>
      <c r="C64" s="177"/>
      <c r="D64" s="178" t="s">
        <v>127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129</v>
      </c>
      <c r="E66" s="184"/>
      <c r="F66" s="184"/>
      <c r="G66" s="184"/>
      <c r="H66" s="184"/>
      <c r="I66" s="184"/>
      <c r="J66" s="185">
        <f>J453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130</v>
      </c>
      <c r="E67" s="184"/>
      <c r="F67" s="184"/>
      <c r="G67" s="184"/>
      <c r="H67" s="184"/>
      <c r="I67" s="184"/>
      <c r="J67" s="185">
        <f>J460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J473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132</v>
      </c>
      <c r="E69" s="184"/>
      <c r="F69" s="184"/>
      <c r="G69" s="184"/>
      <c r="H69" s="184"/>
      <c r="I69" s="184"/>
      <c r="J69" s="185">
        <f>J553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133</v>
      </c>
      <c r="E70" s="184"/>
      <c r="F70" s="184"/>
      <c r="G70" s="184"/>
      <c r="H70" s="184"/>
      <c r="I70" s="184"/>
      <c r="J70" s="185">
        <f>J562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134</v>
      </c>
      <c r="E71" s="184"/>
      <c r="F71" s="184"/>
      <c r="G71" s="184"/>
      <c r="H71" s="184"/>
      <c r="I71" s="184"/>
      <c r="J71" s="185">
        <f>J753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135</v>
      </c>
      <c r="E72" s="184"/>
      <c r="F72" s="184"/>
      <c r="G72" s="184"/>
      <c r="H72" s="184"/>
      <c r="I72" s="184"/>
      <c r="J72" s="185">
        <f>J796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136</v>
      </c>
      <c r="E73" s="184"/>
      <c r="F73" s="184"/>
      <c r="G73" s="184"/>
      <c r="H73" s="184"/>
      <c r="I73" s="184"/>
      <c r="J73" s="185">
        <f>J845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137</v>
      </c>
      <c r="E74" s="184"/>
      <c r="F74" s="184"/>
      <c r="G74" s="184"/>
      <c r="H74" s="184"/>
      <c r="I74" s="184"/>
      <c r="J74" s="185">
        <f>J882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138</v>
      </c>
      <c r="E75" s="179"/>
      <c r="F75" s="179"/>
      <c r="G75" s="179"/>
      <c r="H75" s="179"/>
      <c r="I75" s="179"/>
      <c r="J75" s="180">
        <f>J886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139</v>
      </c>
      <c r="E76" s="184"/>
      <c r="F76" s="184"/>
      <c r="G76" s="184"/>
      <c r="H76" s="184"/>
      <c r="I76" s="184"/>
      <c r="J76" s="185">
        <f>J887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140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Valtice - rekonstrukce kanalizace na ulicích Mikulovská, Břeclavská - část II.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119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120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121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330.2.1 - Stoky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22</v>
      </c>
      <c r="D92" s="42"/>
      <c r="E92" s="42"/>
      <c r="F92" s="29" t="str">
        <f>F14</f>
        <v>Valtice</v>
      </c>
      <c r="G92" s="42"/>
      <c r="H92" s="42"/>
      <c r="I92" s="34" t="s">
        <v>24</v>
      </c>
      <c r="J92" s="74" t="str">
        <f>IF(J14="","",J14)</f>
        <v>26. 7. 2022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26</v>
      </c>
      <c r="D94" s="42"/>
      <c r="E94" s="42"/>
      <c r="F94" s="29" t="str">
        <f>E17</f>
        <v>Vodovody a kanalizace Břeclav a.s.</v>
      </c>
      <c r="G94" s="42"/>
      <c r="H94" s="42"/>
      <c r="I94" s="34" t="s">
        <v>33</v>
      </c>
      <c r="J94" s="38" t="str">
        <f>E23</f>
        <v>AQUA PROCON s.r.o.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IF(E20="","",E20)</f>
        <v>Vyplň údaj</v>
      </c>
      <c r="G95" s="42"/>
      <c r="H95" s="42"/>
      <c r="I95" s="34" t="s">
        <v>38</v>
      </c>
      <c r="J95" s="38" t="str">
        <f>E26</f>
        <v>Ing. Humpolík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141</v>
      </c>
      <c r="D97" s="190" t="s">
        <v>61</v>
      </c>
      <c r="E97" s="190" t="s">
        <v>57</v>
      </c>
      <c r="F97" s="190" t="s">
        <v>58</v>
      </c>
      <c r="G97" s="190" t="s">
        <v>142</v>
      </c>
      <c r="H97" s="190" t="s">
        <v>143</v>
      </c>
      <c r="I97" s="190" t="s">
        <v>144</v>
      </c>
      <c r="J97" s="190" t="s">
        <v>125</v>
      </c>
      <c r="K97" s="191" t="s">
        <v>145</v>
      </c>
      <c r="L97" s="192"/>
      <c r="M97" s="94" t="s">
        <v>21</v>
      </c>
      <c r="N97" s="95" t="s">
        <v>46</v>
      </c>
      <c r="O97" s="95" t="s">
        <v>146</v>
      </c>
      <c r="P97" s="95" t="s">
        <v>147</v>
      </c>
      <c r="Q97" s="95" t="s">
        <v>148</v>
      </c>
      <c r="R97" s="95" t="s">
        <v>149</v>
      </c>
      <c r="S97" s="95" t="s">
        <v>150</v>
      </c>
      <c r="T97" s="96" t="s">
        <v>151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152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P99+P886</f>
        <v>0</v>
      </c>
      <c r="Q98" s="98"/>
      <c r="R98" s="195">
        <f>R99+R886</f>
        <v>2129.6302077</v>
      </c>
      <c r="S98" s="98"/>
      <c r="T98" s="196">
        <f>T99+T886</f>
        <v>278.19274800000005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126</v>
      </c>
      <c r="BK98" s="197">
        <f>BK99+BK886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153</v>
      </c>
      <c r="F99" s="201" t="s">
        <v>154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P100+P453+P460+P473+P553+P562+P753+P796+P845+P882</f>
        <v>0</v>
      </c>
      <c r="Q99" s="206"/>
      <c r="R99" s="207">
        <f>R100+R453+R460+R473+R553+R562+R753+R796+R845+R882</f>
        <v>2128.9209741</v>
      </c>
      <c r="S99" s="206"/>
      <c r="T99" s="208">
        <f>T100+T453+T460+T473+T553+T562+T753+T796+T845+T882</f>
        <v>278.19274800000005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155</v>
      </c>
      <c r="BK99" s="211">
        <f>BK100+BK453+BK460+BK473+BK553+BK562+BK753+BK796+BK845+BK882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83</v>
      </c>
      <c r="F100" s="212" t="s">
        <v>156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SUM(P101:P452)</f>
        <v>0</v>
      </c>
      <c r="Q100" s="206"/>
      <c r="R100" s="207">
        <f>SUM(R101:R452)</f>
        <v>1013.60220215</v>
      </c>
      <c r="S100" s="206"/>
      <c r="T100" s="208">
        <f>SUM(T101:T452)</f>
        <v>60.032588000000004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155</v>
      </c>
      <c r="BK100" s="211">
        <f>SUM(BK101:BK452)</f>
        <v>0</v>
      </c>
    </row>
    <row r="101" s="2" customFormat="1" ht="21.75" customHeight="1">
      <c r="A101" s="40"/>
      <c r="B101" s="41"/>
      <c r="C101" s="214" t="s">
        <v>83</v>
      </c>
      <c r="D101" s="214" t="s">
        <v>157</v>
      </c>
      <c r="E101" s="215" t="s">
        <v>158</v>
      </c>
      <c r="F101" s="216" t="s">
        <v>159</v>
      </c>
      <c r="G101" s="217" t="s">
        <v>160</v>
      </c>
      <c r="H101" s="218">
        <v>15.619999999999999</v>
      </c>
      <c r="I101" s="219"/>
      <c r="J101" s="220">
        <f>ROUND(I101*H101,2)</f>
        <v>0</v>
      </c>
      <c r="K101" s="216" t="s">
        <v>161</v>
      </c>
      <c r="L101" s="46"/>
      <c r="M101" s="221" t="s">
        <v>21</v>
      </c>
      <c r="N101" s="222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0.255</v>
      </c>
      <c r="T101" s="224">
        <f>S101*H101</f>
        <v>3.9830999999999999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162</v>
      </c>
      <c r="AT101" s="225" t="s">
        <v>157</v>
      </c>
      <c r="AU101" s="225" t="s">
        <v>85</v>
      </c>
      <c r="AY101" s="19" t="s">
        <v>155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83</v>
      </c>
      <c r="BK101" s="226">
        <f>ROUND(I101*H101,2)</f>
        <v>0</v>
      </c>
      <c r="BL101" s="19" t="s">
        <v>162</v>
      </c>
      <c r="BM101" s="225" t="s">
        <v>163</v>
      </c>
    </row>
    <row r="102" s="2" customFormat="1">
      <c r="A102" s="40"/>
      <c r="B102" s="41"/>
      <c r="C102" s="42"/>
      <c r="D102" s="227" t="s">
        <v>164</v>
      </c>
      <c r="E102" s="42"/>
      <c r="F102" s="228" t="s">
        <v>165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164</v>
      </c>
      <c r="AU102" s="19" t="s">
        <v>85</v>
      </c>
    </row>
    <row r="103" s="2" customFormat="1">
      <c r="A103" s="40"/>
      <c r="B103" s="41"/>
      <c r="C103" s="42"/>
      <c r="D103" s="232" t="s">
        <v>166</v>
      </c>
      <c r="E103" s="42"/>
      <c r="F103" s="233" t="s">
        <v>167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166</v>
      </c>
      <c r="AU103" s="19" t="s">
        <v>85</v>
      </c>
    </row>
    <row r="104" s="13" customFormat="1">
      <c r="A104" s="13"/>
      <c r="B104" s="234"/>
      <c r="C104" s="235"/>
      <c r="D104" s="227" t="s">
        <v>168</v>
      </c>
      <c r="E104" s="236" t="s">
        <v>21</v>
      </c>
      <c r="F104" s="237" t="s">
        <v>169</v>
      </c>
      <c r="G104" s="235"/>
      <c r="H104" s="236" t="s">
        <v>21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168</v>
      </c>
      <c r="AU104" s="243" t="s">
        <v>85</v>
      </c>
      <c r="AV104" s="13" t="s">
        <v>83</v>
      </c>
      <c r="AW104" s="13" t="s">
        <v>37</v>
      </c>
      <c r="AX104" s="13" t="s">
        <v>76</v>
      </c>
      <c r="AY104" s="243" t="s">
        <v>155</v>
      </c>
    </row>
    <row r="105" s="14" customFormat="1">
      <c r="A105" s="14"/>
      <c r="B105" s="244"/>
      <c r="C105" s="245"/>
      <c r="D105" s="227" t="s">
        <v>168</v>
      </c>
      <c r="E105" s="246" t="s">
        <v>21</v>
      </c>
      <c r="F105" s="247" t="s">
        <v>170</v>
      </c>
      <c r="G105" s="245"/>
      <c r="H105" s="248">
        <v>15.619999999999999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168</v>
      </c>
      <c r="AU105" s="254" t="s">
        <v>85</v>
      </c>
      <c r="AV105" s="14" t="s">
        <v>85</v>
      </c>
      <c r="AW105" s="14" t="s">
        <v>37</v>
      </c>
      <c r="AX105" s="14" t="s">
        <v>76</v>
      </c>
      <c r="AY105" s="254" t="s">
        <v>155</v>
      </c>
    </row>
    <row r="106" s="15" customFormat="1">
      <c r="A106" s="15"/>
      <c r="B106" s="255"/>
      <c r="C106" s="256"/>
      <c r="D106" s="227" t="s">
        <v>168</v>
      </c>
      <c r="E106" s="257" t="s">
        <v>21</v>
      </c>
      <c r="F106" s="258" t="s">
        <v>171</v>
      </c>
      <c r="G106" s="256"/>
      <c r="H106" s="259">
        <v>15.619999999999999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168</v>
      </c>
      <c r="AU106" s="265" t="s">
        <v>85</v>
      </c>
      <c r="AV106" s="15" t="s">
        <v>162</v>
      </c>
      <c r="AW106" s="15" t="s">
        <v>37</v>
      </c>
      <c r="AX106" s="15" t="s">
        <v>83</v>
      </c>
      <c r="AY106" s="265" t="s">
        <v>155</v>
      </c>
    </row>
    <row r="107" s="2" customFormat="1" ht="16.5" customHeight="1">
      <c r="A107" s="40"/>
      <c r="B107" s="41"/>
      <c r="C107" s="214" t="s">
        <v>85</v>
      </c>
      <c r="D107" s="214" t="s">
        <v>157</v>
      </c>
      <c r="E107" s="215" t="s">
        <v>172</v>
      </c>
      <c r="F107" s="216" t="s">
        <v>173</v>
      </c>
      <c r="G107" s="217" t="s">
        <v>160</v>
      </c>
      <c r="H107" s="218">
        <v>75.230000000000004</v>
      </c>
      <c r="I107" s="219"/>
      <c r="J107" s="220">
        <f>ROUND(I107*H107,2)</f>
        <v>0</v>
      </c>
      <c r="K107" s="216" t="s">
        <v>161</v>
      </c>
      <c r="L107" s="46"/>
      <c r="M107" s="221" t="s">
        <v>21</v>
      </c>
      <c r="N107" s="222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0.26000000000000001</v>
      </c>
      <c r="T107" s="224">
        <f>S107*H107</f>
        <v>19.559800000000003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162</v>
      </c>
      <c r="AT107" s="225" t="s">
        <v>157</v>
      </c>
      <c r="AU107" s="225" t="s">
        <v>85</v>
      </c>
      <c r="AY107" s="19" t="s">
        <v>155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162</v>
      </c>
      <c r="BM107" s="225" t="s">
        <v>174</v>
      </c>
    </row>
    <row r="108" s="2" customFormat="1">
      <c r="A108" s="40"/>
      <c r="B108" s="41"/>
      <c r="C108" s="42"/>
      <c r="D108" s="227" t="s">
        <v>164</v>
      </c>
      <c r="E108" s="42"/>
      <c r="F108" s="228" t="s">
        <v>175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164</v>
      </c>
      <c r="AU108" s="19" t="s">
        <v>85</v>
      </c>
    </row>
    <row r="109" s="2" customFormat="1">
      <c r="A109" s="40"/>
      <c r="B109" s="41"/>
      <c r="C109" s="42"/>
      <c r="D109" s="232" t="s">
        <v>166</v>
      </c>
      <c r="E109" s="42"/>
      <c r="F109" s="233" t="s">
        <v>176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166</v>
      </c>
      <c r="AU109" s="19" t="s">
        <v>85</v>
      </c>
    </row>
    <row r="110" s="13" customFormat="1">
      <c r="A110" s="13"/>
      <c r="B110" s="234"/>
      <c r="C110" s="235"/>
      <c r="D110" s="227" t="s">
        <v>168</v>
      </c>
      <c r="E110" s="236" t="s">
        <v>21</v>
      </c>
      <c r="F110" s="237" t="s">
        <v>169</v>
      </c>
      <c r="G110" s="235"/>
      <c r="H110" s="236" t="s">
        <v>21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168</v>
      </c>
      <c r="AU110" s="243" t="s">
        <v>85</v>
      </c>
      <c r="AV110" s="13" t="s">
        <v>83</v>
      </c>
      <c r="AW110" s="13" t="s">
        <v>37</v>
      </c>
      <c r="AX110" s="13" t="s">
        <v>76</v>
      </c>
      <c r="AY110" s="243" t="s">
        <v>155</v>
      </c>
    </row>
    <row r="111" s="14" customFormat="1">
      <c r="A111" s="14"/>
      <c r="B111" s="244"/>
      <c r="C111" s="245"/>
      <c r="D111" s="227" t="s">
        <v>168</v>
      </c>
      <c r="E111" s="246" t="s">
        <v>21</v>
      </c>
      <c r="F111" s="247" t="s">
        <v>177</v>
      </c>
      <c r="G111" s="245"/>
      <c r="H111" s="248">
        <v>71.170000000000002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168</v>
      </c>
      <c r="AU111" s="254" t="s">
        <v>85</v>
      </c>
      <c r="AV111" s="14" t="s">
        <v>85</v>
      </c>
      <c r="AW111" s="14" t="s">
        <v>37</v>
      </c>
      <c r="AX111" s="14" t="s">
        <v>76</v>
      </c>
      <c r="AY111" s="254" t="s">
        <v>155</v>
      </c>
    </row>
    <row r="112" s="14" customFormat="1">
      <c r="A112" s="14"/>
      <c r="B112" s="244"/>
      <c r="C112" s="245"/>
      <c r="D112" s="227" t="s">
        <v>168</v>
      </c>
      <c r="E112" s="246" t="s">
        <v>21</v>
      </c>
      <c r="F112" s="247" t="s">
        <v>178</v>
      </c>
      <c r="G112" s="245"/>
      <c r="H112" s="248">
        <v>2.0299999999999998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168</v>
      </c>
      <c r="AU112" s="254" t="s">
        <v>85</v>
      </c>
      <c r="AV112" s="14" t="s">
        <v>85</v>
      </c>
      <c r="AW112" s="14" t="s">
        <v>37</v>
      </c>
      <c r="AX112" s="14" t="s">
        <v>76</v>
      </c>
      <c r="AY112" s="254" t="s">
        <v>155</v>
      </c>
    </row>
    <row r="113" s="14" customFormat="1">
      <c r="A113" s="14"/>
      <c r="B113" s="244"/>
      <c r="C113" s="245"/>
      <c r="D113" s="227" t="s">
        <v>168</v>
      </c>
      <c r="E113" s="246" t="s">
        <v>21</v>
      </c>
      <c r="F113" s="247" t="s">
        <v>179</v>
      </c>
      <c r="G113" s="245"/>
      <c r="H113" s="248">
        <v>2.0299999999999998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168</v>
      </c>
      <c r="AU113" s="254" t="s">
        <v>85</v>
      </c>
      <c r="AV113" s="14" t="s">
        <v>85</v>
      </c>
      <c r="AW113" s="14" t="s">
        <v>37</v>
      </c>
      <c r="AX113" s="14" t="s">
        <v>76</v>
      </c>
      <c r="AY113" s="254" t="s">
        <v>155</v>
      </c>
    </row>
    <row r="114" s="15" customFormat="1">
      <c r="A114" s="15"/>
      <c r="B114" s="255"/>
      <c r="C114" s="256"/>
      <c r="D114" s="227" t="s">
        <v>168</v>
      </c>
      <c r="E114" s="257" t="s">
        <v>21</v>
      </c>
      <c r="F114" s="258" t="s">
        <v>171</v>
      </c>
      <c r="G114" s="256"/>
      <c r="H114" s="259">
        <v>75.230000000000004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168</v>
      </c>
      <c r="AU114" s="265" t="s">
        <v>85</v>
      </c>
      <c r="AV114" s="15" t="s">
        <v>162</v>
      </c>
      <c r="AW114" s="15" t="s">
        <v>37</v>
      </c>
      <c r="AX114" s="15" t="s">
        <v>83</v>
      </c>
      <c r="AY114" s="265" t="s">
        <v>155</v>
      </c>
    </row>
    <row r="115" s="2" customFormat="1" ht="16.5" customHeight="1">
      <c r="A115" s="40"/>
      <c r="B115" s="41"/>
      <c r="C115" s="214" t="s">
        <v>180</v>
      </c>
      <c r="D115" s="214" t="s">
        <v>157</v>
      </c>
      <c r="E115" s="215" t="s">
        <v>181</v>
      </c>
      <c r="F115" s="216" t="s">
        <v>182</v>
      </c>
      <c r="G115" s="217" t="s">
        <v>160</v>
      </c>
      <c r="H115" s="218">
        <v>105.24800000000001</v>
      </c>
      <c r="I115" s="219"/>
      <c r="J115" s="220">
        <f>ROUND(I115*H115,2)</f>
        <v>0</v>
      </c>
      <c r="K115" s="216" t="s">
        <v>161</v>
      </c>
      <c r="L115" s="46"/>
      <c r="M115" s="221" t="s">
        <v>21</v>
      </c>
      <c r="N115" s="222" t="s">
        <v>47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0.28999999999999998</v>
      </c>
      <c r="T115" s="224">
        <f>S115*H115</f>
        <v>30.521919999999998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162</v>
      </c>
      <c r="AT115" s="225" t="s">
        <v>157</v>
      </c>
      <c r="AU115" s="225" t="s">
        <v>85</v>
      </c>
      <c r="AY115" s="19" t="s">
        <v>155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162</v>
      </c>
      <c r="BM115" s="225" t="s">
        <v>183</v>
      </c>
    </row>
    <row r="116" s="2" customFormat="1">
      <c r="A116" s="40"/>
      <c r="B116" s="41"/>
      <c r="C116" s="42"/>
      <c r="D116" s="227" t="s">
        <v>164</v>
      </c>
      <c r="E116" s="42"/>
      <c r="F116" s="228" t="s">
        <v>184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164</v>
      </c>
      <c r="AU116" s="19" t="s">
        <v>85</v>
      </c>
    </row>
    <row r="117" s="2" customFormat="1">
      <c r="A117" s="40"/>
      <c r="B117" s="41"/>
      <c r="C117" s="42"/>
      <c r="D117" s="232" t="s">
        <v>166</v>
      </c>
      <c r="E117" s="42"/>
      <c r="F117" s="233" t="s">
        <v>185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166</v>
      </c>
      <c r="AU117" s="19" t="s">
        <v>85</v>
      </c>
    </row>
    <row r="118" s="13" customFormat="1">
      <c r="A118" s="13"/>
      <c r="B118" s="234"/>
      <c r="C118" s="235"/>
      <c r="D118" s="227" t="s">
        <v>168</v>
      </c>
      <c r="E118" s="236" t="s">
        <v>21</v>
      </c>
      <c r="F118" s="237" t="s">
        <v>186</v>
      </c>
      <c r="G118" s="235"/>
      <c r="H118" s="236" t="s">
        <v>21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168</v>
      </c>
      <c r="AU118" s="243" t="s">
        <v>85</v>
      </c>
      <c r="AV118" s="13" t="s">
        <v>83</v>
      </c>
      <c r="AW118" s="13" t="s">
        <v>37</v>
      </c>
      <c r="AX118" s="13" t="s">
        <v>76</v>
      </c>
      <c r="AY118" s="243" t="s">
        <v>155</v>
      </c>
    </row>
    <row r="119" s="14" customFormat="1">
      <c r="A119" s="14"/>
      <c r="B119" s="244"/>
      <c r="C119" s="245"/>
      <c r="D119" s="227" t="s">
        <v>168</v>
      </c>
      <c r="E119" s="246" t="s">
        <v>21</v>
      </c>
      <c r="F119" s="247" t="s">
        <v>177</v>
      </c>
      <c r="G119" s="245"/>
      <c r="H119" s="248">
        <v>71.170000000000002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168</v>
      </c>
      <c r="AU119" s="254" t="s">
        <v>85</v>
      </c>
      <c r="AV119" s="14" t="s">
        <v>85</v>
      </c>
      <c r="AW119" s="14" t="s">
        <v>37</v>
      </c>
      <c r="AX119" s="14" t="s">
        <v>76</v>
      </c>
      <c r="AY119" s="254" t="s">
        <v>155</v>
      </c>
    </row>
    <row r="120" s="14" customFormat="1">
      <c r="A120" s="14"/>
      <c r="B120" s="244"/>
      <c r="C120" s="245"/>
      <c r="D120" s="227" t="s">
        <v>168</v>
      </c>
      <c r="E120" s="246" t="s">
        <v>21</v>
      </c>
      <c r="F120" s="247" t="s">
        <v>178</v>
      </c>
      <c r="G120" s="245"/>
      <c r="H120" s="248">
        <v>2.0299999999999998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168</v>
      </c>
      <c r="AU120" s="254" t="s">
        <v>85</v>
      </c>
      <c r="AV120" s="14" t="s">
        <v>85</v>
      </c>
      <c r="AW120" s="14" t="s">
        <v>37</v>
      </c>
      <c r="AX120" s="14" t="s">
        <v>76</v>
      </c>
      <c r="AY120" s="254" t="s">
        <v>155</v>
      </c>
    </row>
    <row r="121" s="14" customFormat="1">
      <c r="A121" s="14"/>
      <c r="B121" s="244"/>
      <c r="C121" s="245"/>
      <c r="D121" s="227" t="s">
        <v>168</v>
      </c>
      <c r="E121" s="246" t="s">
        <v>21</v>
      </c>
      <c r="F121" s="247" t="s">
        <v>179</v>
      </c>
      <c r="G121" s="245"/>
      <c r="H121" s="248">
        <v>2.0299999999999998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168</v>
      </c>
      <c r="AU121" s="254" t="s">
        <v>85</v>
      </c>
      <c r="AV121" s="14" t="s">
        <v>85</v>
      </c>
      <c r="AW121" s="14" t="s">
        <v>37</v>
      </c>
      <c r="AX121" s="14" t="s">
        <v>76</v>
      </c>
      <c r="AY121" s="254" t="s">
        <v>155</v>
      </c>
    </row>
    <row r="122" s="14" customFormat="1">
      <c r="A122" s="14"/>
      <c r="B122" s="244"/>
      <c r="C122" s="245"/>
      <c r="D122" s="227" t="s">
        <v>168</v>
      </c>
      <c r="E122" s="246" t="s">
        <v>21</v>
      </c>
      <c r="F122" s="247" t="s">
        <v>170</v>
      </c>
      <c r="G122" s="245"/>
      <c r="H122" s="248">
        <v>15.619999999999999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168</v>
      </c>
      <c r="AU122" s="254" t="s">
        <v>85</v>
      </c>
      <c r="AV122" s="14" t="s">
        <v>85</v>
      </c>
      <c r="AW122" s="14" t="s">
        <v>37</v>
      </c>
      <c r="AX122" s="14" t="s">
        <v>76</v>
      </c>
      <c r="AY122" s="254" t="s">
        <v>155</v>
      </c>
    </row>
    <row r="123" s="14" customFormat="1">
      <c r="A123" s="14"/>
      <c r="B123" s="244"/>
      <c r="C123" s="245"/>
      <c r="D123" s="227" t="s">
        <v>168</v>
      </c>
      <c r="E123" s="246" t="s">
        <v>21</v>
      </c>
      <c r="F123" s="247" t="s">
        <v>187</v>
      </c>
      <c r="G123" s="245"/>
      <c r="H123" s="248">
        <v>8.0839999999999996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168</v>
      </c>
      <c r="AU123" s="254" t="s">
        <v>85</v>
      </c>
      <c r="AV123" s="14" t="s">
        <v>85</v>
      </c>
      <c r="AW123" s="14" t="s">
        <v>37</v>
      </c>
      <c r="AX123" s="14" t="s">
        <v>76</v>
      </c>
      <c r="AY123" s="254" t="s">
        <v>155</v>
      </c>
    </row>
    <row r="124" s="13" customFormat="1">
      <c r="A124" s="13"/>
      <c r="B124" s="234"/>
      <c r="C124" s="235"/>
      <c r="D124" s="227" t="s">
        <v>168</v>
      </c>
      <c r="E124" s="236" t="s">
        <v>21</v>
      </c>
      <c r="F124" s="237" t="s">
        <v>188</v>
      </c>
      <c r="G124" s="235"/>
      <c r="H124" s="236" t="s">
        <v>21</v>
      </c>
      <c r="I124" s="238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168</v>
      </c>
      <c r="AU124" s="243" t="s">
        <v>85</v>
      </c>
      <c r="AV124" s="13" t="s">
        <v>83</v>
      </c>
      <c r="AW124" s="13" t="s">
        <v>37</v>
      </c>
      <c r="AX124" s="13" t="s">
        <v>76</v>
      </c>
      <c r="AY124" s="243" t="s">
        <v>155</v>
      </c>
    </row>
    <row r="125" s="14" customFormat="1">
      <c r="A125" s="14"/>
      <c r="B125" s="244"/>
      <c r="C125" s="245"/>
      <c r="D125" s="227" t="s">
        <v>168</v>
      </c>
      <c r="E125" s="246" t="s">
        <v>21</v>
      </c>
      <c r="F125" s="247" t="s">
        <v>189</v>
      </c>
      <c r="G125" s="245"/>
      <c r="H125" s="248">
        <v>6.3140000000000001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168</v>
      </c>
      <c r="AU125" s="254" t="s">
        <v>85</v>
      </c>
      <c r="AV125" s="14" t="s">
        <v>85</v>
      </c>
      <c r="AW125" s="14" t="s">
        <v>37</v>
      </c>
      <c r="AX125" s="14" t="s">
        <v>76</v>
      </c>
      <c r="AY125" s="254" t="s">
        <v>155</v>
      </c>
    </row>
    <row r="126" s="15" customFormat="1">
      <c r="A126" s="15"/>
      <c r="B126" s="255"/>
      <c r="C126" s="256"/>
      <c r="D126" s="227" t="s">
        <v>168</v>
      </c>
      <c r="E126" s="257" t="s">
        <v>21</v>
      </c>
      <c r="F126" s="258" t="s">
        <v>171</v>
      </c>
      <c r="G126" s="256"/>
      <c r="H126" s="259">
        <v>105.24800000000001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168</v>
      </c>
      <c r="AU126" s="265" t="s">
        <v>85</v>
      </c>
      <c r="AV126" s="15" t="s">
        <v>162</v>
      </c>
      <c r="AW126" s="15" t="s">
        <v>37</v>
      </c>
      <c r="AX126" s="15" t="s">
        <v>83</v>
      </c>
      <c r="AY126" s="265" t="s">
        <v>155</v>
      </c>
    </row>
    <row r="127" s="2" customFormat="1" ht="16.5" customHeight="1">
      <c r="A127" s="40"/>
      <c r="B127" s="41"/>
      <c r="C127" s="214" t="s">
        <v>162</v>
      </c>
      <c r="D127" s="214" t="s">
        <v>157</v>
      </c>
      <c r="E127" s="215" t="s">
        <v>190</v>
      </c>
      <c r="F127" s="216" t="s">
        <v>191</v>
      </c>
      <c r="G127" s="217" t="s">
        <v>160</v>
      </c>
      <c r="H127" s="218">
        <v>14.398</v>
      </c>
      <c r="I127" s="219"/>
      <c r="J127" s="220">
        <f>ROUND(I127*H127,2)</f>
        <v>0</v>
      </c>
      <c r="K127" s="216" t="s">
        <v>161</v>
      </c>
      <c r="L127" s="46"/>
      <c r="M127" s="221" t="s">
        <v>21</v>
      </c>
      <c r="N127" s="222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0.316</v>
      </c>
      <c r="T127" s="224">
        <f>S127*H127</f>
        <v>4.5497680000000003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162</v>
      </c>
      <c r="AT127" s="225" t="s">
        <v>157</v>
      </c>
      <c r="AU127" s="225" t="s">
        <v>85</v>
      </c>
      <c r="AY127" s="19" t="s">
        <v>155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162</v>
      </c>
      <c r="BM127" s="225" t="s">
        <v>192</v>
      </c>
    </row>
    <row r="128" s="2" customFormat="1">
      <c r="A128" s="40"/>
      <c r="B128" s="41"/>
      <c r="C128" s="42"/>
      <c r="D128" s="227" t="s">
        <v>164</v>
      </c>
      <c r="E128" s="42"/>
      <c r="F128" s="228" t="s">
        <v>193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164</v>
      </c>
      <c r="AU128" s="19" t="s">
        <v>85</v>
      </c>
    </row>
    <row r="129" s="2" customFormat="1">
      <c r="A129" s="40"/>
      <c r="B129" s="41"/>
      <c r="C129" s="42"/>
      <c r="D129" s="232" t="s">
        <v>166</v>
      </c>
      <c r="E129" s="42"/>
      <c r="F129" s="233" t="s">
        <v>194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166</v>
      </c>
      <c r="AU129" s="19" t="s">
        <v>85</v>
      </c>
    </row>
    <row r="130" s="13" customFormat="1">
      <c r="A130" s="13"/>
      <c r="B130" s="234"/>
      <c r="C130" s="235"/>
      <c r="D130" s="227" t="s">
        <v>168</v>
      </c>
      <c r="E130" s="236" t="s">
        <v>21</v>
      </c>
      <c r="F130" s="237" t="s">
        <v>186</v>
      </c>
      <c r="G130" s="235"/>
      <c r="H130" s="236" t="s">
        <v>21</v>
      </c>
      <c r="I130" s="238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168</v>
      </c>
      <c r="AU130" s="243" t="s">
        <v>85</v>
      </c>
      <c r="AV130" s="13" t="s">
        <v>83</v>
      </c>
      <c r="AW130" s="13" t="s">
        <v>37</v>
      </c>
      <c r="AX130" s="13" t="s">
        <v>76</v>
      </c>
      <c r="AY130" s="243" t="s">
        <v>155</v>
      </c>
    </row>
    <row r="131" s="14" customFormat="1">
      <c r="A131" s="14"/>
      <c r="B131" s="244"/>
      <c r="C131" s="245"/>
      <c r="D131" s="227" t="s">
        <v>168</v>
      </c>
      <c r="E131" s="246" t="s">
        <v>21</v>
      </c>
      <c r="F131" s="247" t="s">
        <v>187</v>
      </c>
      <c r="G131" s="245"/>
      <c r="H131" s="248">
        <v>8.0839999999999996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168</v>
      </c>
      <c r="AU131" s="254" t="s">
        <v>85</v>
      </c>
      <c r="AV131" s="14" t="s">
        <v>85</v>
      </c>
      <c r="AW131" s="14" t="s">
        <v>37</v>
      </c>
      <c r="AX131" s="14" t="s">
        <v>76</v>
      </c>
      <c r="AY131" s="254" t="s">
        <v>155</v>
      </c>
    </row>
    <row r="132" s="13" customFormat="1">
      <c r="A132" s="13"/>
      <c r="B132" s="234"/>
      <c r="C132" s="235"/>
      <c r="D132" s="227" t="s">
        <v>168</v>
      </c>
      <c r="E132" s="236" t="s">
        <v>21</v>
      </c>
      <c r="F132" s="237" t="s">
        <v>188</v>
      </c>
      <c r="G132" s="235"/>
      <c r="H132" s="236" t="s">
        <v>21</v>
      </c>
      <c r="I132" s="238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168</v>
      </c>
      <c r="AU132" s="243" t="s">
        <v>85</v>
      </c>
      <c r="AV132" s="13" t="s">
        <v>83</v>
      </c>
      <c r="AW132" s="13" t="s">
        <v>37</v>
      </c>
      <c r="AX132" s="13" t="s">
        <v>76</v>
      </c>
      <c r="AY132" s="243" t="s">
        <v>155</v>
      </c>
    </row>
    <row r="133" s="14" customFormat="1">
      <c r="A133" s="14"/>
      <c r="B133" s="244"/>
      <c r="C133" s="245"/>
      <c r="D133" s="227" t="s">
        <v>168</v>
      </c>
      <c r="E133" s="246" t="s">
        <v>21</v>
      </c>
      <c r="F133" s="247" t="s">
        <v>189</v>
      </c>
      <c r="G133" s="245"/>
      <c r="H133" s="248">
        <v>6.3140000000000001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168</v>
      </c>
      <c r="AU133" s="254" t="s">
        <v>85</v>
      </c>
      <c r="AV133" s="14" t="s">
        <v>85</v>
      </c>
      <c r="AW133" s="14" t="s">
        <v>37</v>
      </c>
      <c r="AX133" s="14" t="s">
        <v>76</v>
      </c>
      <c r="AY133" s="254" t="s">
        <v>155</v>
      </c>
    </row>
    <row r="134" s="15" customFormat="1">
      <c r="A134" s="15"/>
      <c r="B134" s="255"/>
      <c r="C134" s="256"/>
      <c r="D134" s="227" t="s">
        <v>168</v>
      </c>
      <c r="E134" s="257" t="s">
        <v>21</v>
      </c>
      <c r="F134" s="258" t="s">
        <v>171</v>
      </c>
      <c r="G134" s="256"/>
      <c r="H134" s="259">
        <v>14.398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168</v>
      </c>
      <c r="AU134" s="265" t="s">
        <v>85</v>
      </c>
      <c r="AV134" s="15" t="s">
        <v>162</v>
      </c>
      <c r="AW134" s="15" t="s">
        <v>37</v>
      </c>
      <c r="AX134" s="15" t="s">
        <v>83</v>
      </c>
      <c r="AY134" s="265" t="s">
        <v>155</v>
      </c>
    </row>
    <row r="135" s="2" customFormat="1" ht="16.5" customHeight="1">
      <c r="A135" s="40"/>
      <c r="B135" s="41"/>
      <c r="C135" s="214" t="s">
        <v>195</v>
      </c>
      <c r="D135" s="214" t="s">
        <v>157</v>
      </c>
      <c r="E135" s="215" t="s">
        <v>196</v>
      </c>
      <c r="F135" s="216" t="s">
        <v>197</v>
      </c>
      <c r="G135" s="217" t="s">
        <v>160</v>
      </c>
      <c r="H135" s="218">
        <v>2</v>
      </c>
      <c r="I135" s="219"/>
      <c r="J135" s="220">
        <f>ROUND(I135*H135,2)</f>
        <v>0</v>
      </c>
      <c r="K135" s="216" t="s">
        <v>161</v>
      </c>
      <c r="L135" s="46"/>
      <c r="M135" s="221" t="s">
        <v>21</v>
      </c>
      <c r="N135" s="222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0.70899999999999996</v>
      </c>
      <c r="T135" s="224">
        <f>S135*H135</f>
        <v>1.4179999999999999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162</v>
      </c>
      <c r="AT135" s="225" t="s">
        <v>157</v>
      </c>
      <c r="AU135" s="225" t="s">
        <v>85</v>
      </c>
      <c r="AY135" s="19" t="s">
        <v>155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162</v>
      </c>
      <c r="BM135" s="225" t="s">
        <v>198</v>
      </c>
    </row>
    <row r="136" s="2" customFormat="1">
      <c r="A136" s="40"/>
      <c r="B136" s="41"/>
      <c r="C136" s="42"/>
      <c r="D136" s="227" t="s">
        <v>164</v>
      </c>
      <c r="E136" s="42"/>
      <c r="F136" s="228" t="s">
        <v>199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164</v>
      </c>
      <c r="AU136" s="19" t="s">
        <v>85</v>
      </c>
    </row>
    <row r="137" s="2" customFormat="1">
      <c r="A137" s="40"/>
      <c r="B137" s="41"/>
      <c r="C137" s="42"/>
      <c r="D137" s="232" t="s">
        <v>166</v>
      </c>
      <c r="E137" s="42"/>
      <c r="F137" s="233" t="s">
        <v>200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166</v>
      </c>
      <c r="AU137" s="19" t="s">
        <v>85</v>
      </c>
    </row>
    <row r="138" s="13" customFormat="1">
      <c r="A138" s="13"/>
      <c r="B138" s="234"/>
      <c r="C138" s="235"/>
      <c r="D138" s="227" t="s">
        <v>168</v>
      </c>
      <c r="E138" s="236" t="s">
        <v>21</v>
      </c>
      <c r="F138" s="237" t="s">
        <v>201</v>
      </c>
      <c r="G138" s="235"/>
      <c r="H138" s="236" t="s">
        <v>21</v>
      </c>
      <c r="I138" s="238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168</v>
      </c>
      <c r="AU138" s="243" t="s">
        <v>85</v>
      </c>
      <c r="AV138" s="13" t="s">
        <v>83</v>
      </c>
      <c r="AW138" s="13" t="s">
        <v>37</v>
      </c>
      <c r="AX138" s="13" t="s">
        <v>76</v>
      </c>
      <c r="AY138" s="243" t="s">
        <v>155</v>
      </c>
    </row>
    <row r="139" s="14" customFormat="1">
      <c r="A139" s="14"/>
      <c r="B139" s="244"/>
      <c r="C139" s="245"/>
      <c r="D139" s="227" t="s">
        <v>168</v>
      </c>
      <c r="E139" s="246" t="s">
        <v>21</v>
      </c>
      <c r="F139" s="247" t="s">
        <v>202</v>
      </c>
      <c r="G139" s="245"/>
      <c r="H139" s="248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168</v>
      </c>
      <c r="AU139" s="254" t="s">
        <v>85</v>
      </c>
      <c r="AV139" s="14" t="s">
        <v>85</v>
      </c>
      <c r="AW139" s="14" t="s">
        <v>37</v>
      </c>
      <c r="AX139" s="14" t="s">
        <v>76</v>
      </c>
      <c r="AY139" s="254" t="s">
        <v>155</v>
      </c>
    </row>
    <row r="140" s="16" customFormat="1">
      <c r="A140" s="16"/>
      <c r="B140" s="266"/>
      <c r="C140" s="267"/>
      <c r="D140" s="227" t="s">
        <v>168</v>
      </c>
      <c r="E140" s="268" t="s">
        <v>21</v>
      </c>
      <c r="F140" s="269" t="s">
        <v>203</v>
      </c>
      <c r="G140" s="267"/>
      <c r="H140" s="270">
        <v>1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6" t="s">
        <v>168</v>
      </c>
      <c r="AU140" s="276" t="s">
        <v>85</v>
      </c>
      <c r="AV140" s="16" t="s">
        <v>180</v>
      </c>
      <c r="AW140" s="16" t="s">
        <v>37</v>
      </c>
      <c r="AX140" s="16" t="s">
        <v>76</v>
      </c>
      <c r="AY140" s="276" t="s">
        <v>155</v>
      </c>
    </row>
    <row r="141" s="15" customFormat="1">
      <c r="A141" s="15"/>
      <c r="B141" s="255"/>
      <c r="C141" s="256"/>
      <c r="D141" s="227" t="s">
        <v>168</v>
      </c>
      <c r="E141" s="257" t="s">
        <v>21</v>
      </c>
      <c r="F141" s="258" t="s">
        <v>171</v>
      </c>
      <c r="G141" s="256"/>
      <c r="H141" s="259">
        <v>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168</v>
      </c>
      <c r="AU141" s="265" t="s">
        <v>85</v>
      </c>
      <c r="AV141" s="15" t="s">
        <v>162</v>
      </c>
      <c r="AW141" s="15" t="s">
        <v>37</v>
      </c>
      <c r="AX141" s="15" t="s">
        <v>76</v>
      </c>
      <c r="AY141" s="265" t="s">
        <v>155</v>
      </c>
    </row>
    <row r="142" s="14" customFormat="1">
      <c r="A142" s="14"/>
      <c r="B142" s="244"/>
      <c r="C142" s="245"/>
      <c r="D142" s="227" t="s">
        <v>168</v>
      </c>
      <c r="E142" s="246" t="s">
        <v>21</v>
      </c>
      <c r="F142" s="247" t="s">
        <v>204</v>
      </c>
      <c r="G142" s="245"/>
      <c r="H142" s="248">
        <v>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168</v>
      </c>
      <c r="AU142" s="254" t="s">
        <v>85</v>
      </c>
      <c r="AV142" s="14" t="s">
        <v>85</v>
      </c>
      <c r="AW142" s="14" t="s">
        <v>37</v>
      </c>
      <c r="AX142" s="14" t="s">
        <v>76</v>
      </c>
      <c r="AY142" s="254" t="s">
        <v>155</v>
      </c>
    </row>
    <row r="143" s="15" customFormat="1">
      <c r="A143" s="15"/>
      <c r="B143" s="255"/>
      <c r="C143" s="256"/>
      <c r="D143" s="227" t="s">
        <v>168</v>
      </c>
      <c r="E143" s="257" t="s">
        <v>21</v>
      </c>
      <c r="F143" s="258" t="s">
        <v>171</v>
      </c>
      <c r="G143" s="256"/>
      <c r="H143" s="259">
        <v>2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168</v>
      </c>
      <c r="AU143" s="265" t="s">
        <v>85</v>
      </c>
      <c r="AV143" s="15" t="s">
        <v>162</v>
      </c>
      <c r="AW143" s="15" t="s">
        <v>37</v>
      </c>
      <c r="AX143" s="15" t="s">
        <v>83</v>
      </c>
      <c r="AY143" s="265" t="s">
        <v>155</v>
      </c>
    </row>
    <row r="144" s="2" customFormat="1" ht="16.5" customHeight="1">
      <c r="A144" s="40"/>
      <c r="B144" s="41"/>
      <c r="C144" s="214" t="s">
        <v>205</v>
      </c>
      <c r="D144" s="214" t="s">
        <v>157</v>
      </c>
      <c r="E144" s="215" t="s">
        <v>206</v>
      </c>
      <c r="F144" s="216" t="s">
        <v>207</v>
      </c>
      <c r="G144" s="217" t="s">
        <v>208</v>
      </c>
      <c r="H144" s="218">
        <v>6</v>
      </c>
      <c r="I144" s="219"/>
      <c r="J144" s="220">
        <f>ROUND(I144*H144,2)</f>
        <v>0</v>
      </c>
      <c r="K144" s="216" t="s">
        <v>161</v>
      </c>
      <c r="L144" s="46"/>
      <c r="M144" s="221" t="s">
        <v>21</v>
      </c>
      <c r="N144" s="222" t="s">
        <v>47</v>
      </c>
      <c r="O144" s="86"/>
      <c r="P144" s="223">
        <f>O144*H144</f>
        <v>0</v>
      </c>
      <c r="Q144" s="223">
        <v>0.017500000000000002</v>
      </c>
      <c r="R144" s="223">
        <f>Q144*H144</f>
        <v>0.10500000000000001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162</v>
      </c>
      <c r="AT144" s="225" t="s">
        <v>157</v>
      </c>
      <c r="AU144" s="225" t="s">
        <v>85</v>
      </c>
      <c r="AY144" s="19" t="s">
        <v>155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83</v>
      </c>
      <c r="BK144" s="226">
        <f>ROUND(I144*H144,2)</f>
        <v>0</v>
      </c>
      <c r="BL144" s="19" t="s">
        <v>162</v>
      </c>
      <c r="BM144" s="225" t="s">
        <v>209</v>
      </c>
    </row>
    <row r="145" s="2" customFormat="1">
      <c r="A145" s="40"/>
      <c r="B145" s="41"/>
      <c r="C145" s="42"/>
      <c r="D145" s="227" t="s">
        <v>164</v>
      </c>
      <c r="E145" s="42"/>
      <c r="F145" s="228" t="s">
        <v>210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164</v>
      </c>
      <c r="AU145" s="19" t="s">
        <v>85</v>
      </c>
    </row>
    <row r="146" s="2" customFormat="1">
      <c r="A146" s="40"/>
      <c r="B146" s="41"/>
      <c r="C146" s="42"/>
      <c r="D146" s="232" t="s">
        <v>166</v>
      </c>
      <c r="E146" s="42"/>
      <c r="F146" s="233" t="s">
        <v>211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166</v>
      </c>
      <c r="AU146" s="19" t="s">
        <v>85</v>
      </c>
    </row>
    <row r="147" s="14" customFormat="1">
      <c r="A147" s="14"/>
      <c r="B147" s="244"/>
      <c r="C147" s="245"/>
      <c r="D147" s="227" t="s">
        <v>168</v>
      </c>
      <c r="E147" s="246" t="s">
        <v>21</v>
      </c>
      <c r="F147" s="247" t="s">
        <v>212</v>
      </c>
      <c r="G147" s="245"/>
      <c r="H147" s="248">
        <v>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168</v>
      </c>
      <c r="AU147" s="254" t="s">
        <v>85</v>
      </c>
      <c r="AV147" s="14" t="s">
        <v>85</v>
      </c>
      <c r="AW147" s="14" t="s">
        <v>37</v>
      </c>
      <c r="AX147" s="14" t="s">
        <v>83</v>
      </c>
      <c r="AY147" s="254" t="s">
        <v>155</v>
      </c>
    </row>
    <row r="148" s="2" customFormat="1" ht="16.5" customHeight="1">
      <c r="A148" s="40"/>
      <c r="B148" s="41"/>
      <c r="C148" s="214" t="s">
        <v>213</v>
      </c>
      <c r="D148" s="214" t="s">
        <v>157</v>
      </c>
      <c r="E148" s="215" t="s">
        <v>214</v>
      </c>
      <c r="F148" s="216" t="s">
        <v>215</v>
      </c>
      <c r="G148" s="217" t="s">
        <v>216</v>
      </c>
      <c r="H148" s="218">
        <v>1160</v>
      </c>
      <c r="I148" s="219"/>
      <c r="J148" s="220">
        <f>ROUND(I148*H148,2)</f>
        <v>0</v>
      </c>
      <c r="K148" s="216" t="s">
        <v>161</v>
      </c>
      <c r="L148" s="46"/>
      <c r="M148" s="221" t="s">
        <v>21</v>
      </c>
      <c r="N148" s="222" t="s">
        <v>47</v>
      </c>
      <c r="O148" s="86"/>
      <c r="P148" s="223">
        <f>O148*H148</f>
        <v>0</v>
      </c>
      <c r="Q148" s="223">
        <v>3.0000000000000001E-05</v>
      </c>
      <c r="R148" s="223">
        <f>Q148*H148</f>
        <v>0.034799999999999998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162</v>
      </c>
      <c r="AT148" s="225" t="s">
        <v>157</v>
      </c>
      <c r="AU148" s="225" t="s">
        <v>85</v>
      </c>
      <c r="AY148" s="19" t="s">
        <v>155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162</v>
      </c>
      <c r="BM148" s="225" t="s">
        <v>217</v>
      </c>
    </row>
    <row r="149" s="2" customFormat="1">
      <c r="A149" s="40"/>
      <c r="B149" s="41"/>
      <c r="C149" s="42"/>
      <c r="D149" s="227" t="s">
        <v>164</v>
      </c>
      <c r="E149" s="42"/>
      <c r="F149" s="228" t="s">
        <v>218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164</v>
      </c>
      <c r="AU149" s="19" t="s">
        <v>85</v>
      </c>
    </row>
    <row r="150" s="2" customFormat="1">
      <c r="A150" s="40"/>
      <c r="B150" s="41"/>
      <c r="C150" s="42"/>
      <c r="D150" s="232" t="s">
        <v>166</v>
      </c>
      <c r="E150" s="42"/>
      <c r="F150" s="233" t="s">
        <v>219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166</v>
      </c>
      <c r="AU150" s="19" t="s">
        <v>85</v>
      </c>
    </row>
    <row r="151" s="13" customFormat="1">
      <c r="A151" s="13"/>
      <c r="B151" s="234"/>
      <c r="C151" s="235"/>
      <c r="D151" s="227" t="s">
        <v>168</v>
      </c>
      <c r="E151" s="236" t="s">
        <v>21</v>
      </c>
      <c r="F151" s="237" t="s">
        <v>220</v>
      </c>
      <c r="G151" s="235"/>
      <c r="H151" s="236" t="s">
        <v>21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168</v>
      </c>
      <c r="AU151" s="243" t="s">
        <v>85</v>
      </c>
      <c r="AV151" s="13" t="s">
        <v>83</v>
      </c>
      <c r="AW151" s="13" t="s">
        <v>37</v>
      </c>
      <c r="AX151" s="13" t="s">
        <v>76</v>
      </c>
      <c r="AY151" s="243" t="s">
        <v>155</v>
      </c>
    </row>
    <row r="152" s="14" customFormat="1">
      <c r="A152" s="14"/>
      <c r="B152" s="244"/>
      <c r="C152" s="245"/>
      <c r="D152" s="227" t="s">
        <v>168</v>
      </c>
      <c r="E152" s="246" t="s">
        <v>21</v>
      </c>
      <c r="F152" s="247" t="s">
        <v>221</v>
      </c>
      <c r="G152" s="245"/>
      <c r="H152" s="248">
        <v>166.5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168</v>
      </c>
      <c r="AU152" s="254" t="s">
        <v>85</v>
      </c>
      <c r="AV152" s="14" t="s">
        <v>85</v>
      </c>
      <c r="AW152" s="14" t="s">
        <v>37</v>
      </c>
      <c r="AX152" s="14" t="s">
        <v>76</v>
      </c>
      <c r="AY152" s="254" t="s">
        <v>155</v>
      </c>
    </row>
    <row r="153" s="15" customFormat="1">
      <c r="A153" s="15"/>
      <c r="B153" s="255"/>
      <c r="C153" s="256"/>
      <c r="D153" s="227" t="s">
        <v>168</v>
      </c>
      <c r="E153" s="257" t="s">
        <v>21</v>
      </c>
      <c r="F153" s="258" t="s">
        <v>171</v>
      </c>
      <c r="G153" s="256"/>
      <c r="H153" s="259">
        <v>166.5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168</v>
      </c>
      <c r="AU153" s="265" t="s">
        <v>85</v>
      </c>
      <c r="AV153" s="15" t="s">
        <v>162</v>
      </c>
      <c r="AW153" s="15" t="s">
        <v>37</v>
      </c>
      <c r="AX153" s="15" t="s">
        <v>76</v>
      </c>
      <c r="AY153" s="265" t="s">
        <v>155</v>
      </c>
    </row>
    <row r="154" s="14" customFormat="1">
      <c r="A154" s="14"/>
      <c r="B154" s="244"/>
      <c r="C154" s="245"/>
      <c r="D154" s="227" t="s">
        <v>168</v>
      </c>
      <c r="E154" s="246" t="s">
        <v>21</v>
      </c>
      <c r="F154" s="247" t="s">
        <v>222</v>
      </c>
      <c r="G154" s="245"/>
      <c r="H154" s="248">
        <v>210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168</v>
      </c>
      <c r="AU154" s="254" t="s">
        <v>85</v>
      </c>
      <c r="AV154" s="14" t="s">
        <v>85</v>
      </c>
      <c r="AW154" s="14" t="s">
        <v>37</v>
      </c>
      <c r="AX154" s="14" t="s">
        <v>76</v>
      </c>
      <c r="AY154" s="254" t="s">
        <v>155</v>
      </c>
    </row>
    <row r="155" s="14" customFormat="1">
      <c r="A155" s="14"/>
      <c r="B155" s="244"/>
      <c r="C155" s="245"/>
      <c r="D155" s="227" t="s">
        <v>168</v>
      </c>
      <c r="E155" s="246" t="s">
        <v>21</v>
      </c>
      <c r="F155" s="247" t="s">
        <v>223</v>
      </c>
      <c r="G155" s="245"/>
      <c r="H155" s="248">
        <v>900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168</v>
      </c>
      <c r="AU155" s="254" t="s">
        <v>85</v>
      </c>
      <c r="AV155" s="14" t="s">
        <v>85</v>
      </c>
      <c r="AW155" s="14" t="s">
        <v>37</v>
      </c>
      <c r="AX155" s="14" t="s">
        <v>76</v>
      </c>
      <c r="AY155" s="254" t="s">
        <v>155</v>
      </c>
    </row>
    <row r="156" s="14" customFormat="1">
      <c r="A156" s="14"/>
      <c r="B156" s="244"/>
      <c r="C156" s="245"/>
      <c r="D156" s="227" t="s">
        <v>168</v>
      </c>
      <c r="E156" s="246" t="s">
        <v>21</v>
      </c>
      <c r="F156" s="247" t="s">
        <v>224</v>
      </c>
      <c r="G156" s="245"/>
      <c r="H156" s="248">
        <v>50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168</v>
      </c>
      <c r="AU156" s="254" t="s">
        <v>85</v>
      </c>
      <c r="AV156" s="14" t="s">
        <v>85</v>
      </c>
      <c r="AW156" s="14" t="s">
        <v>37</v>
      </c>
      <c r="AX156" s="14" t="s">
        <v>76</v>
      </c>
      <c r="AY156" s="254" t="s">
        <v>155</v>
      </c>
    </row>
    <row r="157" s="15" customFormat="1">
      <c r="A157" s="15"/>
      <c r="B157" s="255"/>
      <c r="C157" s="256"/>
      <c r="D157" s="227" t="s">
        <v>168</v>
      </c>
      <c r="E157" s="257" t="s">
        <v>21</v>
      </c>
      <c r="F157" s="258" t="s">
        <v>171</v>
      </c>
      <c r="G157" s="256"/>
      <c r="H157" s="259">
        <v>1160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168</v>
      </c>
      <c r="AU157" s="265" t="s">
        <v>85</v>
      </c>
      <c r="AV157" s="15" t="s">
        <v>162</v>
      </c>
      <c r="AW157" s="15" t="s">
        <v>37</v>
      </c>
      <c r="AX157" s="15" t="s">
        <v>83</v>
      </c>
      <c r="AY157" s="265" t="s">
        <v>155</v>
      </c>
    </row>
    <row r="158" s="2" customFormat="1" ht="16.5" customHeight="1">
      <c r="A158" s="40"/>
      <c r="B158" s="41"/>
      <c r="C158" s="214" t="s">
        <v>225</v>
      </c>
      <c r="D158" s="214" t="s">
        <v>157</v>
      </c>
      <c r="E158" s="215" t="s">
        <v>226</v>
      </c>
      <c r="F158" s="216" t="s">
        <v>227</v>
      </c>
      <c r="G158" s="217" t="s">
        <v>228</v>
      </c>
      <c r="H158" s="218">
        <v>97</v>
      </c>
      <c r="I158" s="219"/>
      <c r="J158" s="220">
        <f>ROUND(I158*H158,2)</f>
        <v>0</v>
      </c>
      <c r="K158" s="216" t="s">
        <v>161</v>
      </c>
      <c r="L158" s="46"/>
      <c r="M158" s="221" t="s">
        <v>21</v>
      </c>
      <c r="N158" s="222" t="s">
        <v>47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162</v>
      </c>
      <c r="AT158" s="225" t="s">
        <v>157</v>
      </c>
      <c r="AU158" s="225" t="s">
        <v>85</v>
      </c>
      <c r="AY158" s="19" t="s">
        <v>155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83</v>
      </c>
      <c r="BK158" s="226">
        <f>ROUND(I158*H158,2)</f>
        <v>0</v>
      </c>
      <c r="BL158" s="19" t="s">
        <v>162</v>
      </c>
      <c r="BM158" s="225" t="s">
        <v>229</v>
      </c>
    </row>
    <row r="159" s="2" customFormat="1">
      <c r="A159" s="40"/>
      <c r="B159" s="41"/>
      <c r="C159" s="42"/>
      <c r="D159" s="227" t="s">
        <v>164</v>
      </c>
      <c r="E159" s="42"/>
      <c r="F159" s="228" t="s">
        <v>230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164</v>
      </c>
      <c r="AU159" s="19" t="s">
        <v>85</v>
      </c>
    </row>
    <row r="160" s="2" customFormat="1">
      <c r="A160" s="40"/>
      <c r="B160" s="41"/>
      <c r="C160" s="42"/>
      <c r="D160" s="232" t="s">
        <v>166</v>
      </c>
      <c r="E160" s="42"/>
      <c r="F160" s="233" t="s">
        <v>231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166</v>
      </c>
      <c r="AU160" s="19" t="s">
        <v>85</v>
      </c>
    </row>
    <row r="161" s="13" customFormat="1">
      <c r="A161" s="13"/>
      <c r="B161" s="234"/>
      <c r="C161" s="235"/>
      <c r="D161" s="227" t="s">
        <v>168</v>
      </c>
      <c r="E161" s="236" t="s">
        <v>21</v>
      </c>
      <c r="F161" s="237" t="s">
        <v>220</v>
      </c>
      <c r="G161" s="235"/>
      <c r="H161" s="236" t="s">
        <v>21</v>
      </c>
      <c r="I161" s="238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168</v>
      </c>
      <c r="AU161" s="243" t="s">
        <v>85</v>
      </c>
      <c r="AV161" s="13" t="s">
        <v>83</v>
      </c>
      <c r="AW161" s="13" t="s">
        <v>37</v>
      </c>
      <c r="AX161" s="13" t="s">
        <v>76</v>
      </c>
      <c r="AY161" s="243" t="s">
        <v>155</v>
      </c>
    </row>
    <row r="162" s="14" customFormat="1">
      <c r="A162" s="14"/>
      <c r="B162" s="244"/>
      <c r="C162" s="245"/>
      <c r="D162" s="227" t="s">
        <v>168</v>
      </c>
      <c r="E162" s="246" t="s">
        <v>21</v>
      </c>
      <c r="F162" s="247" t="s">
        <v>221</v>
      </c>
      <c r="G162" s="245"/>
      <c r="H162" s="248">
        <v>166.5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168</v>
      </c>
      <c r="AU162" s="254" t="s">
        <v>85</v>
      </c>
      <c r="AV162" s="14" t="s">
        <v>85</v>
      </c>
      <c r="AW162" s="14" t="s">
        <v>37</v>
      </c>
      <c r="AX162" s="14" t="s">
        <v>76</v>
      </c>
      <c r="AY162" s="254" t="s">
        <v>155</v>
      </c>
    </row>
    <row r="163" s="15" customFormat="1">
      <c r="A163" s="15"/>
      <c r="B163" s="255"/>
      <c r="C163" s="256"/>
      <c r="D163" s="227" t="s">
        <v>168</v>
      </c>
      <c r="E163" s="257" t="s">
        <v>21</v>
      </c>
      <c r="F163" s="258" t="s">
        <v>171</v>
      </c>
      <c r="G163" s="256"/>
      <c r="H163" s="259">
        <v>166.5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168</v>
      </c>
      <c r="AU163" s="265" t="s">
        <v>85</v>
      </c>
      <c r="AV163" s="15" t="s">
        <v>162</v>
      </c>
      <c r="AW163" s="15" t="s">
        <v>37</v>
      </c>
      <c r="AX163" s="15" t="s">
        <v>76</v>
      </c>
      <c r="AY163" s="265" t="s">
        <v>155</v>
      </c>
    </row>
    <row r="164" s="14" customFormat="1">
      <c r="A164" s="14"/>
      <c r="B164" s="244"/>
      <c r="C164" s="245"/>
      <c r="D164" s="227" t="s">
        <v>168</v>
      </c>
      <c r="E164" s="246" t="s">
        <v>21</v>
      </c>
      <c r="F164" s="247" t="s">
        <v>232</v>
      </c>
      <c r="G164" s="245"/>
      <c r="H164" s="248">
        <v>35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168</v>
      </c>
      <c r="AU164" s="254" t="s">
        <v>85</v>
      </c>
      <c r="AV164" s="14" t="s">
        <v>85</v>
      </c>
      <c r="AW164" s="14" t="s">
        <v>37</v>
      </c>
      <c r="AX164" s="14" t="s">
        <v>76</v>
      </c>
      <c r="AY164" s="254" t="s">
        <v>155</v>
      </c>
    </row>
    <row r="165" s="14" customFormat="1">
      <c r="A165" s="14"/>
      <c r="B165" s="244"/>
      <c r="C165" s="245"/>
      <c r="D165" s="227" t="s">
        <v>168</v>
      </c>
      <c r="E165" s="246" t="s">
        <v>21</v>
      </c>
      <c r="F165" s="247" t="s">
        <v>233</v>
      </c>
      <c r="G165" s="245"/>
      <c r="H165" s="248">
        <v>60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168</v>
      </c>
      <c r="AU165" s="254" t="s">
        <v>85</v>
      </c>
      <c r="AV165" s="14" t="s">
        <v>85</v>
      </c>
      <c r="AW165" s="14" t="s">
        <v>37</v>
      </c>
      <c r="AX165" s="14" t="s">
        <v>76</v>
      </c>
      <c r="AY165" s="254" t="s">
        <v>155</v>
      </c>
    </row>
    <row r="166" s="14" customFormat="1">
      <c r="A166" s="14"/>
      <c r="B166" s="244"/>
      <c r="C166" s="245"/>
      <c r="D166" s="227" t="s">
        <v>168</v>
      </c>
      <c r="E166" s="246" t="s">
        <v>21</v>
      </c>
      <c r="F166" s="247" t="s">
        <v>234</v>
      </c>
      <c r="G166" s="245"/>
      <c r="H166" s="248">
        <v>2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168</v>
      </c>
      <c r="AU166" s="254" t="s">
        <v>85</v>
      </c>
      <c r="AV166" s="14" t="s">
        <v>85</v>
      </c>
      <c r="AW166" s="14" t="s">
        <v>37</v>
      </c>
      <c r="AX166" s="14" t="s">
        <v>76</v>
      </c>
      <c r="AY166" s="254" t="s">
        <v>155</v>
      </c>
    </row>
    <row r="167" s="15" customFormat="1">
      <c r="A167" s="15"/>
      <c r="B167" s="255"/>
      <c r="C167" s="256"/>
      <c r="D167" s="227" t="s">
        <v>168</v>
      </c>
      <c r="E167" s="257" t="s">
        <v>21</v>
      </c>
      <c r="F167" s="258" t="s">
        <v>171</v>
      </c>
      <c r="G167" s="256"/>
      <c r="H167" s="259">
        <v>97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168</v>
      </c>
      <c r="AU167" s="265" t="s">
        <v>85</v>
      </c>
      <c r="AV167" s="15" t="s">
        <v>162</v>
      </c>
      <c r="AW167" s="15" t="s">
        <v>37</v>
      </c>
      <c r="AX167" s="15" t="s">
        <v>83</v>
      </c>
      <c r="AY167" s="265" t="s">
        <v>155</v>
      </c>
    </row>
    <row r="168" s="2" customFormat="1" ht="16.5" customHeight="1">
      <c r="A168" s="40"/>
      <c r="B168" s="41"/>
      <c r="C168" s="214" t="s">
        <v>235</v>
      </c>
      <c r="D168" s="214" t="s">
        <v>157</v>
      </c>
      <c r="E168" s="215" t="s">
        <v>236</v>
      </c>
      <c r="F168" s="216" t="s">
        <v>237</v>
      </c>
      <c r="G168" s="217" t="s">
        <v>208</v>
      </c>
      <c r="H168" s="218">
        <v>4.0800000000000001</v>
      </c>
      <c r="I168" s="219"/>
      <c r="J168" s="220">
        <f>ROUND(I168*H168,2)</f>
        <v>0</v>
      </c>
      <c r="K168" s="216" t="s">
        <v>161</v>
      </c>
      <c r="L168" s="46"/>
      <c r="M168" s="221" t="s">
        <v>21</v>
      </c>
      <c r="N168" s="222" t="s">
        <v>47</v>
      </c>
      <c r="O168" s="86"/>
      <c r="P168" s="223">
        <f>O168*H168</f>
        <v>0</v>
      </c>
      <c r="Q168" s="223">
        <v>0.0086800000000000002</v>
      </c>
      <c r="R168" s="223">
        <f>Q168*H168</f>
        <v>0.035414399999999999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162</v>
      </c>
      <c r="AT168" s="225" t="s">
        <v>157</v>
      </c>
      <c r="AU168" s="225" t="s">
        <v>85</v>
      </c>
      <c r="AY168" s="19" t="s">
        <v>155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162</v>
      </c>
      <c r="BM168" s="225" t="s">
        <v>238</v>
      </c>
    </row>
    <row r="169" s="2" customFormat="1">
      <c r="A169" s="40"/>
      <c r="B169" s="41"/>
      <c r="C169" s="42"/>
      <c r="D169" s="227" t="s">
        <v>164</v>
      </c>
      <c r="E169" s="42"/>
      <c r="F169" s="228" t="s">
        <v>239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164</v>
      </c>
      <c r="AU169" s="19" t="s">
        <v>85</v>
      </c>
    </row>
    <row r="170" s="2" customFormat="1">
      <c r="A170" s="40"/>
      <c r="B170" s="41"/>
      <c r="C170" s="42"/>
      <c r="D170" s="232" t="s">
        <v>166</v>
      </c>
      <c r="E170" s="42"/>
      <c r="F170" s="233" t="s">
        <v>240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166</v>
      </c>
      <c r="AU170" s="19" t="s">
        <v>85</v>
      </c>
    </row>
    <row r="171" s="13" customFormat="1">
      <c r="A171" s="13"/>
      <c r="B171" s="234"/>
      <c r="C171" s="235"/>
      <c r="D171" s="227" t="s">
        <v>168</v>
      </c>
      <c r="E171" s="236" t="s">
        <v>21</v>
      </c>
      <c r="F171" s="237" t="s">
        <v>186</v>
      </c>
      <c r="G171" s="235"/>
      <c r="H171" s="236" t="s">
        <v>21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168</v>
      </c>
      <c r="AU171" s="243" t="s">
        <v>85</v>
      </c>
      <c r="AV171" s="13" t="s">
        <v>83</v>
      </c>
      <c r="AW171" s="13" t="s">
        <v>37</v>
      </c>
      <c r="AX171" s="13" t="s">
        <v>76</v>
      </c>
      <c r="AY171" s="243" t="s">
        <v>155</v>
      </c>
    </row>
    <row r="172" s="14" customFormat="1">
      <c r="A172" s="14"/>
      <c r="B172" s="244"/>
      <c r="C172" s="245"/>
      <c r="D172" s="227" t="s">
        <v>168</v>
      </c>
      <c r="E172" s="246" t="s">
        <v>21</v>
      </c>
      <c r="F172" s="247" t="s">
        <v>241</v>
      </c>
      <c r="G172" s="245"/>
      <c r="H172" s="248">
        <v>1.8799999999999999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168</v>
      </c>
      <c r="AU172" s="254" t="s">
        <v>85</v>
      </c>
      <c r="AV172" s="14" t="s">
        <v>85</v>
      </c>
      <c r="AW172" s="14" t="s">
        <v>37</v>
      </c>
      <c r="AX172" s="14" t="s">
        <v>76</v>
      </c>
      <c r="AY172" s="254" t="s">
        <v>155</v>
      </c>
    </row>
    <row r="173" s="16" customFormat="1">
      <c r="A173" s="16"/>
      <c r="B173" s="266"/>
      <c r="C173" s="267"/>
      <c r="D173" s="227" t="s">
        <v>168</v>
      </c>
      <c r="E173" s="268" t="s">
        <v>21</v>
      </c>
      <c r="F173" s="269" t="s">
        <v>203</v>
      </c>
      <c r="G173" s="267"/>
      <c r="H173" s="270">
        <v>1.8799999999999999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6" t="s">
        <v>168</v>
      </c>
      <c r="AU173" s="276" t="s">
        <v>85</v>
      </c>
      <c r="AV173" s="16" t="s">
        <v>180</v>
      </c>
      <c r="AW173" s="16" t="s">
        <v>37</v>
      </c>
      <c r="AX173" s="16" t="s">
        <v>76</v>
      </c>
      <c r="AY173" s="276" t="s">
        <v>155</v>
      </c>
    </row>
    <row r="174" s="13" customFormat="1">
      <c r="A174" s="13"/>
      <c r="B174" s="234"/>
      <c r="C174" s="235"/>
      <c r="D174" s="227" t="s">
        <v>168</v>
      </c>
      <c r="E174" s="236" t="s">
        <v>21</v>
      </c>
      <c r="F174" s="237" t="s">
        <v>242</v>
      </c>
      <c r="G174" s="235"/>
      <c r="H174" s="236" t="s">
        <v>21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168</v>
      </c>
      <c r="AU174" s="243" t="s">
        <v>85</v>
      </c>
      <c r="AV174" s="13" t="s">
        <v>83</v>
      </c>
      <c r="AW174" s="13" t="s">
        <v>37</v>
      </c>
      <c r="AX174" s="13" t="s">
        <v>76</v>
      </c>
      <c r="AY174" s="243" t="s">
        <v>155</v>
      </c>
    </row>
    <row r="175" s="14" customFormat="1">
      <c r="A175" s="14"/>
      <c r="B175" s="244"/>
      <c r="C175" s="245"/>
      <c r="D175" s="227" t="s">
        <v>168</v>
      </c>
      <c r="E175" s="246" t="s">
        <v>21</v>
      </c>
      <c r="F175" s="247" t="s">
        <v>243</v>
      </c>
      <c r="G175" s="245"/>
      <c r="H175" s="248">
        <v>2.2000000000000002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168</v>
      </c>
      <c r="AU175" s="254" t="s">
        <v>85</v>
      </c>
      <c r="AV175" s="14" t="s">
        <v>85</v>
      </c>
      <c r="AW175" s="14" t="s">
        <v>37</v>
      </c>
      <c r="AX175" s="14" t="s">
        <v>76</v>
      </c>
      <c r="AY175" s="254" t="s">
        <v>155</v>
      </c>
    </row>
    <row r="176" s="16" customFormat="1">
      <c r="A176" s="16"/>
      <c r="B176" s="266"/>
      <c r="C176" s="267"/>
      <c r="D176" s="227" t="s">
        <v>168</v>
      </c>
      <c r="E176" s="268" t="s">
        <v>21</v>
      </c>
      <c r="F176" s="269" t="s">
        <v>203</v>
      </c>
      <c r="G176" s="267"/>
      <c r="H176" s="270">
        <v>2.2000000000000002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6" t="s">
        <v>168</v>
      </c>
      <c r="AU176" s="276" t="s">
        <v>85</v>
      </c>
      <c r="AV176" s="16" t="s">
        <v>180</v>
      </c>
      <c r="AW176" s="16" t="s">
        <v>37</v>
      </c>
      <c r="AX176" s="16" t="s">
        <v>76</v>
      </c>
      <c r="AY176" s="276" t="s">
        <v>155</v>
      </c>
    </row>
    <row r="177" s="15" customFormat="1">
      <c r="A177" s="15"/>
      <c r="B177" s="255"/>
      <c r="C177" s="256"/>
      <c r="D177" s="227" t="s">
        <v>168</v>
      </c>
      <c r="E177" s="257" t="s">
        <v>21</v>
      </c>
      <c r="F177" s="258" t="s">
        <v>171</v>
      </c>
      <c r="G177" s="256"/>
      <c r="H177" s="259">
        <v>4.0800000000000001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168</v>
      </c>
      <c r="AU177" s="265" t="s">
        <v>85</v>
      </c>
      <c r="AV177" s="15" t="s">
        <v>162</v>
      </c>
      <c r="AW177" s="15" t="s">
        <v>37</v>
      </c>
      <c r="AX177" s="15" t="s">
        <v>83</v>
      </c>
      <c r="AY177" s="265" t="s">
        <v>155</v>
      </c>
    </row>
    <row r="178" s="2" customFormat="1" ht="16.5" customHeight="1">
      <c r="A178" s="40"/>
      <c r="B178" s="41"/>
      <c r="C178" s="214" t="s">
        <v>244</v>
      </c>
      <c r="D178" s="214" t="s">
        <v>157</v>
      </c>
      <c r="E178" s="215" t="s">
        <v>245</v>
      </c>
      <c r="F178" s="216" t="s">
        <v>246</v>
      </c>
      <c r="G178" s="217" t="s">
        <v>208</v>
      </c>
      <c r="H178" s="218">
        <v>8.4800000000000004</v>
      </c>
      <c r="I178" s="219"/>
      <c r="J178" s="220">
        <f>ROUND(I178*H178,2)</f>
        <v>0</v>
      </c>
      <c r="K178" s="216" t="s">
        <v>161</v>
      </c>
      <c r="L178" s="46"/>
      <c r="M178" s="221" t="s">
        <v>21</v>
      </c>
      <c r="N178" s="222" t="s">
        <v>47</v>
      </c>
      <c r="O178" s="86"/>
      <c r="P178" s="223">
        <f>O178*H178</f>
        <v>0</v>
      </c>
      <c r="Q178" s="223">
        <v>0.036900000000000002</v>
      </c>
      <c r="R178" s="223">
        <f>Q178*H178</f>
        <v>0.31291200000000002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162</v>
      </c>
      <c r="AT178" s="225" t="s">
        <v>157</v>
      </c>
      <c r="AU178" s="225" t="s">
        <v>85</v>
      </c>
      <c r="AY178" s="19" t="s">
        <v>155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83</v>
      </c>
      <c r="BK178" s="226">
        <f>ROUND(I178*H178,2)</f>
        <v>0</v>
      </c>
      <c r="BL178" s="19" t="s">
        <v>162</v>
      </c>
      <c r="BM178" s="225" t="s">
        <v>247</v>
      </c>
    </row>
    <row r="179" s="2" customFormat="1">
      <c r="A179" s="40"/>
      <c r="B179" s="41"/>
      <c r="C179" s="42"/>
      <c r="D179" s="227" t="s">
        <v>164</v>
      </c>
      <c r="E179" s="42"/>
      <c r="F179" s="228" t="s">
        <v>248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164</v>
      </c>
      <c r="AU179" s="19" t="s">
        <v>85</v>
      </c>
    </row>
    <row r="180" s="2" customFormat="1">
      <c r="A180" s="40"/>
      <c r="B180" s="41"/>
      <c r="C180" s="42"/>
      <c r="D180" s="232" t="s">
        <v>166</v>
      </c>
      <c r="E180" s="42"/>
      <c r="F180" s="233" t="s">
        <v>249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166</v>
      </c>
      <c r="AU180" s="19" t="s">
        <v>85</v>
      </c>
    </row>
    <row r="181" s="13" customFormat="1">
      <c r="A181" s="13"/>
      <c r="B181" s="234"/>
      <c r="C181" s="235"/>
      <c r="D181" s="227" t="s">
        <v>168</v>
      </c>
      <c r="E181" s="236" t="s">
        <v>21</v>
      </c>
      <c r="F181" s="237" t="s">
        <v>186</v>
      </c>
      <c r="G181" s="235"/>
      <c r="H181" s="236" t="s">
        <v>21</v>
      </c>
      <c r="I181" s="238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168</v>
      </c>
      <c r="AU181" s="243" t="s">
        <v>85</v>
      </c>
      <c r="AV181" s="13" t="s">
        <v>83</v>
      </c>
      <c r="AW181" s="13" t="s">
        <v>37</v>
      </c>
      <c r="AX181" s="13" t="s">
        <v>76</v>
      </c>
      <c r="AY181" s="243" t="s">
        <v>155</v>
      </c>
    </row>
    <row r="182" s="14" customFormat="1">
      <c r="A182" s="14"/>
      <c r="B182" s="244"/>
      <c r="C182" s="245"/>
      <c r="D182" s="227" t="s">
        <v>168</v>
      </c>
      <c r="E182" s="246" t="s">
        <v>21</v>
      </c>
      <c r="F182" s="247" t="s">
        <v>250</v>
      </c>
      <c r="G182" s="245"/>
      <c r="H182" s="248">
        <v>2.2000000000000002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168</v>
      </c>
      <c r="AU182" s="254" t="s">
        <v>85</v>
      </c>
      <c r="AV182" s="14" t="s">
        <v>85</v>
      </c>
      <c r="AW182" s="14" t="s">
        <v>37</v>
      </c>
      <c r="AX182" s="14" t="s">
        <v>76</v>
      </c>
      <c r="AY182" s="254" t="s">
        <v>155</v>
      </c>
    </row>
    <row r="183" s="14" customFormat="1">
      <c r="A183" s="14"/>
      <c r="B183" s="244"/>
      <c r="C183" s="245"/>
      <c r="D183" s="227" t="s">
        <v>168</v>
      </c>
      <c r="E183" s="246" t="s">
        <v>21</v>
      </c>
      <c r="F183" s="247" t="s">
        <v>251</v>
      </c>
      <c r="G183" s="245"/>
      <c r="H183" s="248">
        <v>2.2000000000000002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168</v>
      </c>
      <c r="AU183" s="254" t="s">
        <v>85</v>
      </c>
      <c r="AV183" s="14" t="s">
        <v>85</v>
      </c>
      <c r="AW183" s="14" t="s">
        <v>37</v>
      </c>
      <c r="AX183" s="14" t="s">
        <v>76</v>
      </c>
      <c r="AY183" s="254" t="s">
        <v>155</v>
      </c>
    </row>
    <row r="184" s="14" customFormat="1">
      <c r="A184" s="14"/>
      <c r="B184" s="244"/>
      <c r="C184" s="245"/>
      <c r="D184" s="227" t="s">
        <v>168</v>
      </c>
      <c r="E184" s="246" t="s">
        <v>21</v>
      </c>
      <c r="F184" s="247" t="s">
        <v>252</v>
      </c>
      <c r="G184" s="245"/>
      <c r="H184" s="248">
        <v>2.2000000000000002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168</v>
      </c>
      <c r="AU184" s="254" t="s">
        <v>85</v>
      </c>
      <c r="AV184" s="14" t="s">
        <v>85</v>
      </c>
      <c r="AW184" s="14" t="s">
        <v>37</v>
      </c>
      <c r="AX184" s="14" t="s">
        <v>76</v>
      </c>
      <c r="AY184" s="254" t="s">
        <v>155</v>
      </c>
    </row>
    <row r="185" s="14" customFormat="1">
      <c r="A185" s="14"/>
      <c r="B185" s="244"/>
      <c r="C185" s="245"/>
      <c r="D185" s="227" t="s">
        <v>168</v>
      </c>
      <c r="E185" s="246" t="s">
        <v>21</v>
      </c>
      <c r="F185" s="247" t="s">
        <v>253</v>
      </c>
      <c r="G185" s="245"/>
      <c r="H185" s="248">
        <v>1.8799999999999999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168</v>
      </c>
      <c r="AU185" s="254" t="s">
        <v>85</v>
      </c>
      <c r="AV185" s="14" t="s">
        <v>85</v>
      </c>
      <c r="AW185" s="14" t="s">
        <v>37</v>
      </c>
      <c r="AX185" s="14" t="s">
        <v>76</v>
      </c>
      <c r="AY185" s="254" t="s">
        <v>155</v>
      </c>
    </row>
    <row r="186" s="15" customFormat="1">
      <c r="A186" s="15"/>
      <c r="B186" s="255"/>
      <c r="C186" s="256"/>
      <c r="D186" s="227" t="s">
        <v>168</v>
      </c>
      <c r="E186" s="257" t="s">
        <v>21</v>
      </c>
      <c r="F186" s="258" t="s">
        <v>171</v>
      </c>
      <c r="G186" s="256"/>
      <c r="H186" s="259">
        <v>8.4800000000000004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168</v>
      </c>
      <c r="AU186" s="265" t="s">
        <v>85</v>
      </c>
      <c r="AV186" s="15" t="s">
        <v>162</v>
      </c>
      <c r="AW186" s="15" t="s">
        <v>37</v>
      </c>
      <c r="AX186" s="15" t="s">
        <v>83</v>
      </c>
      <c r="AY186" s="265" t="s">
        <v>155</v>
      </c>
    </row>
    <row r="187" s="2" customFormat="1" ht="16.5" customHeight="1">
      <c r="A187" s="40"/>
      <c r="B187" s="41"/>
      <c r="C187" s="214" t="s">
        <v>254</v>
      </c>
      <c r="D187" s="214" t="s">
        <v>157</v>
      </c>
      <c r="E187" s="215" t="s">
        <v>255</v>
      </c>
      <c r="F187" s="216" t="s">
        <v>256</v>
      </c>
      <c r="G187" s="217" t="s">
        <v>160</v>
      </c>
      <c r="H187" s="218">
        <v>524.50599999999997</v>
      </c>
      <c r="I187" s="219"/>
      <c r="J187" s="220">
        <f>ROUND(I187*H187,2)</f>
        <v>0</v>
      </c>
      <c r="K187" s="216" t="s">
        <v>161</v>
      </c>
      <c r="L187" s="46"/>
      <c r="M187" s="221" t="s">
        <v>21</v>
      </c>
      <c r="N187" s="222" t="s">
        <v>47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162</v>
      </c>
      <c r="AT187" s="225" t="s">
        <v>157</v>
      </c>
      <c r="AU187" s="225" t="s">
        <v>85</v>
      </c>
      <c r="AY187" s="19" t="s">
        <v>155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162</v>
      </c>
      <c r="BM187" s="225" t="s">
        <v>257</v>
      </c>
    </row>
    <row r="188" s="2" customFormat="1">
      <c r="A188" s="40"/>
      <c r="B188" s="41"/>
      <c r="C188" s="42"/>
      <c r="D188" s="227" t="s">
        <v>164</v>
      </c>
      <c r="E188" s="42"/>
      <c r="F188" s="228" t="s">
        <v>258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164</v>
      </c>
      <c r="AU188" s="19" t="s">
        <v>85</v>
      </c>
    </row>
    <row r="189" s="2" customFormat="1">
      <c r="A189" s="40"/>
      <c r="B189" s="41"/>
      <c r="C189" s="42"/>
      <c r="D189" s="232" t="s">
        <v>166</v>
      </c>
      <c r="E189" s="42"/>
      <c r="F189" s="233" t="s">
        <v>259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166</v>
      </c>
      <c r="AU189" s="19" t="s">
        <v>85</v>
      </c>
    </row>
    <row r="190" s="13" customFormat="1">
      <c r="A190" s="13"/>
      <c r="B190" s="234"/>
      <c r="C190" s="235"/>
      <c r="D190" s="227" t="s">
        <v>168</v>
      </c>
      <c r="E190" s="236" t="s">
        <v>21</v>
      </c>
      <c r="F190" s="237" t="s">
        <v>260</v>
      </c>
      <c r="G190" s="235"/>
      <c r="H190" s="236" t="s">
        <v>21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168</v>
      </c>
      <c r="AU190" s="243" t="s">
        <v>85</v>
      </c>
      <c r="AV190" s="13" t="s">
        <v>83</v>
      </c>
      <c r="AW190" s="13" t="s">
        <v>37</v>
      </c>
      <c r="AX190" s="13" t="s">
        <v>76</v>
      </c>
      <c r="AY190" s="243" t="s">
        <v>155</v>
      </c>
    </row>
    <row r="191" s="14" customFormat="1">
      <c r="A191" s="14"/>
      <c r="B191" s="244"/>
      <c r="C191" s="245"/>
      <c r="D191" s="227" t="s">
        <v>168</v>
      </c>
      <c r="E191" s="246" t="s">
        <v>21</v>
      </c>
      <c r="F191" s="247" t="s">
        <v>261</v>
      </c>
      <c r="G191" s="245"/>
      <c r="H191" s="248">
        <v>388.51999999999998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168</v>
      </c>
      <c r="AU191" s="254" t="s">
        <v>85</v>
      </c>
      <c r="AV191" s="14" t="s">
        <v>85</v>
      </c>
      <c r="AW191" s="14" t="s">
        <v>37</v>
      </c>
      <c r="AX191" s="14" t="s">
        <v>76</v>
      </c>
      <c r="AY191" s="254" t="s">
        <v>155</v>
      </c>
    </row>
    <row r="192" s="13" customFormat="1">
      <c r="A192" s="13"/>
      <c r="B192" s="234"/>
      <c r="C192" s="235"/>
      <c r="D192" s="227" t="s">
        <v>168</v>
      </c>
      <c r="E192" s="236" t="s">
        <v>21</v>
      </c>
      <c r="F192" s="237" t="s">
        <v>262</v>
      </c>
      <c r="G192" s="235"/>
      <c r="H192" s="236" t="s">
        <v>21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168</v>
      </c>
      <c r="AU192" s="243" t="s">
        <v>85</v>
      </c>
      <c r="AV192" s="13" t="s">
        <v>83</v>
      </c>
      <c r="AW192" s="13" t="s">
        <v>37</v>
      </c>
      <c r="AX192" s="13" t="s">
        <v>76</v>
      </c>
      <c r="AY192" s="243" t="s">
        <v>155</v>
      </c>
    </row>
    <row r="193" s="14" customFormat="1">
      <c r="A193" s="14"/>
      <c r="B193" s="244"/>
      <c r="C193" s="245"/>
      <c r="D193" s="227" t="s">
        <v>168</v>
      </c>
      <c r="E193" s="246" t="s">
        <v>21</v>
      </c>
      <c r="F193" s="247" t="s">
        <v>263</v>
      </c>
      <c r="G193" s="245"/>
      <c r="H193" s="248">
        <v>46.045999999999999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168</v>
      </c>
      <c r="AU193" s="254" t="s">
        <v>85</v>
      </c>
      <c r="AV193" s="14" t="s">
        <v>85</v>
      </c>
      <c r="AW193" s="14" t="s">
        <v>37</v>
      </c>
      <c r="AX193" s="14" t="s">
        <v>76</v>
      </c>
      <c r="AY193" s="254" t="s">
        <v>155</v>
      </c>
    </row>
    <row r="194" s="13" customFormat="1">
      <c r="A194" s="13"/>
      <c r="B194" s="234"/>
      <c r="C194" s="235"/>
      <c r="D194" s="227" t="s">
        <v>168</v>
      </c>
      <c r="E194" s="236" t="s">
        <v>21</v>
      </c>
      <c r="F194" s="237" t="s">
        <v>264</v>
      </c>
      <c r="G194" s="235"/>
      <c r="H194" s="236" t="s">
        <v>21</v>
      </c>
      <c r="I194" s="238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168</v>
      </c>
      <c r="AU194" s="243" t="s">
        <v>85</v>
      </c>
      <c r="AV194" s="13" t="s">
        <v>83</v>
      </c>
      <c r="AW194" s="13" t="s">
        <v>37</v>
      </c>
      <c r="AX194" s="13" t="s">
        <v>76</v>
      </c>
      <c r="AY194" s="243" t="s">
        <v>155</v>
      </c>
    </row>
    <row r="195" s="14" customFormat="1">
      <c r="A195" s="14"/>
      <c r="B195" s="244"/>
      <c r="C195" s="245"/>
      <c r="D195" s="227" t="s">
        <v>168</v>
      </c>
      <c r="E195" s="246" t="s">
        <v>21</v>
      </c>
      <c r="F195" s="247" t="s">
        <v>265</v>
      </c>
      <c r="G195" s="245"/>
      <c r="H195" s="248">
        <v>87.780000000000001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168</v>
      </c>
      <c r="AU195" s="254" t="s">
        <v>85</v>
      </c>
      <c r="AV195" s="14" t="s">
        <v>85</v>
      </c>
      <c r="AW195" s="14" t="s">
        <v>37</v>
      </c>
      <c r="AX195" s="14" t="s">
        <v>76</v>
      </c>
      <c r="AY195" s="254" t="s">
        <v>155</v>
      </c>
    </row>
    <row r="196" s="14" customFormat="1">
      <c r="A196" s="14"/>
      <c r="B196" s="244"/>
      <c r="C196" s="245"/>
      <c r="D196" s="227" t="s">
        <v>168</v>
      </c>
      <c r="E196" s="246" t="s">
        <v>21</v>
      </c>
      <c r="F196" s="247" t="s">
        <v>266</v>
      </c>
      <c r="G196" s="245"/>
      <c r="H196" s="248">
        <v>2.1600000000000001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168</v>
      </c>
      <c r="AU196" s="254" t="s">
        <v>85</v>
      </c>
      <c r="AV196" s="14" t="s">
        <v>85</v>
      </c>
      <c r="AW196" s="14" t="s">
        <v>37</v>
      </c>
      <c r="AX196" s="14" t="s">
        <v>76</v>
      </c>
      <c r="AY196" s="254" t="s">
        <v>155</v>
      </c>
    </row>
    <row r="197" s="15" customFormat="1">
      <c r="A197" s="15"/>
      <c r="B197" s="255"/>
      <c r="C197" s="256"/>
      <c r="D197" s="227" t="s">
        <v>168</v>
      </c>
      <c r="E197" s="257" t="s">
        <v>21</v>
      </c>
      <c r="F197" s="258" t="s">
        <v>171</v>
      </c>
      <c r="G197" s="256"/>
      <c r="H197" s="259">
        <v>524.50599999999997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168</v>
      </c>
      <c r="AU197" s="265" t="s">
        <v>85</v>
      </c>
      <c r="AV197" s="15" t="s">
        <v>162</v>
      </c>
      <c r="AW197" s="15" t="s">
        <v>37</v>
      </c>
      <c r="AX197" s="15" t="s">
        <v>83</v>
      </c>
      <c r="AY197" s="265" t="s">
        <v>155</v>
      </c>
    </row>
    <row r="198" s="2" customFormat="1" ht="16.5" customHeight="1">
      <c r="A198" s="40"/>
      <c r="B198" s="41"/>
      <c r="C198" s="214" t="s">
        <v>267</v>
      </c>
      <c r="D198" s="214" t="s">
        <v>157</v>
      </c>
      <c r="E198" s="215" t="s">
        <v>268</v>
      </c>
      <c r="F198" s="216" t="s">
        <v>269</v>
      </c>
      <c r="G198" s="217" t="s">
        <v>270</v>
      </c>
      <c r="H198" s="218">
        <v>35.622</v>
      </c>
      <c r="I198" s="219"/>
      <c r="J198" s="220">
        <f>ROUND(I198*H198,2)</f>
        <v>0</v>
      </c>
      <c r="K198" s="216" t="s">
        <v>161</v>
      </c>
      <c r="L198" s="46"/>
      <c r="M198" s="221" t="s">
        <v>21</v>
      </c>
      <c r="N198" s="222" t="s">
        <v>47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162</v>
      </c>
      <c r="AT198" s="225" t="s">
        <v>157</v>
      </c>
      <c r="AU198" s="225" t="s">
        <v>85</v>
      </c>
      <c r="AY198" s="19" t="s">
        <v>155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83</v>
      </c>
      <c r="BK198" s="226">
        <f>ROUND(I198*H198,2)</f>
        <v>0</v>
      </c>
      <c r="BL198" s="19" t="s">
        <v>162</v>
      </c>
      <c r="BM198" s="225" t="s">
        <v>271</v>
      </c>
    </row>
    <row r="199" s="2" customFormat="1">
      <c r="A199" s="40"/>
      <c r="B199" s="41"/>
      <c r="C199" s="42"/>
      <c r="D199" s="227" t="s">
        <v>164</v>
      </c>
      <c r="E199" s="42"/>
      <c r="F199" s="228" t="s">
        <v>272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164</v>
      </c>
      <c r="AU199" s="19" t="s">
        <v>85</v>
      </c>
    </row>
    <row r="200" s="2" customFormat="1">
      <c r="A200" s="40"/>
      <c r="B200" s="41"/>
      <c r="C200" s="42"/>
      <c r="D200" s="232" t="s">
        <v>166</v>
      </c>
      <c r="E200" s="42"/>
      <c r="F200" s="233" t="s">
        <v>273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166</v>
      </c>
      <c r="AU200" s="19" t="s">
        <v>85</v>
      </c>
    </row>
    <row r="201" s="13" customFormat="1">
      <c r="A201" s="13"/>
      <c r="B201" s="234"/>
      <c r="C201" s="235"/>
      <c r="D201" s="227" t="s">
        <v>168</v>
      </c>
      <c r="E201" s="236" t="s">
        <v>21</v>
      </c>
      <c r="F201" s="237" t="s">
        <v>274</v>
      </c>
      <c r="G201" s="235"/>
      <c r="H201" s="236" t="s">
        <v>21</v>
      </c>
      <c r="I201" s="238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168</v>
      </c>
      <c r="AU201" s="243" t="s">
        <v>85</v>
      </c>
      <c r="AV201" s="13" t="s">
        <v>83</v>
      </c>
      <c r="AW201" s="13" t="s">
        <v>37</v>
      </c>
      <c r="AX201" s="13" t="s">
        <v>76</v>
      </c>
      <c r="AY201" s="243" t="s">
        <v>155</v>
      </c>
    </row>
    <row r="202" s="13" customFormat="1">
      <c r="A202" s="13"/>
      <c r="B202" s="234"/>
      <c r="C202" s="235"/>
      <c r="D202" s="227" t="s">
        <v>168</v>
      </c>
      <c r="E202" s="236" t="s">
        <v>21</v>
      </c>
      <c r="F202" s="237" t="s">
        <v>260</v>
      </c>
      <c r="G202" s="235"/>
      <c r="H202" s="236" t="s">
        <v>21</v>
      </c>
      <c r="I202" s="238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168</v>
      </c>
      <c r="AU202" s="243" t="s">
        <v>85</v>
      </c>
      <c r="AV202" s="13" t="s">
        <v>83</v>
      </c>
      <c r="AW202" s="13" t="s">
        <v>37</v>
      </c>
      <c r="AX202" s="13" t="s">
        <v>76</v>
      </c>
      <c r="AY202" s="243" t="s">
        <v>155</v>
      </c>
    </row>
    <row r="203" s="14" customFormat="1">
      <c r="A203" s="14"/>
      <c r="B203" s="244"/>
      <c r="C203" s="245"/>
      <c r="D203" s="227" t="s">
        <v>168</v>
      </c>
      <c r="E203" s="246" t="s">
        <v>21</v>
      </c>
      <c r="F203" s="247" t="s">
        <v>275</v>
      </c>
      <c r="G203" s="245"/>
      <c r="H203" s="248">
        <v>10.032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168</v>
      </c>
      <c r="AU203" s="254" t="s">
        <v>85</v>
      </c>
      <c r="AV203" s="14" t="s">
        <v>85</v>
      </c>
      <c r="AW203" s="14" t="s">
        <v>37</v>
      </c>
      <c r="AX203" s="14" t="s">
        <v>76</v>
      </c>
      <c r="AY203" s="254" t="s">
        <v>155</v>
      </c>
    </row>
    <row r="204" s="14" customFormat="1">
      <c r="A204" s="14"/>
      <c r="B204" s="244"/>
      <c r="C204" s="245"/>
      <c r="D204" s="227" t="s">
        <v>168</v>
      </c>
      <c r="E204" s="246" t="s">
        <v>21</v>
      </c>
      <c r="F204" s="247" t="s">
        <v>276</v>
      </c>
      <c r="G204" s="245"/>
      <c r="H204" s="248">
        <v>11.176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168</v>
      </c>
      <c r="AU204" s="254" t="s">
        <v>85</v>
      </c>
      <c r="AV204" s="14" t="s">
        <v>85</v>
      </c>
      <c r="AW204" s="14" t="s">
        <v>37</v>
      </c>
      <c r="AX204" s="14" t="s">
        <v>76</v>
      </c>
      <c r="AY204" s="254" t="s">
        <v>155</v>
      </c>
    </row>
    <row r="205" s="14" customFormat="1">
      <c r="A205" s="14"/>
      <c r="B205" s="244"/>
      <c r="C205" s="245"/>
      <c r="D205" s="227" t="s">
        <v>168</v>
      </c>
      <c r="E205" s="246" t="s">
        <v>21</v>
      </c>
      <c r="F205" s="247" t="s">
        <v>277</v>
      </c>
      <c r="G205" s="245"/>
      <c r="H205" s="248">
        <v>13.464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168</v>
      </c>
      <c r="AU205" s="254" t="s">
        <v>85</v>
      </c>
      <c r="AV205" s="14" t="s">
        <v>85</v>
      </c>
      <c r="AW205" s="14" t="s">
        <v>37</v>
      </c>
      <c r="AX205" s="14" t="s">
        <v>76</v>
      </c>
      <c r="AY205" s="254" t="s">
        <v>155</v>
      </c>
    </row>
    <row r="206" s="13" customFormat="1">
      <c r="A206" s="13"/>
      <c r="B206" s="234"/>
      <c r="C206" s="235"/>
      <c r="D206" s="227" t="s">
        <v>168</v>
      </c>
      <c r="E206" s="236" t="s">
        <v>21</v>
      </c>
      <c r="F206" s="237" t="s">
        <v>262</v>
      </c>
      <c r="G206" s="235"/>
      <c r="H206" s="236" t="s">
        <v>21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168</v>
      </c>
      <c r="AU206" s="243" t="s">
        <v>85</v>
      </c>
      <c r="AV206" s="13" t="s">
        <v>83</v>
      </c>
      <c r="AW206" s="13" t="s">
        <v>37</v>
      </c>
      <c r="AX206" s="13" t="s">
        <v>76</v>
      </c>
      <c r="AY206" s="243" t="s">
        <v>155</v>
      </c>
    </row>
    <row r="207" s="14" customFormat="1">
      <c r="A207" s="14"/>
      <c r="B207" s="244"/>
      <c r="C207" s="245"/>
      <c r="D207" s="227" t="s">
        <v>168</v>
      </c>
      <c r="E207" s="246" t="s">
        <v>21</v>
      </c>
      <c r="F207" s="247" t="s">
        <v>278</v>
      </c>
      <c r="G207" s="245"/>
      <c r="H207" s="248">
        <v>16.216000000000001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168</v>
      </c>
      <c r="AU207" s="254" t="s">
        <v>85</v>
      </c>
      <c r="AV207" s="14" t="s">
        <v>85</v>
      </c>
      <c r="AW207" s="14" t="s">
        <v>37</v>
      </c>
      <c r="AX207" s="14" t="s">
        <v>76</v>
      </c>
      <c r="AY207" s="254" t="s">
        <v>155</v>
      </c>
    </row>
    <row r="208" s="16" customFormat="1">
      <c r="A208" s="16"/>
      <c r="B208" s="266"/>
      <c r="C208" s="267"/>
      <c r="D208" s="227" t="s">
        <v>168</v>
      </c>
      <c r="E208" s="268" t="s">
        <v>21</v>
      </c>
      <c r="F208" s="269" t="s">
        <v>203</v>
      </c>
      <c r="G208" s="267"/>
      <c r="H208" s="270">
        <v>50.887999999999998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76" t="s">
        <v>168</v>
      </c>
      <c r="AU208" s="276" t="s">
        <v>85</v>
      </c>
      <c r="AV208" s="16" t="s">
        <v>180</v>
      </c>
      <c r="AW208" s="16" t="s">
        <v>37</v>
      </c>
      <c r="AX208" s="16" t="s">
        <v>76</v>
      </c>
      <c r="AY208" s="276" t="s">
        <v>155</v>
      </c>
    </row>
    <row r="209" s="15" customFormat="1">
      <c r="A209" s="15"/>
      <c r="B209" s="255"/>
      <c r="C209" s="256"/>
      <c r="D209" s="227" t="s">
        <v>168</v>
      </c>
      <c r="E209" s="257" t="s">
        <v>21</v>
      </c>
      <c r="F209" s="258" t="s">
        <v>171</v>
      </c>
      <c r="G209" s="256"/>
      <c r="H209" s="259">
        <v>50.887999999999998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168</v>
      </c>
      <c r="AU209" s="265" t="s">
        <v>85</v>
      </c>
      <c r="AV209" s="15" t="s">
        <v>162</v>
      </c>
      <c r="AW209" s="15" t="s">
        <v>37</v>
      </c>
      <c r="AX209" s="15" t="s">
        <v>76</v>
      </c>
      <c r="AY209" s="265" t="s">
        <v>155</v>
      </c>
    </row>
    <row r="210" s="13" customFormat="1">
      <c r="A210" s="13"/>
      <c r="B210" s="234"/>
      <c r="C210" s="235"/>
      <c r="D210" s="227" t="s">
        <v>168</v>
      </c>
      <c r="E210" s="236" t="s">
        <v>21</v>
      </c>
      <c r="F210" s="237" t="s">
        <v>279</v>
      </c>
      <c r="G210" s="235"/>
      <c r="H210" s="236" t="s">
        <v>21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168</v>
      </c>
      <c r="AU210" s="243" t="s">
        <v>85</v>
      </c>
      <c r="AV210" s="13" t="s">
        <v>83</v>
      </c>
      <c r="AW210" s="13" t="s">
        <v>37</v>
      </c>
      <c r="AX210" s="13" t="s">
        <v>76</v>
      </c>
      <c r="AY210" s="243" t="s">
        <v>155</v>
      </c>
    </row>
    <row r="211" s="14" customFormat="1">
      <c r="A211" s="14"/>
      <c r="B211" s="244"/>
      <c r="C211" s="245"/>
      <c r="D211" s="227" t="s">
        <v>168</v>
      </c>
      <c r="E211" s="246" t="s">
        <v>21</v>
      </c>
      <c r="F211" s="247" t="s">
        <v>280</v>
      </c>
      <c r="G211" s="245"/>
      <c r="H211" s="248">
        <v>35.622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168</v>
      </c>
      <c r="AU211" s="254" t="s">
        <v>85</v>
      </c>
      <c r="AV211" s="14" t="s">
        <v>85</v>
      </c>
      <c r="AW211" s="14" t="s">
        <v>37</v>
      </c>
      <c r="AX211" s="14" t="s">
        <v>76</v>
      </c>
      <c r="AY211" s="254" t="s">
        <v>155</v>
      </c>
    </row>
    <row r="212" s="15" customFormat="1">
      <c r="A212" s="15"/>
      <c r="B212" s="255"/>
      <c r="C212" s="256"/>
      <c r="D212" s="227" t="s">
        <v>168</v>
      </c>
      <c r="E212" s="257" t="s">
        <v>21</v>
      </c>
      <c r="F212" s="258" t="s">
        <v>171</v>
      </c>
      <c r="G212" s="256"/>
      <c r="H212" s="259">
        <v>35.622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168</v>
      </c>
      <c r="AU212" s="265" t="s">
        <v>85</v>
      </c>
      <c r="AV212" s="15" t="s">
        <v>162</v>
      </c>
      <c r="AW212" s="15" t="s">
        <v>37</v>
      </c>
      <c r="AX212" s="15" t="s">
        <v>83</v>
      </c>
      <c r="AY212" s="265" t="s">
        <v>155</v>
      </c>
    </row>
    <row r="213" s="2" customFormat="1" ht="16.5" customHeight="1">
      <c r="A213" s="40"/>
      <c r="B213" s="41"/>
      <c r="C213" s="214" t="s">
        <v>281</v>
      </c>
      <c r="D213" s="214" t="s">
        <v>157</v>
      </c>
      <c r="E213" s="215" t="s">
        <v>282</v>
      </c>
      <c r="F213" s="216" t="s">
        <v>283</v>
      </c>
      <c r="G213" s="217" t="s">
        <v>270</v>
      </c>
      <c r="H213" s="218">
        <v>900.63199999999995</v>
      </c>
      <c r="I213" s="219"/>
      <c r="J213" s="220">
        <f>ROUND(I213*H213,2)</f>
        <v>0</v>
      </c>
      <c r="K213" s="216" t="s">
        <v>161</v>
      </c>
      <c r="L213" s="46"/>
      <c r="M213" s="221" t="s">
        <v>21</v>
      </c>
      <c r="N213" s="222" t="s">
        <v>47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162</v>
      </c>
      <c r="AT213" s="225" t="s">
        <v>157</v>
      </c>
      <c r="AU213" s="225" t="s">
        <v>85</v>
      </c>
      <c r="AY213" s="19" t="s">
        <v>155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83</v>
      </c>
      <c r="BK213" s="226">
        <f>ROUND(I213*H213,2)</f>
        <v>0</v>
      </c>
      <c r="BL213" s="19" t="s">
        <v>162</v>
      </c>
      <c r="BM213" s="225" t="s">
        <v>284</v>
      </c>
    </row>
    <row r="214" s="2" customFormat="1">
      <c r="A214" s="40"/>
      <c r="B214" s="41"/>
      <c r="C214" s="42"/>
      <c r="D214" s="227" t="s">
        <v>164</v>
      </c>
      <c r="E214" s="42"/>
      <c r="F214" s="228" t="s">
        <v>285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164</v>
      </c>
      <c r="AU214" s="19" t="s">
        <v>85</v>
      </c>
    </row>
    <row r="215" s="2" customFormat="1">
      <c r="A215" s="40"/>
      <c r="B215" s="41"/>
      <c r="C215" s="42"/>
      <c r="D215" s="232" t="s">
        <v>166</v>
      </c>
      <c r="E215" s="42"/>
      <c r="F215" s="233" t="s">
        <v>286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166</v>
      </c>
      <c r="AU215" s="19" t="s">
        <v>85</v>
      </c>
    </row>
    <row r="216" s="13" customFormat="1">
      <c r="A216" s="13"/>
      <c r="B216" s="234"/>
      <c r="C216" s="235"/>
      <c r="D216" s="227" t="s">
        <v>168</v>
      </c>
      <c r="E216" s="236" t="s">
        <v>21</v>
      </c>
      <c r="F216" s="237" t="s">
        <v>260</v>
      </c>
      <c r="G216" s="235"/>
      <c r="H216" s="236" t="s">
        <v>21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168</v>
      </c>
      <c r="AU216" s="243" t="s">
        <v>85</v>
      </c>
      <c r="AV216" s="13" t="s">
        <v>83</v>
      </c>
      <c r="AW216" s="13" t="s">
        <v>37</v>
      </c>
      <c r="AX216" s="13" t="s">
        <v>76</v>
      </c>
      <c r="AY216" s="243" t="s">
        <v>155</v>
      </c>
    </row>
    <row r="217" s="14" customFormat="1">
      <c r="A217" s="14"/>
      <c r="B217" s="244"/>
      <c r="C217" s="245"/>
      <c r="D217" s="227" t="s">
        <v>168</v>
      </c>
      <c r="E217" s="246" t="s">
        <v>21</v>
      </c>
      <c r="F217" s="247" t="s">
        <v>287</v>
      </c>
      <c r="G217" s="245"/>
      <c r="H217" s="248">
        <v>63.920999999999999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168</v>
      </c>
      <c r="AU217" s="254" t="s">
        <v>85</v>
      </c>
      <c r="AV217" s="14" t="s">
        <v>85</v>
      </c>
      <c r="AW217" s="14" t="s">
        <v>37</v>
      </c>
      <c r="AX217" s="14" t="s">
        <v>76</v>
      </c>
      <c r="AY217" s="254" t="s">
        <v>155</v>
      </c>
    </row>
    <row r="218" s="14" customFormat="1">
      <c r="A218" s="14"/>
      <c r="B218" s="244"/>
      <c r="C218" s="245"/>
      <c r="D218" s="227" t="s">
        <v>168</v>
      </c>
      <c r="E218" s="246" t="s">
        <v>21</v>
      </c>
      <c r="F218" s="247" t="s">
        <v>288</v>
      </c>
      <c r="G218" s="245"/>
      <c r="H218" s="248">
        <v>220.27500000000001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168</v>
      </c>
      <c r="AU218" s="254" t="s">
        <v>85</v>
      </c>
      <c r="AV218" s="14" t="s">
        <v>85</v>
      </c>
      <c r="AW218" s="14" t="s">
        <v>37</v>
      </c>
      <c r="AX218" s="14" t="s">
        <v>76</v>
      </c>
      <c r="AY218" s="254" t="s">
        <v>155</v>
      </c>
    </row>
    <row r="219" s="14" customFormat="1">
      <c r="A219" s="14"/>
      <c r="B219" s="244"/>
      <c r="C219" s="245"/>
      <c r="D219" s="227" t="s">
        <v>168</v>
      </c>
      <c r="E219" s="246" t="s">
        <v>21</v>
      </c>
      <c r="F219" s="247" t="s">
        <v>289</v>
      </c>
      <c r="G219" s="245"/>
      <c r="H219" s="248">
        <v>139.887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168</v>
      </c>
      <c r="AU219" s="254" t="s">
        <v>85</v>
      </c>
      <c r="AV219" s="14" t="s">
        <v>85</v>
      </c>
      <c r="AW219" s="14" t="s">
        <v>37</v>
      </c>
      <c r="AX219" s="14" t="s">
        <v>76</v>
      </c>
      <c r="AY219" s="254" t="s">
        <v>155</v>
      </c>
    </row>
    <row r="220" s="14" customFormat="1">
      <c r="A220" s="14"/>
      <c r="B220" s="244"/>
      <c r="C220" s="245"/>
      <c r="D220" s="227" t="s">
        <v>168</v>
      </c>
      <c r="E220" s="246" t="s">
        <v>21</v>
      </c>
      <c r="F220" s="247" t="s">
        <v>290</v>
      </c>
      <c r="G220" s="245"/>
      <c r="H220" s="248">
        <v>143.154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168</v>
      </c>
      <c r="AU220" s="254" t="s">
        <v>85</v>
      </c>
      <c r="AV220" s="14" t="s">
        <v>85</v>
      </c>
      <c r="AW220" s="14" t="s">
        <v>37</v>
      </c>
      <c r="AX220" s="14" t="s">
        <v>76</v>
      </c>
      <c r="AY220" s="254" t="s">
        <v>155</v>
      </c>
    </row>
    <row r="221" s="14" customFormat="1">
      <c r="A221" s="14"/>
      <c r="B221" s="244"/>
      <c r="C221" s="245"/>
      <c r="D221" s="227" t="s">
        <v>168</v>
      </c>
      <c r="E221" s="246" t="s">
        <v>21</v>
      </c>
      <c r="F221" s="247" t="s">
        <v>291</v>
      </c>
      <c r="G221" s="245"/>
      <c r="H221" s="248">
        <v>138.875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168</v>
      </c>
      <c r="AU221" s="254" t="s">
        <v>85</v>
      </c>
      <c r="AV221" s="14" t="s">
        <v>85</v>
      </c>
      <c r="AW221" s="14" t="s">
        <v>37</v>
      </c>
      <c r="AX221" s="14" t="s">
        <v>76</v>
      </c>
      <c r="AY221" s="254" t="s">
        <v>155</v>
      </c>
    </row>
    <row r="222" s="14" customFormat="1">
      <c r="A222" s="14"/>
      <c r="B222" s="244"/>
      <c r="C222" s="245"/>
      <c r="D222" s="227" t="s">
        <v>168</v>
      </c>
      <c r="E222" s="246" t="s">
        <v>21</v>
      </c>
      <c r="F222" s="247" t="s">
        <v>292</v>
      </c>
      <c r="G222" s="245"/>
      <c r="H222" s="248">
        <v>190.74000000000001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168</v>
      </c>
      <c r="AU222" s="254" t="s">
        <v>85</v>
      </c>
      <c r="AV222" s="14" t="s">
        <v>85</v>
      </c>
      <c r="AW222" s="14" t="s">
        <v>37</v>
      </c>
      <c r="AX222" s="14" t="s">
        <v>76</v>
      </c>
      <c r="AY222" s="254" t="s">
        <v>155</v>
      </c>
    </row>
    <row r="223" s="14" customFormat="1">
      <c r="A223" s="14"/>
      <c r="B223" s="244"/>
      <c r="C223" s="245"/>
      <c r="D223" s="227" t="s">
        <v>168</v>
      </c>
      <c r="E223" s="246" t="s">
        <v>21</v>
      </c>
      <c r="F223" s="247" t="s">
        <v>293</v>
      </c>
      <c r="G223" s="245"/>
      <c r="H223" s="248">
        <v>372.27600000000001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168</v>
      </c>
      <c r="AU223" s="254" t="s">
        <v>85</v>
      </c>
      <c r="AV223" s="14" t="s">
        <v>85</v>
      </c>
      <c r="AW223" s="14" t="s">
        <v>37</v>
      </c>
      <c r="AX223" s="14" t="s">
        <v>76</v>
      </c>
      <c r="AY223" s="254" t="s">
        <v>155</v>
      </c>
    </row>
    <row r="224" s="14" customFormat="1">
      <c r="A224" s="14"/>
      <c r="B224" s="244"/>
      <c r="C224" s="245"/>
      <c r="D224" s="227" t="s">
        <v>168</v>
      </c>
      <c r="E224" s="246" t="s">
        <v>21</v>
      </c>
      <c r="F224" s="247" t="s">
        <v>294</v>
      </c>
      <c r="G224" s="245"/>
      <c r="H224" s="248">
        <v>4.3380000000000001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168</v>
      </c>
      <c r="AU224" s="254" t="s">
        <v>85</v>
      </c>
      <c r="AV224" s="14" t="s">
        <v>85</v>
      </c>
      <c r="AW224" s="14" t="s">
        <v>37</v>
      </c>
      <c r="AX224" s="14" t="s">
        <v>76</v>
      </c>
      <c r="AY224" s="254" t="s">
        <v>155</v>
      </c>
    </row>
    <row r="225" s="14" customFormat="1">
      <c r="A225" s="14"/>
      <c r="B225" s="244"/>
      <c r="C225" s="245"/>
      <c r="D225" s="227" t="s">
        <v>168</v>
      </c>
      <c r="E225" s="246" t="s">
        <v>21</v>
      </c>
      <c r="F225" s="247" t="s">
        <v>295</v>
      </c>
      <c r="G225" s="245"/>
      <c r="H225" s="248">
        <v>4.46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168</v>
      </c>
      <c r="AU225" s="254" t="s">
        <v>85</v>
      </c>
      <c r="AV225" s="14" t="s">
        <v>85</v>
      </c>
      <c r="AW225" s="14" t="s">
        <v>37</v>
      </c>
      <c r="AX225" s="14" t="s">
        <v>76</v>
      </c>
      <c r="AY225" s="254" t="s">
        <v>155</v>
      </c>
    </row>
    <row r="226" s="14" customFormat="1">
      <c r="A226" s="14"/>
      <c r="B226" s="244"/>
      <c r="C226" s="245"/>
      <c r="D226" s="227" t="s">
        <v>168</v>
      </c>
      <c r="E226" s="246" t="s">
        <v>21</v>
      </c>
      <c r="F226" s="247" t="s">
        <v>296</v>
      </c>
      <c r="G226" s="245"/>
      <c r="H226" s="248">
        <v>4.7649999999999997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168</v>
      </c>
      <c r="AU226" s="254" t="s">
        <v>85</v>
      </c>
      <c r="AV226" s="14" t="s">
        <v>85</v>
      </c>
      <c r="AW226" s="14" t="s">
        <v>37</v>
      </c>
      <c r="AX226" s="14" t="s">
        <v>76</v>
      </c>
      <c r="AY226" s="254" t="s">
        <v>155</v>
      </c>
    </row>
    <row r="227" s="14" customFormat="1">
      <c r="A227" s="14"/>
      <c r="B227" s="244"/>
      <c r="C227" s="245"/>
      <c r="D227" s="227" t="s">
        <v>168</v>
      </c>
      <c r="E227" s="246" t="s">
        <v>21</v>
      </c>
      <c r="F227" s="247" t="s">
        <v>297</v>
      </c>
      <c r="G227" s="245"/>
      <c r="H227" s="248">
        <v>4.6840000000000002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168</v>
      </c>
      <c r="AU227" s="254" t="s">
        <v>85</v>
      </c>
      <c r="AV227" s="14" t="s">
        <v>85</v>
      </c>
      <c r="AW227" s="14" t="s">
        <v>37</v>
      </c>
      <c r="AX227" s="14" t="s">
        <v>76</v>
      </c>
      <c r="AY227" s="254" t="s">
        <v>155</v>
      </c>
    </row>
    <row r="228" s="14" customFormat="1">
      <c r="A228" s="14"/>
      <c r="B228" s="244"/>
      <c r="C228" s="245"/>
      <c r="D228" s="227" t="s">
        <v>168</v>
      </c>
      <c r="E228" s="246" t="s">
        <v>21</v>
      </c>
      <c r="F228" s="247" t="s">
        <v>298</v>
      </c>
      <c r="G228" s="245"/>
      <c r="H228" s="248">
        <v>5.2320000000000002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168</v>
      </c>
      <c r="AU228" s="254" t="s">
        <v>85</v>
      </c>
      <c r="AV228" s="14" t="s">
        <v>85</v>
      </c>
      <c r="AW228" s="14" t="s">
        <v>37</v>
      </c>
      <c r="AX228" s="14" t="s">
        <v>76</v>
      </c>
      <c r="AY228" s="254" t="s">
        <v>155</v>
      </c>
    </row>
    <row r="229" s="14" customFormat="1">
      <c r="A229" s="14"/>
      <c r="B229" s="244"/>
      <c r="C229" s="245"/>
      <c r="D229" s="227" t="s">
        <v>168</v>
      </c>
      <c r="E229" s="246" t="s">
        <v>21</v>
      </c>
      <c r="F229" s="247" t="s">
        <v>299</v>
      </c>
      <c r="G229" s="245"/>
      <c r="H229" s="248">
        <v>6.8029999999999999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168</v>
      </c>
      <c r="AU229" s="254" t="s">
        <v>85</v>
      </c>
      <c r="AV229" s="14" t="s">
        <v>85</v>
      </c>
      <c r="AW229" s="14" t="s">
        <v>37</v>
      </c>
      <c r="AX229" s="14" t="s">
        <v>76</v>
      </c>
      <c r="AY229" s="254" t="s">
        <v>155</v>
      </c>
    </row>
    <row r="230" s="13" customFormat="1">
      <c r="A230" s="13"/>
      <c r="B230" s="234"/>
      <c r="C230" s="235"/>
      <c r="D230" s="227" t="s">
        <v>168</v>
      </c>
      <c r="E230" s="236" t="s">
        <v>21</v>
      </c>
      <c r="F230" s="237" t="s">
        <v>300</v>
      </c>
      <c r="G230" s="235"/>
      <c r="H230" s="236" t="s">
        <v>21</v>
      </c>
      <c r="I230" s="238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168</v>
      </c>
      <c r="AU230" s="243" t="s">
        <v>85</v>
      </c>
      <c r="AV230" s="13" t="s">
        <v>83</v>
      </c>
      <c r="AW230" s="13" t="s">
        <v>37</v>
      </c>
      <c r="AX230" s="13" t="s">
        <v>76</v>
      </c>
      <c r="AY230" s="243" t="s">
        <v>155</v>
      </c>
    </row>
    <row r="231" s="14" customFormat="1">
      <c r="A231" s="14"/>
      <c r="B231" s="244"/>
      <c r="C231" s="245"/>
      <c r="D231" s="227" t="s">
        <v>168</v>
      </c>
      <c r="E231" s="246" t="s">
        <v>21</v>
      </c>
      <c r="F231" s="247" t="s">
        <v>301</v>
      </c>
      <c r="G231" s="245"/>
      <c r="H231" s="248">
        <v>-17.792999999999999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168</v>
      </c>
      <c r="AU231" s="254" t="s">
        <v>85</v>
      </c>
      <c r="AV231" s="14" t="s">
        <v>85</v>
      </c>
      <c r="AW231" s="14" t="s">
        <v>37</v>
      </c>
      <c r="AX231" s="14" t="s">
        <v>76</v>
      </c>
      <c r="AY231" s="254" t="s">
        <v>155</v>
      </c>
    </row>
    <row r="232" s="14" customFormat="1">
      <c r="A232" s="14"/>
      <c r="B232" s="244"/>
      <c r="C232" s="245"/>
      <c r="D232" s="227" t="s">
        <v>168</v>
      </c>
      <c r="E232" s="246" t="s">
        <v>21</v>
      </c>
      <c r="F232" s="247" t="s">
        <v>302</v>
      </c>
      <c r="G232" s="245"/>
      <c r="H232" s="248">
        <v>-0.50800000000000001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168</v>
      </c>
      <c r="AU232" s="254" t="s">
        <v>85</v>
      </c>
      <c r="AV232" s="14" t="s">
        <v>85</v>
      </c>
      <c r="AW232" s="14" t="s">
        <v>37</v>
      </c>
      <c r="AX232" s="14" t="s">
        <v>76</v>
      </c>
      <c r="AY232" s="254" t="s">
        <v>155</v>
      </c>
    </row>
    <row r="233" s="14" customFormat="1">
      <c r="A233" s="14"/>
      <c r="B233" s="244"/>
      <c r="C233" s="245"/>
      <c r="D233" s="227" t="s">
        <v>168</v>
      </c>
      <c r="E233" s="246" t="s">
        <v>21</v>
      </c>
      <c r="F233" s="247" t="s">
        <v>303</v>
      </c>
      <c r="G233" s="245"/>
      <c r="H233" s="248">
        <v>-0.50800000000000001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168</v>
      </c>
      <c r="AU233" s="254" t="s">
        <v>85</v>
      </c>
      <c r="AV233" s="14" t="s">
        <v>85</v>
      </c>
      <c r="AW233" s="14" t="s">
        <v>37</v>
      </c>
      <c r="AX233" s="14" t="s">
        <v>76</v>
      </c>
      <c r="AY233" s="254" t="s">
        <v>155</v>
      </c>
    </row>
    <row r="234" s="14" customFormat="1">
      <c r="A234" s="14"/>
      <c r="B234" s="244"/>
      <c r="C234" s="245"/>
      <c r="D234" s="227" t="s">
        <v>168</v>
      </c>
      <c r="E234" s="246" t="s">
        <v>21</v>
      </c>
      <c r="F234" s="247" t="s">
        <v>304</v>
      </c>
      <c r="G234" s="245"/>
      <c r="H234" s="248">
        <v>-3.9049999999999998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168</v>
      </c>
      <c r="AU234" s="254" t="s">
        <v>85</v>
      </c>
      <c r="AV234" s="14" t="s">
        <v>85</v>
      </c>
      <c r="AW234" s="14" t="s">
        <v>37</v>
      </c>
      <c r="AX234" s="14" t="s">
        <v>76</v>
      </c>
      <c r="AY234" s="254" t="s">
        <v>155</v>
      </c>
    </row>
    <row r="235" s="14" customFormat="1">
      <c r="A235" s="14"/>
      <c r="B235" s="244"/>
      <c r="C235" s="245"/>
      <c r="D235" s="227" t="s">
        <v>168</v>
      </c>
      <c r="E235" s="246" t="s">
        <v>21</v>
      </c>
      <c r="F235" s="247" t="s">
        <v>305</v>
      </c>
      <c r="G235" s="245"/>
      <c r="H235" s="248">
        <v>-38.851999999999997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168</v>
      </c>
      <c r="AU235" s="254" t="s">
        <v>85</v>
      </c>
      <c r="AV235" s="14" t="s">
        <v>85</v>
      </c>
      <c r="AW235" s="14" t="s">
        <v>37</v>
      </c>
      <c r="AX235" s="14" t="s">
        <v>76</v>
      </c>
      <c r="AY235" s="254" t="s">
        <v>155</v>
      </c>
    </row>
    <row r="236" s="14" customFormat="1">
      <c r="A236" s="14"/>
      <c r="B236" s="244"/>
      <c r="C236" s="245"/>
      <c r="D236" s="227" t="s">
        <v>168</v>
      </c>
      <c r="E236" s="246" t="s">
        <v>21</v>
      </c>
      <c r="F236" s="247" t="s">
        <v>306</v>
      </c>
      <c r="G236" s="245"/>
      <c r="H236" s="248">
        <v>-0.20300000000000001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168</v>
      </c>
      <c r="AU236" s="254" t="s">
        <v>85</v>
      </c>
      <c r="AV236" s="14" t="s">
        <v>85</v>
      </c>
      <c r="AW236" s="14" t="s">
        <v>37</v>
      </c>
      <c r="AX236" s="14" t="s">
        <v>76</v>
      </c>
      <c r="AY236" s="254" t="s">
        <v>155</v>
      </c>
    </row>
    <row r="237" s="14" customFormat="1">
      <c r="A237" s="14"/>
      <c r="B237" s="244"/>
      <c r="C237" s="245"/>
      <c r="D237" s="227" t="s">
        <v>168</v>
      </c>
      <c r="E237" s="246" t="s">
        <v>21</v>
      </c>
      <c r="F237" s="247" t="s">
        <v>307</v>
      </c>
      <c r="G237" s="245"/>
      <c r="H237" s="248">
        <v>-0.20300000000000001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168</v>
      </c>
      <c r="AU237" s="254" t="s">
        <v>85</v>
      </c>
      <c r="AV237" s="14" t="s">
        <v>85</v>
      </c>
      <c r="AW237" s="14" t="s">
        <v>37</v>
      </c>
      <c r="AX237" s="14" t="s">
        <v>76</v>
      </c>
      <c r="AY237" s="254" t="s">
        <v>155</v>
      </c>
    </row>
    <row r="238" s="14" customFormat="1">
      <c r="A238" s="14"/>
      <c r="B238" s="244"/>
      <c r="C238" s="245"/>
      <c r="D238" s="227" t="s">
        <v>168</v>
      </c>
      <c r="E238" s="246" t="s">
        <v>21</v>
      </c>
      <c r="F238" s="247" t="s">
        <v>308</v>
      </c>
      <c r="G238" s="245"/>
      <c r="H238" s="248">
        <v>-0.20300000000000001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168</v>
      </c>
      <c r="AU238" s="254" t="s">
        <v>85</v>
      </c>
      <c r="AV238" s="14" t="s">
        <v>85</v>
      </c>
      <c r="AW238" s="14" t="s">
        <v>37</v>
      </c>
      <c r="AX238" s="14" t="s">
        <v>76</v>
      </c>
      <c r="AY238" s="254" t="s">
        <v>155</v>
      </c>
    </row>
    <row r="239" s="14" customFormat="1">
      <c r="A239" s="14"/>
      <c r="B239" s="244"/>
      <c r="C239" s="245"/>
      <c r="D239" s="227" t="s">
        <v>168</v>
      </c>
      <c r="E239" s="246" t="s">
        <v>21</v>
      </c>
      <c r="F239" s="247" t="s">
        <v>309</v>
      </c>
      <c r="G239" s="245"/>
      <c r="H239" s="248">
        <v>-0.20300000000000001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168</v>
      </c>
      <c r="AU239" s="254" t="s">
        <v>85</v>
      </c>
      <c r="AV239" s="14" t="s">
        <v>85</v>
      </c>
      <c r="AW239" s="14" t="s">
        <v>37</v>
      </c>
      <c r="AX239" s="14" t="s">
        <v>76</v>
      </c>
      <c r="AY239" s="254" t="s">
        <v>155</v>
      </c>
    </row>
    <row r="240" s="13" customFormat="1">
      <c r="A240" s="13"/>
      <c r="B240" s="234"/>
      <c r="C240" s="235"/>
      <c r="D240" s="227" t="s">
        <v>168</v>
      </c>
      <c r="E240" s="236" t="s">
        <v>21</v>
      </c>
      <c r="F240" s="237" t="s">
        <v>188</v>
      </c>
      <c r="G240" s="235"/>
      <c r="H240" s="236" t="s">
        <v>21</v>
      </c>
      <c r="I240" s="238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168</v>
      </c>
      <c r="AU240" s="243" t="s">
        <v>85</v>
      </c>
      <c r="AV240" s="13" t="s">
        <v>83</v>
      </c>
      <c r="AW240" s="13" t="s">
        <v>37</v>
      </c>
      <c r="AX240" s="13" t="s">
        <v>76</v>
      </c>
      <c r="AY240" s="243" t="s">
        <v>155</v>
      </c>
    </row>
    <row r="241" s="14" customFormat="1">
      <c r="A241" s="14"/>
      <c r="B241" s="244"/>
      <c r="C241" s="245"/>
      <c r="D241" s="227" t="s">
        <v>168</v>
      </c>
      <c r="E241" s="246" t="s">
        <v>21</v>
      </c>
      <c r="F241" s="247" t="s">
        <v>310</v>
      </c>
      <c r="G241" s="245"/>
      <c r="H241" s="248">
        <v>171.47900000000001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168</v>
      </c>
      <c r="AU241" s="254" t="s">
        <v>85</v>
      </c>
      <c r="AV241" s="14" t="s">
        <v>85</v>
      </c>
      <c r="AW241" s="14" t="s">
        <v>37</v>
      </c>
      <c r="AX241" s="14" t="s">
        <v>76</v>
      </c>
      <c r="AY241" s="254" t="s">
        <v>155</v>
      </c>
    </row>
    <row r="242" s="14" customFormat="1">
      <c r="A242" s="14"/>
      <c r="B242" s="244"/>
      <c r="C242" s="245"/>
      <c r="D242" s="227" t="s">
        <v>168</v>
      </c>
      <c r="E242" s="246" t="s">
        <v>21</v>
      </c>
      <c r="F242" s="247" t="s">
        <v>311</v>
      </c>
      <c r="G242" s="245"/>
      <c r="H242" s="248">
        <v>34.222999999999999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168</v>
      </c>
      <c r="AU242" s="254" t="s">
        <v>85</v>
      </c>
      <c r="AV242" s="14" t="s">
        <v>85</v>
      </c>
      <c r="AW242" s="14" t="s">
        <v>37</v>
      </c>
      <c r="AX242" s="14" t="s">
        <v>76</v>
      </c>
      <c r="AY242" s="254" t="s">
        <v>155</v>
      </c>
    </row>
    <row r="243" s="13" customFormat="1">
      <c r="A243" s="13"/>
      <c r="B243" s="234"/>
      <c r="C243" s="235"/>
      <c r="D243" s="227" t="s">
        <v>168</v>
      </c>
      <c r="E243" s="236" t="s">
        <v>21</v>
      </c>
      <c r="F243" s="237" t="s">
        <v>300</v>
      </c>
      <c r="G243" s="235"/>
      <c r="H243" s="236" t="s">
        <v>21</v>
      </c>
      <c r="I243" s="238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168</v>
      </c>
      <c r="AU243" s="243" t="s">
        <v>85</v>
      </c>
      <c r="AV243" s="13" t="s">
        <v>83</v>
      </c>
      <c r="AW243" s="13" t="s">
        <v>37</v>
      </c>
      <c r="AX243" s="13" t="s">
        <v>76</v>
      </c>
      <c r="AY243" s="243" t="s">
        <v>155</v>
      </c>
    </row>
    <row r="244" s="14" customFormat="1">
      <c r="A244" s="14"/>
      <c r="B244" s="244"/>
      <c r="C244" s="245"/>
      <c r="D244" s="227" t="s">
        <v>168</v>
      </c>
      <c r="E244" s="246" t="s">
        <v>21</v>
      </c>
      <c r="F244" s="247" t="s">
        <v>312</v>
      </c>
      <c r="G244" s="245"/>
      <c r="H244" s="248">
        <v>-1.579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168</v>
      </c>
      <c r="AU244" s="254" t="s">
        <v>85</v>
      </c>
      <c r="AV244" s="14" t="s">
        <v>85</v>
      </c>
      <c r="AW244" s="14" t="s">
        <v>37</v>
      </c>
      <c r="AX244" s="14" t="s">
        <v>76</v>
      </c>
      <c r="AY244" s="254" t="s">
        <v>155</v>
      </c>
    </row>
    <row r="245" s="14" customFormat="1">
      <c r="A245" s="14"/>
      <c r="B245" s="244"/>
      <c r="C245" s="245"/>
      <c r="D245" s="227" t="s">
        <v>168</v>
      </c>
      <c r="E245" s="246" t="s">
        <v>21</v>
      </c>
      <c r="F245" s="247" t="s">
        <v>313</v>
      </c>
      <c r="G245" s="245"/>
      <c r="H245" s="248">
        <v>-4.6050000000000004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168</v>
      </c>
      <c r="AU245" s="254" t="s">
        <v>85</v>
      </c>
      <c r="AV245" s="14" t="s">
        <v>85</v>
      </c>
      <c r="AW245" s="14" t="s">
        <v>37</v>
      </c>
      <c r="AX245" s="14" t="s">
        <v>76</v>
      </c>
      <c r="AY245" s="254" t="s">
        <v>155</v>
      </c>
    </row>
    <row r="246" s="14" customFormat="1">
      <c r="A246" s="14"/>
      <c r="B246" s="244"/>
      <c r="C246" s="245"/>
      <c r="D246" s="227" t="s">
        <v>168</v>
      </c>
      <c r="E246" s="246" t="s">
        <v>21</v>
      </c>
      <c r="F246" s="247" t="s">
        <v>314</v>
      </c>
      <c r="G246" s="245"/>
      <c r="H246" s="248">
        <v>-0.83999999999999997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168</v>
      </c>
      <c r="AU246" s="254" t="s">
        <v>85</v>
      </c>
      <c r="AV246" s="14" t="s">
        <v>85</v>
      </c>
      <c r="AW246" s="14" t="s">
        <v>37</v>
      </c>
      <c r="AX246" s="14" t="s">
        <v>76</v>
      </c>
      <c r="AY246" s="254" t="s">
        <v>155</v>
      </c>
    </row>
    <row r="247" s="16" customFormat="1">
      <c r="A247" s="16"/>
      <c r="B247" s="266"/>
      <c r="C247" s="267"/>
      <c r="D247" s="227" t="s">
        <v>168</v>
      </c>
      <c r="E247" s="268" t="s">
        <v>21</v>
      </c>
      <c r="F247" s="269" t="s">
        <v>203</v>
      </c>
      <c r="G247" s="267"/>
      <c r="H247" s="270">
        <v>1435.71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76" t="s">
        <v>168</v>
      </c>
      <c r="AU247" s="276" t="s">
        <v>85</v>
      </c>
      <c r="AV247" s="16" t="s">
        <v>180</v>
      </c>
      <c r="AW247" s="16" t="s">
        <v>37</v>
      </c>
      <c r="AX247" s="16" t="s">
        <v>76</v>
      </c>
      <c r="AY247" s="276" t="s">
        <v>155</v>
      </c>
    </row>
    <row r="248" s="13" customFormat="1">
      <c r="A248" s="13"/>
      <c r="B248" s="234"/>
      <c r="C248" s="235"/>
      <c r="D248" s="227" t="s">
        <v>168</v>
      </c>
      <c r="E248" s="236" t="s">
        <v>21</v>
      </c>
      <c r="F248" s="237" t="s">
        <v>315</v>
      </c>
      <c r="G248" s="235"/>
      <c r="H248" s="236" t="s">
        <v>21</v>
      </c>
      <c r="I248" s="238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168</v>
      </c>
      <c r="AU248" s="243" t="s">
        <v>85</v>
      </c>
      <c r="AV248" s="13" t="s">
        <v>83</v>
      </c>
      <c r="AW248" s="13" t="s">
        <v>37</v>
      </c>
      <c r="AX248" s="13" t="s">
        <v>76</v>
      </c>
      <c r="AY248" s="243" t="s">
        <v>155</v>
      </c>
    </row>
    <row r="249" s="14" customFormat="1">
      <c r="A249" s="14"/>
      <c r="B249" s="244"/>
      <c r="C249" s="245"/>
      <c r="D249" s="227" t="s">
        <v>168</v>
      </c>
      <c r="E249" s="246" t="s">
        <v>21</v>
      </c>
      <c r="F249" s="247" t="s">
        <v>316</v>
      </c>
      <c r="G249" s="245"/>
      <c r="H249" s="248">
        <v>-68.328999999999994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168</v>
      </c>
      <c r="AU249" s="254" t="s">
        <v>85</v>
      </c>
      <c r="AV249" s="14" t="s">
        <v>85</v>
      </c>
      <c r="AW249" s="14" t="s">
        <v>37</v>
      </c>
      <c r="AX249" s="14" t="s">
        <v>76</v>
      </c>
      <c r="AY249" s="254" t="s">
        <v>155</v>
      </c>
    </row>
    <row r="250" s="13" customFormat="1">
      <c r="A250" s="13"/>
      <c r="B250" s="234"/>
      <c r="C250" s="235"/>
      <c r="D250" s="227" t="s">
        <v>168</v>
      </c>
      <c r="E250" s="236" t="s">
        <v>21</v>
      </c>
      <c r="F250" s="237" t="s">
        <v>317</v>
      </c>
      <c r="G250" s="235"/>
      <c r="H250" s="236" t="s">
        <v>21</v>
      </c>
      <c r="I250" s="238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168</v>
      </c>
      <c r="AU250" s="243" t="s">
        <v>85</v>
      </c>
      <c r="AV250" s="13" t="s">
        <v>83</v>
      </c>
      <c r="AW250" s="13" t="s">
        <v>37</v>
      </c>
      <c r="AX250" s="13" t="s">
        <v>76</v>
      </c>
      <c r="AY250" s="243" t="s">
        <v>155</v>
      </c>
    </row>
    <row r="251" s="14" customFormat="1">
      <c r="A251" s="14"/>
      <c r="B251" s="244"/>
      <c r="C251" s="245"/>
      <c r="D251" s="227" t="s">
        <v>168</v>
      </c>
      <c r="E251" s="246" t="s">
        <v>21</v>
      </c>
      <c r="F251" s="247" t="s">
        <v>318</v>
      </c>
      <c r="G251" s="245"/>
      <c r="H251" s="248">
        <v>-4.2750000000000004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168</v>
      </c>
      <c r="AU251" s="254" t="s">
        <v>85</v>
      </c>
      <c r="AV251" s="14" t="s">
        <v>85</v>
      </c>
      <c r="AW251" s="14" t="s">
        <v>37</v>
      </c>
      <c r="AX251" s="14" t="s">
        <v>76</v>
      </c>
      <c r="AY251" s="254" t="s">
        <v>155</v>
      </c>
    </row>
    <row r="252" s="13" customFormat="1">
      <c r="A252" s="13"/>
      <c r="B252" s="234"/>
      <c r="C252" s="235"/>
      <c r="D252" s="227" t="s">
        <v>168</v>
      </c>
      <c r="E252" s="236" t="s">
        <v>21</v>
      </c>
      <c r="F252" s="237" t="s">
        <v>319</v>
      </c>
      <c r="G252" s="235"/>
      <c r="H252" s="236" t="s">
        <v>21</v>
      </c>
      <c r="I252" s="238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168</v>
      </c>
      <c r="AU252" s="243" t="s">
        <v>85</v>
      </c>
      <c r="AV252" s="13" t="s">
        <v>83</v>
      </c>
      <c r="AW252" s="13" t="s">
        <v>37</v>
      </c>
      <c r="AX252" s="13" t="s">
        <v>76</v>
      </c>
      <c r="AY252" s="243" t="s">
        <v>155</v>
      </c>
    </row>
    <row r="253" s="14" customFormat="1">
      <c r="A253" s="14"/>
      <c r="B253" s="244"/>
      <c r="C253" s="245"/>
      <c r="D253" s="227" t="s">
        <v>168</v>
      </c>
      <c r="E253" s="246" t="s">
        <v>21</v>
      </c>
      <c r="F253" s="247" t="s">
        <v>320</v>
      </c>
      <c r="G253" s="245"/>
      <c r="H253" s="248">
        <v>-19.456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168</v>
      </c>
      <c r="AU253" s="254" t="s">
        <v>85</v>
      </c>
      <c r="AV253" s="14" t="s">
        <v>85</v>
      </c>
      <c r="AW253" s="14" t="s">
        <v>37</v>
      </c>
      <c r="AX253" s="14" t="s">
        <v>76</v>
      </c>
      <c r="AY253" s="254" t="s">
        <v>155</v>
      </c>
    </row>
    <row r="254" s="14" customFormat="1">
      <c r="A254" s="14"/>
      <c r="B254" s="244"/>
      <c r="C254" s="245"/>
      <c r="D254" s="227" t="s">
        <v>168</v>
      </c>
      <c r="E254" s="246" t="s">
        <v>21</v>
      </c>
      <c r="F254" s="247" t="s">
        <v>321</v>
      </c>
      <c r="G254" s="245"/>
      <c r="H254" s="248">
        <v>-6.1440000000000001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168</v>
      </c>
      <c r="AU254" s="254" t="s">
        <v>85</v>
      </c>
      <c r="AV254" s="14" t="s">
        <v>85</v>
      </c>
      <c r="AW254" s="14" t="s">
        <v>37</v>
      </c>
      <c r="AX254" s="14" t="s">
        <v>76</v>
      </c>
      <c r="AY254" s="254" t="s">
        <v>155</v>
      </c>
    </row>
    <row r="255" s="16" customFormat="1">
      <c r="A255" s="16"/>
      <c r="B255" s="266"/>
      <c r="C255" s="267"/>
      <c r="D255" s="227" t="s">
        <v>168</v>
      </c>
      <c r="E255" s="268" t="s">
        <v>21</v>
      </c>
      <c r="F255" s="269" t="s">
        <v>203</v>
      </c>
      <c r="G255" s="267"/>
      <c r="H255" s="270">
        <v>-98.203999999999994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6" t="s">
        <v>168</v>
      </c>
      <c r="AU255" s="276" t="s">
        <v>85</v>
      </c>
      <c r="AV255" s="16" t="s">
        <v>180</v>
      </c>
      <c r="AW255" s="16" t="s">
        <v>37</v>
      </c>
      <c r="AX255" s="16" t="s">
        <v>76</v>
      </c>
      <c r="AY255" s="276" t="s">
        <v>155</v>
      </c>
    </row>
    <row r="256" s="15" customFormat="1">
      <c r="A256" s="15"/>
      <c r="B256" s="255"/>
      <c r="C256" s="256"/>
      <c r="D256" s="227" t="s">
        <v>168</v>
      </c>
      <c r="E256" s="257" t="s">
        <v>21</v>
      </c>
      <c r="F256" s="258" t="s">
        <v>171</v>
      </c>
      <c r="G256" s="256"/>
      <c r="H256" s="259">
        <v>1337.5060000000001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168</v>
      </c>
      <c r="AU256" s="265" t="s">
        <v>85</v>
      </c>
      <c r="AV256" s="15" t="s">
        <v>162</v>
      </c>
      <c r="AW256" s="15" t="s">
        <v>37</v>
      </c>
      <c r="AX256" s="15" t="s">
        <v>76</v>
      </c>
      <c r="AY256" s="265" t="s">
        <v>155</v>
      </c>
    </row>
    <row r="257" s="13" customFormat="1">
      <c r="A257" s="13"/>
      <c r="B257" s="234"/>
      <c r="C257" s="235"/>
      <c r="D257" s="227" t="s">
        <v>168</v>
      </c>
      <c r="E257" s="236" t="s">
        <v>21</v>
      </c>
      <c r="F257" s="237" t="s">
        <v>322</v>
      </c>
      <c r="G257" s="235"/>
      <c r="H257" s="236" t="s">
        <v>21</v>
      </c>
      <c r="I257" s="238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168</v>
      </c>
      <c r="AU257" s="243" t="s">
        <v>85</v>
      </c>
      <c r="AV257" s="13" t="s">
        <v>83</v>
      </c>
      <c r="AW257" s="13" t="s">
        <v>37</v>
      </c>
      <c r="AX257" s="13" t="s">
        <v>76</v>
      </c>
      <c r="AY257" s="243" t="s">
        <v>155</v>
      </c>
    </row>
    <row r="258" s="14" customFormat="1">
      <c r="A258" s="14"/>
      <c r="B258" s="244"/>
      <c r="C258" s="245"/>
      <c r="D258" s="227" t="s">
        <v>168</v>
      </c>
      <c r="E258" s="246" t="s">
        <v>21</v>
      </c>
      <c r="F258" s="247" t="s">
        <v>323</v>
      </c>
      <c r="G258" s="245"/>
      <c r="H258" s="248">
        <v>936.25400000000002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168</v>
      </c>
      <c r="AU258" s="254" t="s">
        <v>85</v>
      </c>
      <c r="AV258" s="14" t="s">
        <v>85</v>
      </c>
      <c r="AW258" s="14" t="s">
        <v>37</v>
      </c>
      <c r="AX258" s="14" t="s">
        <v>76</v>
      </c>
      <c r="AY258" s="254" t="s">
        <v>155</v>
      </c>
    </row>
    <row r="259" s="13" customFormat="1">
      <c r="A259" s="13"/>
      <c r="B259" s="234"/>
      <c r="C259" s="235"/>
      <c r="D259" s="227" t="s">
        <v>168</v>
      </c>
      <c r="E259" s="236" t="s">
        <v>21</v>
      </c>
      <c r="F259" s="237" t="s">
        <v>279</v>
      </c>
      <c r="G259" s="235"/>
      <c r="H259" s="236" t="s">
        <v>21</v>
      </c>
      <c r="I259" s="238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168</v>
      </c>
      <c r="AU259" s="243" t="s">
        <v>85</v>
      </c>
      <c r="AV259" s="13" t="s">
        <v>83</v>
      </c>
      <c r="AW259" s="13" t="s">
        <v>37</v>
      </c>
      <c r="AX259" s="13" t="s">
        <v>76</v>
      </c>
      <c r="AY259" s="243" t="s">
        <v>155</v>
      </c>
    </row>
    <row r="260" s="14" customFormat="1">
      <c r="A260" s="14"/>
      <c r="B260" s="244"/>
      <c r="C260" s="245"/>
      <c r="D260" s="227" t="s">
        <v>168</v>
      </c>
      <c r="E260" s="246" t="s">
        <v>21</v>
      </c>
      <c r="F260" s="247" t="s">
        <v>324</v>
      </c>
      <c r="G260" s="245"/>
      <c r="H260" s="248">
        <v>-35.622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168</v>
      </c>
      <c r="AU260" s="254" t="s">
        <v>85</v>
      </c>
      <c r="AV260" s="14" t="s">
        <v>85</v>
      </c>
      <c r="AW260" s="14" t="s">
        <v>37</v>
      </c>
      <c r="AX260" s="14" t="s">
        <v>76</v>
      </c>
      <c r="AY260" s="254" t="s">
        <v>155</v>
      </c>
    </row>
    <row r="261" s="15" customFormat="1">
      <c r="A261" s="15"/>
      <c r="B261" s="255"/>
      <c r="C261" s="256"/>
      <c r="D261" s="227" t="s">
        <v>168</v>
      </c>
      <c r="E261" s="257" t="s">
        <v>21</v>
      </c>
      <c r="F261" s="258" t="s">
        <v>171</v>
      </c>
      <c r="G261" s="256"/>
      <c r="H261" s="259">
        <v>900.63199999999995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168</v>
      </c>
      <c r="AU261" s="265" t="s">
        <v>85</v>
      </c>
      <c r="AV261" s="15" t="s">
        <v>162</v>
      </c>
      <c r="AW261" s="15" t="s">
        <v>37</v>
      </c>
      <c r="AX261" s="15" t="s">
        <v>83</v>
      </c>
      <c r="AY261" s="265" t="s">
        <v>155</v>
      </c>
    </row>
    <row r="262" s="2" customFormat="1" ht="16.5" customHeight="1">
      <c r="A262" s="40"/>
      <c r="B262" s="41"/>
      <c r="C262" s="214" t="s">
        <v>325</v>
      </c>
      <c r="D262" s="214" t="s">
        <v>157</v>
      </c>
      <c r="E262" s="215" t="s">
        <v>326</v>
      </c>
      <c r="F262" s="216" t="s">
        <v>327</v>
      </c>
      <c r="G262" s="217" t="s">
        <v>270</v>
      </c>
      <c r="H262" s="218">
        <v>15.266</v>
      </c>
      <c r="I262" s="219"/>
      <c r="J262" s="220">
        <f>ROUND(I262*H262,2)</f>
        <v>0</v>
      </c>
      <c r="K262" s="216" t="s">
        <v>161</v>
      </c>
      <c r="L262" s="46"/>
      <c r="M262" s="221" t="s">
        <v>21</v>
      </c>
      <c r="N262" s="222" t="s">
        <v>47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162</v>
      </c>
      <c r="AT262" s="225" t="s">
        <v>157</v>
      </c>
      <c r="AU262" s="225" t="s">
        <v>85</v>
      </c>
      <c r="AY262" s="19" t="s">
        <v>155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83</v>
      </c>
      <c r="BK262" s="226">
        <f>ROUND(I262*H262,2)</f>
        <v>0</v>
      </c>
      <c r="BL262" s="19" t="s">
        <v>162</v>
      </c>
      <c r="BM262" s="225" t="s">
        <v>328</v>
      </c>
    </row>
    <row r="263" s="2" customFormat="1">
      <c r="A263" s="40"/>
      <c r="B263" s="41"/>
      <c r="C263" s="42"/>
      <c r="D263" s="227" t="s">
        <v>164</v>
      </c>
      <c r="E263" s="42"/>
      <c r="F263" s="228" t="s">
        <v>329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164</v>
      </c>
      <c r="AU263" s="19" t="s">
        <v>85</v>
      </c>
    </row>
    <row r="264" s="2" customFormat="1">
      <c r="A264" s="40"/>
      <c r="B264" s="41"/>
      <c r="C264" s="42"/>
      <c r="D264" s="232" t="s">
        <v>166</v>
      </c>
      <c r="E264" s="42"/>
      <c r="F264" s="233" t="s">
        <v>330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166</v>
      </c>
      <c r="AU264" s="19" t="s">
        <v>85</v>
      </c>
    </row>
    <row r="265" s="13" customFormat="1">
      <c r="A265" s="13"/>
      <c r="B265" s="234"/>
      <c r="C265" s="235"/>
      <c r="D265" s="227" t="s">
        <v>168</v>
      </c>
      <c r="E265" s="236" t="s">
        <v>21</v>
      </c>
      <c r="F265" s="237" t="s">
        <v>279</v>
      </c>
      <c r="G265" s="235"/>
      <c r="H265" s="236" t="s">
        <v>21</v>
      </c>
      <c r="I265" s="238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168</v>
      </c>
      <c r="AU265" s="243" t="s">
        <v>85</v>
      </c>
      <c r="AV265" s="13" t="s">
        <v>83</v>
      </c>
      <c r="AW265" s="13" t="s">
        <v>37</v>
      </c>
      <c r="AX265" s="13" t="s">
        <v>76</v>
      </c>
      <c r="AY265" s="243" t="s">
        <v>155</v>
      </c>
    </row>
    <row r="266" s="14" customFormat="1">
      <c r="A266" s="14"/>
      <c r="B266" s="244"/>
      <c r="C266" s="245"/>
      <c r="D266" s="227" t="s">
        <v>168</v>
      </c>
      <c r="E266" s="246" t="s">
        <v>21</v>
      </c>
      <c r="F266" s="247" t="s">
        <v>331</v>
      </c>
      <c r="G266" s="245"/>
      <c r="H266" s="248">
        <v>15.266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168</v>
      </c>
      <c r="AU266" s="254" t="s">
        <v>85</v>
      </c>
      <c r="AV266" s="14" t="s">
        <v>85</v>
      </c>
      <c r="AW266" s="14" t="s">
        <v>37</v>
      </c>
      <c r="AX266" s="14" t="s">
        <v>76</v>
      </c>
      <c r="AY266" s="254" t="s">
        <v>155</v>
      </c>
    </row>
    <row r="267" s="15" customFormat="1">
      <c r="A267" s="15"/>
      <c r="B267" s="255"/>
      <c r="C267" s="256"/>
      <c r="D267" s="227" t="s">
        <v>168</v>
      </c>
      <c r="E267" s="257" t="s">
        <v>21</v>
      </c>
      <c r="F267" s="258" t="s">
        <v>171</v>
      </c>
      <c r="G267" s="256"/>
      <c r="H267" s="259">
        <v>15.266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168</v>
      </c>
      <c r="AU267" s="265" t="s">
        <v>85</v>
      </c>
      <c r="AV267" s="15" t="s">
        <v>162</v>
      </c>
      <c r="AW267" s="15" t="s">
        <v>37</v>
      </c>
      <c r="AX267" s="15" t="s">
        <v>83</v>
      </c>
      <c r="AY267" s="265" t="s">
        <v>155</v>
      </c>
    </row>
    <row r="268" s="2" customFormat="1" ht="16.5" customHeight="1">
      <c r="A268" s="40"/>
      <c r="B268" s="41"/>
      <c r="C268" s="214" t="s">
        <v>8</v>
      </c>
      <c r="D268" s="214" t="s">
        <v>157</v>
      </c>
      <c r="E268" s="215" t="s">
        <v>332</v>
      </c>
      <c r="F268" s="216" t="s">
        <v>333</v>
      </c>
      <c r="G268" s="217" t="s">
        <v>270</v>
      </c>
      <c r="H268" s="218">
        <v>385.98599999999999</v>
      </c>
      <c r="I268" s="219"/>
      <c r="J268" s="220">
        <f>ROUND(I268*H268,2)</f>
        <v>0</v>
      </c>
      <c r="K268" s="216" t="s">
        <v>161</v>
      </c>
      <c r="L268" s="46"/>
      <c r="M268" s="221" t="s">
        <v>21</v>
      </c>
      <c r="N268" s="222" t="s">
        <v>47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162</v>
      </c>
      <c r="AT268" s="225" t="s">
        <v>157</v>
      </c>
      <c r="AU268" s="225" t="s">
        <v>85</v>
      </c>
      <c r="AY268" s="19" t="s">
        <v>155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83</v>
      </c>
      <c r="BK268" s="226">
        <f>ROUND(I268*H268,2)</f>
        <v>0</v>
      </c>
      <c r="BL268" s="19" t="s">
        <v>162</v>
      </c>
      <c r="BM268" s="225" t="s">
        <v>334</v>
      </c>
    </row>
    <row r="269" s="2" customFormat="1">
      <c r="A269" s="40"/>
      <c r="B269" s="41"/>
      <c r="C269" s="42"/>
      <c r="D269" s="227" t="s">
        <v>164</v>
      </c>
      <c r="E269" s="42"/>
      <c r="F269" s="228" t="s">
        <v>335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164</v>
      </c>
      <c r="AU269" s="19" t="s">
        <v>85</v>
      </c>
    </row>
    <row r="270" s="2" customFormat="1">
      <c r="A270" s="40"/>
      <c r="B270" s="41"/>
      <c r="C270" s="42"/>
      <c r="D270" s="232" t="s">
        <v>166</v>
      </c>
      <c r="E270" s="42"/>
      <c r="F270" s="233" t="s">
        <v>336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166</v>
      </c>
      <c r="AU270" s="19" t="s">
        <v>85</v>
      </c>
    </row>
    <row r="271" s="13" customFormat="1">
      <c r="A271" s="13"/>
      <c r="B271" s="234"/>
      <c r="C271" s="235"/>
      <c r="D271" s="227" t="s">
        <v>168</v>
      </c>
      <c r="E271" s="236" t="s">
        <v>21</v>
      </c>
      <c r="F271" s="237" t="s">
        <v>322</v>
      </c>
      <c r="G271" s="235"/>
      <c r="H271" s="236" t="s">
        <v>21</v>
      </c>
      <c r="I271" s="238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168</v>
      </c>
      <c r="AU271" s="243" t="s">
        <v>85</v>
      </c>
      <c r="AV271" s="13" t="s">
        <v>83</v>
      </c>
      <c r="AW271" s="13" t="s">
        <v>37</v>
      </c>
      <c r="AX271" s="13" t="s">
        <v>76</v>
      </c>
      <c r="AY271" s="243" t="s">
        <v>155</v>
      </c>
    </row>
    <row r="272" s="14" customFormat="1">
      <c r="A272" s="14"/>
      <c r="B272" s="244"/>
      <c r="C272" s="245"/>
      <c r="D272" s="227" t="s">
        <v>168</v>
      </c>
      <c r="E272" s="246" t="s">
        <v>21</v>
      </c>
      <c r="F272" s="247" t="s">
        <v>337</v>
      </c>
      <c r="G272" s="245"/>
      <c r="H272" s="248">
        <v>401.25200000000001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168</v>
      </c>
      <c r="AU272" s="254" t="s">
        <v>85</v>
      </c>
      <c r="AV272" s="14" t="s">
        <v>85</v>
      </c>
      <c r="AW272" s="14" t="s">
        <v>37</v>
      </c>
      <c r="AX272" s="14" t="s">
        <v>76</v>
      </c>
      <c r="AY272" s="254" t="s">
        <v>155</v>
      </c>
    </row>
    <row r="273" s="13" customFormat="1">
      <c r="A273" s="13"/>
      <c r="B273" s="234"/>
      <c r="C273" s="235"/>
      <c r="D273" s="227" t="s">
        <v>168</v>
      </c>
      <c r="E273" s="236" t="s">
        <v>21</v>
      </c>
      <c r="F273" s="237" t="s">
        <v>279</v>
      </c>
      <c r="G273" s="235"/>
      <c r="H273" s="236" t="s">
        <v>21</v>
      </c>
      <c r="I273" s="238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168</v>
      </c>
      <c r="AU273" s="243" t="s">
        <v>85</v>
      </c>
      <c r="AV273" s="13" t="s">
        <v>83</v>
      </c>
      <c r="AW273" s="13" t="s">
        <v>37</v>
      </c>
      <c r="AX273" s="13" t="s">
        <v>76</v>
      </c>
      <c r="AY273" s="243" t="s">
        <v>155</v>
      </c>
    </row>
    <row r="274" s="14" customFormat="1">
      <c r="A274" s="14"/>
      <c r="B274" s="244"/>
      <c r="C274" s="245"/>
      <c r="D274" s="227" t="s">
        <v>168</v>
      </c>
      <c r="E274" s="246" t="s">
        <v>21</v>
      </c>
      <c r="F274" s="247" t="s">
        <v>338</v>
      </c>
      <c r="G274" s="245"/>
      <c r="H274" s="248">
        <v>-15.266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168</v>
      </c>
      <c r="AU274" s="254" t="s">
        <v>85</v>
      </c>
      <c r="AV274" s="14" t="s">
        <v>85</v>
      </c>
      <c r="AW274" s="14" t="s">
        <v>37</v>
      </c>
      <c r="AX274" s="14" t="s">
        <v>76</v>
      </c>
      <c r="AY274" s="254" t="s">
        <v>155</v>
      </c>
    </row>
    <row r="275" s="15" customFormat="1">
      <c r="A275" s="15"/>
      <c r="B275" s="255"/>
      <c r="C275" s="256"/>
      <c r="D275" s="227" t="s">
        <v>168</v>
      </c>
      <c r="E275" s="257" t="s">
        <v>21</v>
      </c>
      <c r="F275" s="258" t="s">
        <v>171</v>
      </c>
      <c r="G275" s="256"/>
      <c r="H275" s="259">
        <v>385.98599999999999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168</v>
      </c>
      <c r="AU275" s="265" t="s">
        <v>85</v>
      </c>
      <c r="AV275" s="15" t="s">
        <v>162</v>
      </c>
      <c r="AW275" s="15" t="s">
        <v>37</v>
      </c>
      <c r="AX275" s="15" t="s">
        <v>83</v>
      </c>
      <c r="AY275" s="265" t="s">
        <v>155</v>
      </c>
    </row>
    <row r="276" s="2" customFormat="1" ht="21.75" customHeight="1">
      <c r="A276" s="40"/>
      <c r="B276" s="41"/>
      <c r="C276" s="214" t="s">
        <v>339</v>
      </c>
      <c r="D276" s="214" t="s">
        <v>157</v>
      </c>
      <c r="E276" s="215" t="s">
        <v>340</v>
      </c>
      <c r="F276" s="216" t="s">
        <v>341</v>
      </c>
      <c r="G276" s="217" t="s">
        <v>270</v>
      </c>
      <c r="H276" s="218">
        <v>17.283000000000001</v>
      </c>
      <c r="I276" s="219"/>
      <c r="J276" s="220">
        <f>ROUND(I276*H276,2)</f>
        <v>0</v>
      </c>
      <c r="K276" s="216" t="s">
        <v>161</v>
      </c>
      <c r="L276" s="46"/>
      <c r="M276" s="221" t="s">
        <v>21</v>
      </c>
      <c r="N276" s="222" t="s">
        <v>47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162</v>
      </c>
      <c r="AT276" s="225" t="s">
        <v>157</v>
      </c>
      <c r="AU276" s="225" t="s">
        <v>85</v>
      </c>
      <c r="AY276" s="19" t="s">
        <v>155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83</v>
      </c>
      <c r="BK276" s="226">
        <f>ROUND(I276*H276,2)</f>
        <v>0</v>
      </c>
      <c r="BL276" s="19" t="s">
        <v>162</v>
      </c>
      <c r="BM276" s="225" t="s">
        <v>342</v>
      </c>
    </row>
    <row r="277" s="2" customFormat="1">
      <c r="A277" s="40"/>
      <c r="B277" s="41"/>
      <c r="C277" s="42"/>
      <c r="D277" s="227" t="s">
        <v>164</v>
      </c>
      <c r="E277" s="42"/>
      <c r="F277" s="228" t="s">
        <v>343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164</v>
      </c>
      <c r="AU277" s="19" t="s">
        <v>85</v>
      </c>
    </row>
    <row r="278" s="2" customFormat="1">
      <c r="A278" s="40"/>
      <c r="B278" s="41"/>
      <c r="C278" s="42"/>
      <c r="D278" s="232" t="s">
        <v>166</v>
      </c>
      <c r="E278" s="42"/>
      <c r="F278" s="233" t="s">
        <v>344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166</v>
      </c>
      <c r="AU278" s="19" t="s">
        <v>85</v>
      </c>
    </row>
    <row r="279" s="13" customFormat="1">
      <c r="A279" s="13"/>
      <c r="B279" s="234"/>
      <c r="C279" s="235"/>
      <c r="D279" s="227" t="s">
        <v>168</v>
      </c>
      <c r="E279" s="236" t="s">
        <v>21</v>
      </c>
      <c r="F279" s="237" t="s">
        <v>274</v>
      </c>
      <c r="G279" s="235"/>
      <c r="H279" s="236" t="s">
        <v>21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168</v>
      </c>
      <c r="AU279" s="243" t="s">
        <v>85</v>
      </c>
      <c r="AV279" s="13" t="s">
        <v>83</v>
      </c>
      <c r="AW279" s="13" t="s">
        <v>37</v>
      </c>
      <c r="AX279" s="13" t="s">
        <v>76</v>
      </c>
      <c r="AY279" s="243" t="s">
        <v>155</v>
      </c>
    </row>
    <row r="280" s="13" customFormat="1">
      <c r="A280" s="13"/>
      <c r="B280" s="234"/>
      <c r="C280" s="235"/>
      <c r="D280" s="227" t="s">
        <v>168</v>
      </c>
      <c r="E280" s="236" t="s">
        <v>21</v>
      </c>
      <c r="F280" s="237" t="s">
        <v>264</v>
      </c>
      <c r="G280" s="235"/>
      <c r="H280" s="236" t="s">
        <v>21</v>
      </c>
      <c r="I280" s="238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168</v>
      </c>
      <c r="AU280" s="243" t="s">
        <v>85</v>
      </c>
      <c r="AV280" s="13" t="s">
        <v>83</v>
      </c>
      <c r="AW280" s="13" t="s">
        <v>37</v>
      </c>
      <c r="AX280" s="13" t="s">
        <v>76</v>
      </c>
      <c r="AY280" s="243" t="s">
        <v>155</v>
      </c>
    </row>
    <row r="281" s="14" customFormat="1">
      <c r="A281" s="14"/>
      <c r="B281" s="244"/>
      <c r="C281" s="245"/>
      <c r="D281" s="227" t="s">
        <v>168</v>
      </c>
      <c r="E281" s="246" t="s">
        <v>21</v>
      </c>
      <c r="F281" s="247" t="s">
        <v>345</v>
      </c>
      <c r="G281" s="245"/>
      <c r="H281" s="248">
        <v>12.356999999999999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168</v>
      </c>
      <c r="AU281" s="254" t="s">
        <v>85</v>
      </c>
      <c r="AV281" s="14" t="s">
        <v>85</v>
      </c>
      <c r="AW281" s="14" t="s">
        <v>37</v>
      </c>
      <c r="AX281" s="14" t="s">
        <v>76</v>
      </c>
      <c r="AY281" s="254" t="s">
        <v>155</v>
      </c>
    </row>
    <row r="282" s="14" customFormat="1">
      <c r="A282" s="14"/>
      <c r="B282" s="244"/>
      <c r="C282" s="245"/>
      <c r="D282" s="227" t="s">
        <v>168</v>
      </c>
      <c r="E282" s="246" t="s">
        <v>21</v>
      </c>
      <c r="F282" s="247" t="s">
        <v>346</v>
      </c>
      <c r="G282" s="245"/>
      <c r="H282" s="248">
        <v>12.333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168</v>
      </c>
      <c r="AU282" s="254" t="s">
        <v>85</v>
      </c>
      <c r="AV282" s="14" t="s">
        <v>85</v>
      </c>
      <c r="AW282" s="14" t="s">
        <v>37</v>
      </c>
      <c r="AX282" s="14" t="s">
        <v>76</v>
      </c>
      <c r="AY282" s="254" t="s">
        <v>155</v>
      </c>
    </row>
    <row r="283" s="16" customFormat="1">
      <c r="A283" s="16"/>
      <c r="B283" s="266"/>
      <c r="C283" s="267"/>
      <c r="D283" s="227" t="s">
        <v>168</v>
      </c>
      <c r="E283" s="268" t="s">
        <v>21</v>
      </c>
      <c r="F283" s="269" t="s">
        <v>203</v>
      </c>
      <c r="G283" s="267"/>
      <c r="H283" s="270">
        <v>24.690000000000001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6" t="s">
        <v>168</v>
      </c>
      <c r="AU283" s="276" t="s">
        <v>85</v>
      </c>
      <c r="AV283" s="16" t="s">
        <v>180</v>
      </c>
      <c r="AW283" s="16" t="s">
        <v>37</v>
      </c>
      <c r="AX283" s="16" t="s">
        <v>76</v>
      </c>
      <c r="AY283" s="276" t="s">
        <v>155</v>
      </c>
    </row>
    <row r="284" s="15" customFormat="1">
      <c r="A284" s="15"/>
      <c r="B284" s="255"/>
      <c r="C284" s="256"/>
      <c r="D284" s="227" t="s">
        <v>168</v>
      </c>
      <c r="E284" s="257" t="s">
        <v>21</v>
      </c>
      <c r="F284" s="258" t="s">
        <v>171</v>
      </c>
      <c r="G284" s="256"/>
      <c r="H284" s="259">
        <v>24.690000000000001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168</v>
      </c>
      <c r="AU284" s="265" t="s">
        <v>85</v>
      </c>
      <c r="AV284" s="15" t="s">
        <v>162</v>
      </c>
      <c r="AW284" s="15" t="s">
        <v>37</v>
      </c>
      <c r="AX284" s="15" t="s">
        <v>76</v>
      </c>
      <c r="AY284" s="265" t="s">
        <v>155</v>
      </c>
    </row>
    <row r="285" s="13" customFormat="1">
      <c r="A285" s="13"/>
      <c r="B285" s="234"/>
      <c r="C285" s="235"/>
      <c r="D285" s="227" t="s">
        <v>168</v>
      </c>
      <c r="E285" s="236" t="s">
        <v>21</v>
      </c>
      <c r="F285" s="237" t="s">
        <v>279</v>
      </c>
      <c r="G285" s="235"/>
      <c r="H285" s="236" t="s">
        <v>21</v>
      </c>
      <c r="I285" s="238"/>
      <c r="J285" s="235"/>
      <c r="K285" s="235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168</v>
      </c>
      <c r="AU285" s="243" t="s">
        <v>85</v>
      </c>
      <c r="AV285" s="13" t="s">
        <v>83</v>
      </c>
      <c r="AW285" s="13" t="s">
        <v>37</v>
      </c>
      <c r="AX285" s="13" t="s">
        <v>76</v>
      </c>
      <c r="AY285" s="243" t="s">
        <v>155</v>
      </c>
    </row>
    <row r="286" s="14" customFormat="1">
      <c r="A286" s="14"/>
      <c r="B286" s="244"/>
      <c r="C286" s="245"/>
      <c r="D286" s="227" t="s">
        <v>168</v>
      </c>
      <c r="E286" s="246" t="s">
        <v>21</v>
      </c>
      <c r="F286" s="247" t="s">
        <v>347</v>
      </c>
      <c r="G286" s="245"/>
      <c r="H286" s="248">
        <v>17.283000000000001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168</v>
      </c>
      <c r="AU286" s="254" t="s">
        <v>85</v>
      </c>
      <c r="AV286" s="14" t="s">
        <v>85</v>
      </c>
      <c r="AW286" s="14" t="s">
        <v>37</v>
      </c>
      <c r="AX286" s="14" t="s">
        <v>76</v>
      </c>
      <c r="AY286" s="254" t="s">
        <v>155</v>
      </c>
    </row>
    <row r="287" s="15" customFormat="1">
      <c r="A287" s="15"/>
      <c r="B287" s="255"/>
      <c r="C287" s="256"/>
      <c r="D287" s="227" t="s">
        <v>168</v>
      </c>
      <c r="E287" s="257" t="s">
        <v>21</v>
      </c>
      <c r="F287" s="258" t="s">
        <v>171</v>
      </c>
      <c r="G287" s="256"/>
      <c r="H287" s="259">
        <v>17.283000000000001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168</v>
      </c>
      <c r="AU287" s="265" t="s">
        <v>85</v>
      </c>
      <c r="AV287" s="15" t="s">
        <v>162</v>
      </c>
      <c r="AW287" s="15" t="s">
        <v>37</v>
      </c>
      <c r="AX287" s="15" t="s">
        <v>83</v>
      </c>
      <c r="AY287" s="265" t="s">
        <v>155</v>
      </c>
    </row>
    <row r="288" s="2" customFormat="1" ht="21.75" customHeight="1">
      <c r="A288" s="40"/>
      <c r="B288" s="41"/>
      <c r="C288" s="214" t="s">
        <v>348</v>
      </c>
      <c r="D288" s="214" t="s">
        <v>157</v>
      </c>
      <c r="E288" s="215" t="s">
        <v>349</v>
      </c>
      <c r="F288" s="216" t="s">
        <v>350</v>
      </c>
      <c r="G288" s="217" t="s">
        <v>270</v>
      </c>
      <c r="H288" s="218">
        <v>192.041</v>
      </c>
      <c r="I288" s="219"/>
      <c r="J288" s="220">
        <f>ROUND(I288*H288,2)</f>
        <v>0</v>
      </c>
      <c r="K288" s="216" t="s">
        <v>161</v>
      </c>
      <c r="L288" s="46"/>
      <c r="M288" s="221" t="s">
        <v>21</v>
      </c>
      <c r="N288" s="222" t="s">
        <v>47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162</v>
      </c>
      <c r="AT288" s="225" t="s">
        <v>157</v>
      </c>
      <c r="AU288" s="225" t="s">
        <v>85</v>
      </c>
      <c r="AY288" s="19" t="s">
        <v>155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83</v>
      </c>
      <c r="BK288" s="226">
        <f>ROUND(I288*H288,2)</f>
        <v>0</v>
      </c>
      <c r="BL288" s="19" t="s">
        <v>162</v>
      </c>
      <c r="BM288" s="225" t="s">
        <v>351</v>
      </c>
    </row>
    <row r="289" s="2" customFormat="1">
      <c r="A289" s="40"/>
      <c r="B289" s="41"/>
      <c r="C289" s="42"/>
      <c r="D289" s="227" t="s">
        <v>164</v>
      </c>
      <c r="E289" s="42"/>
      <c r="F289" s="228" t="s">
        <v>352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164</v>
      </c>
      <c r="AU289" s="19" t="s">
        <v>85</v>
      </c>
    </row>
    <row r="290" s="2" customFormat="1">
      <c r="A290" s="40"/>
      <c r="B290" s="41"/>
      <c r="C290" s="42"/>
      <c r="D290" s="232" t="s">
        <v>166</v>
      </c>
      <c r="E290" s="42"/>
      <c r="F290" s="233" t="s">
        <v>353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166</v>
      </c>
      <c r="AU290" s="19" t="s">
        <v>85</v>
      </c>
    </row>
    <row r="291" s="13" customFormat="1">
      <c r="A291" s="13"/>
      <c r="B291" s="234"/>
      <c r="C291" s="235"/>
      <c r="D291" s="227" t="s">
        <v>168</v>
      </c>
      <c r="E291" s="236" t="s">
        <v>21</v>
      </c>
      <c r="F291" s="237" t="s">
        <v>264</v>
      </c>
      <c r="G291" s="235"/>
      <c r="H291" s="236" t="s">
        <v>21</v>
      </c>
      <c r="I291" s="238"/>
      <c r="J291" s="235"/>
      <c r="K291" s="235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168</v>
      </c>
      <c r="AU291" s="243" t="s">
        <v>85</v>
      </c>
      <c r="AV291" s="13" t="s">
        <v>83</v>
      </c>
      <c r="AW291" s="13" t="s">
        <v>37</v>
      </c>
      <c r="AX291" s="13" t="s">
        <v>76</v>
      </c>
      <c r="AY291" s="243" t="s">
        <v>155</v>
      </c>
    </row>
    <row r="292" s="14" customFormat="1">
      <c r="A292" s="14"/>
      <c r="B292" s="244"/>
      <c r="C292" s="245"/>
      <c r="D292" s="227" t="s">
        <v>168</v>
      </c>
      <c r="E292" s="246" t="s">
        <v>21</v>
      </c>
      <c r="F292" s="247" t="s">
        <v>354</v>
      </c>
      <c r="G292" s="245"/>
      <c r="H292" s="248">
        <v>148.083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168</v>
      </c>
      <c r="AU292" s="254" t="s">
        <v>85</v>
      </c>
      <c r="AV292" s="14" t="s">
        <v>85</v>
      </c>
      <c r="AW292" s="14" t="s">
        <v>37</v>
      </c>
      <c r="AX292" s="14" t="s">
        <v>76</v>
      </c>
      <c r="AY292" s="254" t="s">
        <v>155</v>
      </c>
    </row>
    <row r="293" s="14" customFormat="1">
      <c r="A293" s="14"/>
      <c r="B293" s="244"/>
      <c r="C293" s="245"/>
      <c r="D293" s="227" t="s">
        <v>168</v>
      </c>
      <c r="E293" s="246" t="s">
        <v>21</v>
      </c>
      <c r="F293" s="247" t="s">
        <v>355</v>
      </c>
      <c r="G293" s="245"/>
      <c r="H293" s="248">
        <v>153.483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168</v>
      </c>
      <c r="AU293" s="254" t="s">
        <v>85</v>
      </c>
      <c r="AV293" s="14" t="s">
        <v>85</v>
      </c>
      <c r="AW293" s="14" t="s">
        <v>37</v>
      </c>
      <c r="AX293" s="14" t="s">
        <v>76</v>
      </c>
      <c r="AY293" s="254" t="s">
        <v>155</v>
      </c>
    </row>
    <row r="294" s="14" customFormat="1">
      <c r="A294" s="14"/>
      <c r="B294" s="244"/>
      <c r="C294" s="245"/>
      <c r="D294" s="227" t="s">
        <v>168</v>
      </c>
      <c r="E294" s="246" t="s">
        <v>21</v>
      </c>
      <c r="F294" s="247" t="s">
        <v>356</v>
      </c>
      <c r="G294" s="245"/>
      <c r="H294" s="248">
        <v>8.3960000000000008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168</v>
      </c>
      <c r="AU294" s="254" t="s">
        <v>85</v>
      </c>
      <c r="AV294" s="14" t="s">
        <v>85</v>
      </c>
      <c r="AW294" s="14" t="s">
        <v>37</v>
      </c>
      <c r="AX294" s="14" t="s">
        <v>76</v>
      </c>
      <c r="AY294" s="254" t="s">
        <v>155</v>
      </c>
    </row>
    <row r="295" s="13" customFormat="1">
      <c r="A295" s="13"/>
      <c r="B295" s="234"/>
      <c r="C295" s="235"/>
      <c r="D295" s="227" t="s">
        <v>168</v>
      </c>
      <c r="E295" s="236" t="s">
        <v>21</v>
      </c>
      <c r="F295" s="237" t="s">
        <v>300</v>
      </c>
      <c r="G295" s="235"/>
      <c r="H295" s="236" t="s">
        <v>21</v>
      </c>
      <c r="I295" s="238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168</v>
      </c>
      <c r="AU295" s="243" t="s">
        <v>85</v>
      </c>
      <c r="AV295" s="13" t="s">
        <v>83</v>
      </c>
      <c r="AW295" s="13" t="s">
        <v>37</v>
      </c>
      <c r="AX295" s="13" t="s">
        <v>76</v>
      </c>
      <c r="AY295" s="243" t="s">
        <v>155</v>
      </c>
    </row>
    <row r="296" s="14" customFormat="1">
      <c r="A296" s="14"/>
      <c r="B296" s="244"/>
      <c r="C296" s="245"/>
      <c r="D296" s="227" t="s">
        <v>168</v>
      </c>
      <c r="E296" s="246" t="s">
        <v>21</v>
      </c>
      <c r="F296" s="247" t="s">
        <v>357</v>
      </c>
      <c r="G296" s="245"/>
      <c r="H296" s="248">
        <v>-2.0209999999999999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168</v>
      </c>
      <c r="AU296" s="254" t="s">
        <v>85</v>
      </c>
      <c r="AV296" s="14" t="s">
        <v>85</v>
      </c>
      <c r="AW296" s="14" t="s">
        <v>37</v>
      </c>
      <c r="AX296" s="14" t="s">
        <v>76</v>
      </c>
      <c r="AY296" s="254" t="s">
        <v>155</v>
      </c>
    </row>
    <row r="297" s="14" customFormat="1">
      <c r="A297" s="14"/>
      <c r="B297" s="244"/>
      <c r="C297" s="245"/>
      <c r="D297" s="227" t="s">
        <v>168</v>
      </c>
      <c r="E297" s="246" t="s">
        <v>21</v>
      </c>
      <c r="F297" s="247" t="s">
        <v>358</v>
      </c>
      <c r="G297" s="245"/>
      <c r="H297" s="248">
        <v>-8.6859999999999999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168</v>
      </c>
      <c r="AU297" s="254" t="s">
        <v>85</v>
      </c>
      <c r="AV297" s="14" t="s">
        <v>85</v>
      </c>
      <c r="AW297" s="14" t="s">
        <v>37</v>
      </c>
      <c r="AX297" s="14" t="s">
        <v>76</v>
      </c>
      <c r="AY297" s="254" t="s">
        <v>155</v>
      </c>
    </row>
    <row r="298" s="14" customFormat="1">
      <c r="A298" s="14"/>
      <c r="B298" s="244"/>
      <c r="C298" s="245"/>
      <c r="D298" s="227" t="s">
        <v>168</v>
      </c>
      <c r="E298" s="246" t="s">
        <v>21</v>
      </c>
      <c r="F298" s="247" t="s">
        <v>359</v>
      </c>
      <c r="G298" s="245"/>
      <c r="H298" s="248">
        <v>-0.221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168</v>
      </c>
      <c r="AU298" s="254" t="s">
        <v>85</v>
      </c>
      <c r="AV298" s="14" t="s">
        <v>85</v>
      </c>
      <c r="AW298" s="14" t="s">
        <v>37</v>
      </c>
      <c r="AX298" s="14" t="s">
        <v>76</v>
      </c>
      <c r="AY298" s="254" t="s">
        <v>155</v>
      </c>
    </row>
    <row r="299" s="15" customFormat="1">
      <c r="A299" s="15"/>
      <c r="B299" s="255"/>
      <c r="C299" s="256"/>
      <c r="D299" s="227" t="s">
        <v>168</v>
      </c>
      <c r="E299" s="257" t="s">
        <v>21</v>
      </c>
      <c r="F299" s="258" t="s">
        <v>171</v>
      </c>
      <c r="G299" s="256"/>
      <c r="H299" s="259">
        <v>299.03399999999999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168</v>
      </c>
      <c r="AU299" s="265" t="s">
        <v>85</v>
      </c>
      <c r="AV299" s="15" t="s">
        <v>162</v>
      </c>
      <c r="AW299" s="15" t="s">
        <v>37</v>
      </c>
      <c r="AX299" s="15" t="s">
        <v>76</v>
      </c>
      <c r="AY299" s="265" t="s">
        <v>155</v>
      </c>
    </row>
    <row r="300" s="13" customFormat="1">
      <c r="A300" s="13"/>
      <c r="B300" s="234"/>
      <c r="C300" s="235"/>
      <c r="D300" s="227" t="s">
        <v>168</v>
      </c>
      <c r="E300" s="236" t="s">
        <v>21</v>
      </c>
      <c r="F300" s="237" t="s">
        <v>322</v>
      </c>
      <c r="G300" s="235"/>
      <c r="H300" s="236" t="s">
        <v>21</v>
      </c>
      <c r="I300" s="238"/>
      <c r="J300" s="235"/>
      <c r="K300" s="235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168</v>
      </c>
      <c r="AU300" s="243" t="s">
        <v>85</v>
      </c>
      <c r="AV300" s="13" t="s">
        <v>83</v>
      </c>
      <c r="AW300" s="13" t="s">
        <v>37</v>
      </c>
      <c r="AX300" s="13" t="s">
        <v>76</v>
      </c>
      <c r="AY300" s="243" t="s">
        <v>155</v>
      </c>
    </row>
    <row r="301" s="14" customFormat="1">
      <c r="A301" s="14"/>
      <c r="B301" s="244"/>
      <c r="C301" s="245"/>
      <c r="D301" s="227" t="s">
        <v>168</v>
      </c>
      <c r="E301" s="246" t="s">
        <v>21</v>
      </c>
      <c r="F301" s="247" t="s">
        <v>360</v>
      </c>
      <c r="G301" s="245"/>
      <c r="H301" s="248">
        <v>209.32400000000001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168</v>
      </c>
      <c r="AU301" s="254" t="s">
        <v>85</v>
      </c>
      <c r="AV301" s="14" t="s">
        <v>85</v>
      </c>
      <c r="AW301" s="14" t="s">
        <v>37</v>
      </c>
      <c r="AX301" s="14" t="s">
        <v>76</v>
      </c>
      <c r="AY301" s="254" t="s">
        <v>155</v>
      </c>
    </row>
    <row r="302" s="13" customFormat="1">
      <c r="A302" s="13"/>
      <c r="B302" s="234"/>
      <c r="C302" s="235"/>
      <c r="D302" s="227" t="s">
        <v>168</v>
      </c>
      <c r="E302" s="236" t="s">
        <v>21</v>
      </c>
      <c r="F302" s="237" t="s">
        <v>279</v>
      </c>
      <c r="G302" s="235"/>
      <c r="H302" s="236" t="s">
        <v>21</v>
      </c>
      <c r="I302" s="238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168</v>
      </c>
      <c r="AU302" s="243" t="s">
        <v>85</v>
      </c>
      <c r="AV302" s="13" t="s">
        <v>83</v>
      </c>
      <c r="AW302" s="13" t="s">
        <v>37</v>
      </c>
      <c r="AX302" s="13" t="s">
        <v>76</v>
      </c>
      <c r="AY302" s="243" t="s">
        <v>155</v>
      </c>
    </row>
    <row r="303" s="14" customFormat="1">
      <c r="A303" s="14"/>
      <c r="B303" s="244"/>
      <c r="C303" s="245"/>
      <c r="D303" s="227" t="s">
        <v>168</v>
      </c>
      <c r="E303" s="246" t="s">
        <v>21</v>
      </c>
      <c r="F303" s="247" t="s">
        <v>361</v>
      </c>
      <c r="G303" s="245"/>
      <c r="H303" s="248">
        <v>-17.283000000000001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168</v>
      </c>
      <c r="AU303" s="254" t="s">
        <v>85</v>
      </c>
      <c r="AV303" s="14" t="s">
        <v>85</v>
      </c>
      <c r="AW303" s="14" t="s">
        <v>37</v>
      </c>
      <c r="AX303" s="14" t="s">
        <v>76</v>
      </c>
      <c r="AY303" s="254" t="s">
        <v>155</v>
      </c>
    </row>
    <row r="304" s="15" customFormat="1">
      <c r="A304" s="15"/>
      <c r="B304" s="255"/>
      <c r="C304" s="256"/>
      <c r="D304" s="227" t="s">
        <v>168</v>
      </c>
      <c r="E304" s="257" t="s">
        <v>21</v>
      </c>
      <c r="F304" s="258" t="s">
        <v>171</v>
      </c>
      <c r="G304" s="256"/>
      <c r="H304" s="259">
        <v>192.041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168</v>
      </c>
      <c r="AU304" s="265" t="s">
        <v>85</v>
      </c>
      <c r="AV304" s="15" t="s">
        <v>162</v>
      </c>
      <c r="AW304" s="15" t="s">
        <v>37</v>
      </c>
      <c r="AX304" s="15" t="s">
        <v>83</v>
      </c>
      <c r="AY304" s="265" t="s">
        <v>155</v>
      </c>
    </row>
    <row r="305" s="2" customFormat="1" ht="21.75" customHeight="1">
      <c r="A305" s="40"/>
      <c r="B305" s="41"/>
      <c r="C305" s="214" t="s">
        <v>362</v>
      </c>
      <c r="D305" s="214" t="s">
        <v>157</v>
      </c>
      <c r="E305" s="215" t="s">
        <v>363</v>
      </c>
      <c r="F305" s="216" t="s">
        <v>364</v>
      </c>
      <c r="G305" s="217" t="s">
        <v>270</v>
      </c>
      <c r="H305" s="218">
        <v>7.407</v>
      </c>
      <c r="I305" s="219"/>
      <c r="J305" s="220">
        <f>ROUND(I305*H305,2)</f>
        <v>0</v>
      </c>
      <c r="K305" s="216" t="s">
        <v>161</v>
      </c>
      <c r="L305" s="46"/>
      <c r="M305" s="221" t="s">
        <v>21</v>
      </c>
      <c r="N305" s="222" t="s">
        <v>47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162</v>
      </c>
      <c r="AT305" s="225" t="s">
        <v>157</v>
      </c>
      <c r="AU305" s="225" t="s">
        <v>85</v>
      </c>
      <c r="AY305" s="19" t="s">
        <v>155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83</v>
      </c>
      <c r="BK305" s="226">
        <f>ROUND(I305*H305,2)</f>
        <v>0</v>
      </c>
      <c r="BL305" s="19" t="s">
        <v>162</v>
      </c>
      <c r="BM305" s="225" t="s">
        <v>365</v>
      </c>
    </row>
    <row r="306" s="2" customFormat="1">
      <c r="A306" s="40"/>
      <c r="B306" s="41"/>
      <c r="C306" s="42"/>
      <c r="D306" s="227" t="s">
        <v>164</v>
      </c>
      <c r="E306" s="42"/>
      <c r="F306" s="228" t="s">
        <v>366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164</v>
      </c>
      <c r="AU306" s="19" t="s">
        <v>85</v>
      </c>
    </row>
    <row r="307" s="2" customFormat="1">
      <c r="A307" s="40"/>
      <c r="B307" s="41"/>
      <c r="C307" s="42"/>
      <c r="D307" s="232" t="s">
        <v>166</v>
      </c>
      <c r="E307" s="42"/>
      <c r="F307" s="233" t="s">
        <v>367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166</v>
      </c>
      <c r="AU307" s="19" t="s">
        <v>85</v>
      </c>
    </row>
    <row r="308" s="13" customFormat="1">
      <c r="A308" s="13"/>
      <c r="B308" s="234"/>
      <c r="C308" s="235"/>
      <c r="D308" s="227" t="s">
        <v>168</v>
      </c>
      <c r="E308" s="236" t="s">
        <v>21</v>
      </c>
      <c r="F308" s="237" t="s">
        <v>279</v>
      </c>
      <c r="G308" s="235"/>
      <c r="H308" s="236" t="s">
        <v>21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168</v>
      </c>
      <c r="AU308" s="243" t="s">
        <v>85</v>
      </c>
      <c r="AV308" s="13" t="s">
        <v>83</v>
      </c>
      <c r="AW308" s="13" t="s">
        <v>37</v>
      </c>
      <c r="AX308" s="13" t="s">
        <v>76</v>
      </c>
      <c r="AY308" s="243" t="s">
        <v>155</v>
      </c>
    </row>
    <row r="309" s="14" customFormat="1">
      <c r="A309" s="14"/>
      <c r="B309" s="244"/>
      <c r="C309" s="245"/>
      <c r="D309" s="227" t="s">
        <v>168</v>
      </c>
      <c r="E309" s="246" t="s">
        <v>21</v>
      </c>
      <c r="F309" s="247" t="s">
        <v>368</v>
      </c>
      <c r="G309" s="245"/>
      <c r="H309" s="248">
        <v>7.407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168</v>
      </c>
      <c r="AU309" s="254" t="s">
        <v>85</v>
      </c>
      <c r="AV309" s="14" t="s">
        <v>85</v>
      </c>
      <c r="AW309" s="14" t="s">
        <v>37</v>
      </c>
      <c r="AX309" s="14" t="s">
        <v>76</v>
      </c>
      <c r="AY309" s="254" t="s">
        <v>155</v>
      </c>
    </row>
    <row r="310" s="15" customFormat="1">
      <c r="A310" s="15"/>
      <c r="B310" s="255"/>
      <c r="C310" s="256"/>
      <c r="D310" s="227" t="s">
        <v>168</v>
      </c>
      <c r="E310" s="257" t="s">
        <v>21</v>
      </c>
      <c r="F310" s="258" t="s">
        <v>171</v>
      </c>
      <c r="G310" s="256"/>
      <c r="H310" s="259">
        <v>7.407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168</v>
      </c>
      <c r="AU310" s="265" t="s">
        <v>85</v>
      </c>
      <c r="AV310" s="15" t="s">
        <v>162</v>
      </c>
      <c r="AW310" s="15" t="s">
        <v>37</v>
      </c>
      <c r="AX310" s="15" t="s">
        <v>83</v>
      </c>
      <c r="AY310" s="265" t="s">
        <v>155</v>
      </c>
    </row>
    <row r="311" s="2" customFormat="1" ht="21.75" customHeight="1">
      <c r="A311" s="40"/>
      <c r="B311" s="41"/>
      <c r="C311" s="214" t="s">
        <v>369</v>
      </c>
      <c r="D311" s="214" t="s">
        <v>157</v>
      </c>
      <c r="E311" s="215" t="s">
        <v>370</v>
      </c>
      <c r="F311" s="216" t="s">
        <v>371</v>
      </c>
      <c r="G311" s="217" t="s">
        <v>270</v>
      </c>
      <c r="H311" s="218">
        <v>82.302999999999997</v>
      </c>
      <c r="I311" s="219"/>
      <c r="J311" s="220">
        <f>ROUND(I311*H311,2)</f>
        <v>0</v>
      </c>
      <c r="K311" s="216" t="s">
        <v>161</v>
      </c>
      <c r="L311" s="46"/>
      <c r="M311" s="221" t="s">
        <v>21</v>
      </c>
      <c r="N311" s="222" t="s">
        <v>47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162</v>
      </c>
      <c r="AT311" s="225" t="s">
        <v>157</v>
      </c>
      <c r="AU311" s="225" t="s">
        <v>85</v>
      </c>
      <c r="AY311" s="19" t="s">
        <v>155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83</v>
      </c>
      <c r="BK311" s="226">
        <f>ROUND(I311*H311,2)</f>
        <v>0</v>
      </c>
      <c r="BL311" s="19" t="s">
        <v>162</v>
      </c>
      <c r="BM311" s="225" t="s">
        <v>372</v>
      </c>
    </row>
    <row r="312" s="2" customFormat="1">
      <c r="A312" s="40"/>
      <c r="B312" s="41"/>
      <c r="C312" s="42"/>
      <c r="D312" s="227" t="s">
        <v>164</v>
      </c>
      <c r="E312" s="42"/>
      <c r="F312" s="228" t="s">
        <v>373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164</v>
      </c>
      <c r="AU312" s="19" t="s">
        <v>85</v>
      </c>
    </row>
    <row r="313" s="2" customFormat="1">
      <c r="A313" s="40"/>
      <c r="B313" s="41"/>
      <c r="C313" s="42"/>
      <c r="D313" s="232" t="s">
        <v>166</v>
      </c>
      <c r="E313" s="42"/>
      <c r="F313" s="233" t="s">
        <v>374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166</v>
      </c>
      <c r="AU313" s="19" t="s">
        <v>85</v>
      </c>
    </row>
    <row r="314" s="13" customFormat="1">
      <c r="A314" s="13"/>
      <c r="B314" s="234"/>
      <c r="C314" s="235"/>
      <c r="D314" s="227" t="s">
        <v>168</v>
      </c>
      <c r="E314" s="236" t="s">
        <v>21</v>
      </c>
      <c r="F314" s="237" t="s">
        <v>322</v>
      </c>
      <c r="G314" s="235"/>
      <c r="H314" s="236" t="s">
        <v>21</v>
      </c>
      <c r="I314" s="238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168</v>
      </c>
      <c r="AU314" s="243" t="s">
        <v>85</v>
      </c>
      <c r="AV314" s="13" t="s">
        <v>83</v>
      </c>
      <c r="AW314" s="13" t="s">
        <v>37</v>
      </c>
      <c r="AX314" s="13" t="s">
        <v>76</v>
      </c>
      <c r="AY314" s="243" t="s">
        <v>155</v>
      </c>
    </row>
    <row r="315" s="14" customFormat="1">
      <c r="A315" s="14"/>
      <c r="B315" s="244"/>
      <c r="C315" s="245"/>
      <c r="D315" s="227" t="s">
        <v>168</v>
      </c>
      <c r="E315" s="246" t="s">
        <v>21</v>
      </c>
      <c r="F315" s="247" t="s">
        <v>375</v>
      </c>
      <c r="G315" s="245"/>
      <c r="H315" s="248">
        <v>89.709999999999994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168</v>
      </c>
      <c r="AU315" s="254" t="s">
        <v>85</v>
      </c>
      <c r="AV315" s="14" t="s">
        <v>85</v>
      </c>
      <c r="AW315" s="14" t="s">
        <v>37</v>
      </c>
      <c r="AX315" s="14" t="s">
        <v>76</v>
      </c>
      <c r="AY315" s="254" t="s">
        <v>155</v>
      </c>
    </row>
    <row r="316" s="13" customFormat="1">
      <c r="A316" s="13"/>
      <c r="B316" s="234"/>
      <c r="C316" s="235"/>
      <c r="D316" s="227" t="s">
        <v>168</v>
      </c>
      <c r="E316" s="236" t="s">
        <v>21</v>
      </c>
      <c r="F316" s="237" t="s">
        <v>279</v>
      </c>
      <c r="G316" s="235"/>
      <c r="H316" s="236" t="s">
        <v>21</v>
      </c>
      <c r="I316" s="238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168</v>
      </c>
      <c r="AU316" s="243" t="s">
        <v>85</v>
      </c>
      <c r="AV316" s="13" t="s">
        <v>83</v>
      </c>
      <c r="AW316" s="13" t="s">
        <v>37</v>
      </c>
      <c r="AX316" s="13" t="s">
        <v>76</v>
      </c>
      <c r="AY316" s="243" t="s">
        <v>155</v>
      </c>
    </row>
    <row r="317" s="14" customFormat="1">
      <c r="A317" s="14"/>
      <c r="B317" s="244"/>
      <c r="C317" s="245"/>
      <c r="D317" s="227" t="s">
        <v>168</v>
      </c>
      <c r="E317" s="246" t="s">
        <v>21</v>
      </c>
      <c r="F317" s="247" t="s">
        <v>376</v>
      </c>
      <c r="G317" s="245"/>
      <c r="H317" s="248">
        <v>-7.407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168</v>
      </c>
      <c r="AU317" s="254" t="s">
        <v>85</v>
      </c>
      <c r="AV317" s="14" t="s">
        <v>85</v>
      </c>
      <c r="AW317" s="14" t="s">
        <v>37</v>
      </c>
      <c r="AX317" s="14" t="s">
        <v>76</v>
      </c>
      <c r="AY317" s="254" t="s">
        <v>155</v>
      </c>
    </row>
    <row r="318" s="15" customFormat="1">
      <c r="A318" s="15"/>
      <c r="B318" s="255"/>
      <c r="C318" s="256"/>
      <c r="D318" s="227" t="s">
        <v>168</v>
      </c>
      <c r="E318" s="257" t="s">
        <v>21</v>
      </c>
      <c r="F318" s="258" t="s">
        <v>171</v>
      </c>
      <c r="G318" s="256"/>
      <c r="H318" s="259">
        <v>82.302999999999997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168</v>
      </c>
      <c r="AU318" s="265" t="s">
        <v>85</v>
      </c>
      <c r="AV318" s="15" t="s">
        <v>162</v>
      </c>
      <c r="AW318" s="15" t="s">
        <v>37</v>
      </c>
      <c r="AX318" s="15" t="s">
        <v>83</v>
      </c>
      <c r="AY318" s="265" t="s">
        <v>155</v>
      </c>
    </row>
    <row r="319" s="2" customFormat="1" ht="16.5" customHeight="1">
      <c r="A319" s="40"/>
      <c r="B319" s="41"/>
      <c r="C319" s="214" t="s">
        <v>377</v>
      </c>
      <c r="D319" s="214" t="s">
        <v>157</v>
      </c>
      <c r="E319" s="215" t="s">
        <v>378</v>
      </c>
      <c r="F319" s="216" t="s">
        <v>379</v>
      </c>
      <c r="G319" s="217" t="s">
        <v>270</v>
      </c>
      <c r="H319" s="218">
        <v>75.578000000000003</v>
      </c>
      <c r="I319" s="219"/>
      <c r="J319" s="220">
        <f>ROUND(I319*H319,2)</f>
        <v>0</v>
      </c>
      <c r="K319" s="216" t="s">
        <v>161</v>
      </c>
      <c r="L319" s="46"/>
      <c r="M319" s="221" t="s">
        <v>21</v>
      </c>
      <c r="N319" s="222" t="s">
        <v>47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162</v>
      </c>
      <c r="AT319" s="225" t="s">
        <v>157</v>
      </c>
      <c r="AU319" s="225" t="s">
        <v>85</v>
      </c>
      <c r="AY319" s="19" t="s">
        <v>155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83</v>
      </c>
      <c r="BK319" s="226">
        <f>ROUND(I319*H319,2)</f>
        <v>0</v>
      </c>
      <c r="BL319" s="19" t="s">
        <v>162</v>
      </c>
      <c r="BM319" s="225" t="s">
        <v>380</v>
      </c>
    </row>
    <row r="320" s="2" customFormat="1">
      <c r="A320" s="40"/>
      <c r="B320" s="41"/>
      <c r="C320" s="42"/>
      <c r="D320" s="227" t="s">
        <v>164</v>
      </c>
      <c r="E320" s="42"/>
      <c r="F320" s="228" t="s">
        <v>381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164</v>
      </c>
      <c r="AU320" s="19" t="s">
        <v>85</v>
      </c>
    </row>
    <row r="321" s="2" customFormat="1">
      <c r="A321" s="40"/>
      <c r="B321" s="41"/>
      <c r="C321" s="42"/>
      <c r="D321" s="232" t="s">
        <v>166</v>
      </c>
      <c r="E321" s="42"/>
      <c r="F321" s="233" t="s">
        <v>382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166</v>
      </c>
      <c r="AU321" s="19" t="s">
        <v>85</v>
      </c>
    </row>
    <row r="322" s="13" customFormat="1">
      <c r="A322" s="13"/>
      <c r="B322" s="234"/>
      <c r="C322" s="235"/>
      <c r="D322" s="227" t="s">
        <v>168</v>
      </c>
      <c r="E322" s="236" t="s">
        <v>21</v>
      </c>
      <c r="F322" s="237" t="s">
        <v>260</v>
      </c>
      <c r="G322" s="235"/>
      <c r="H322" s="236" t="s">
        <v>21</v>
      </c>
      <c r="I322" s="238"/>
      <c r="J322" s="235"/>
      <c r="K322" s="235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168</v>
      </c>
      <c r="AU322" s="243" t="s">
        <v>85</v>
      </c>
      <c r="AV322" s="13" t="s">
        <v>83</v>
      </c>
      <c r="AW322" s="13" t="s">
        <v>37</v>
      </c>
      <c r="AX322" s="13" t="s">
        <v>76</v>
      </c>
      <c r="AY322" s="243" t="s">
        <v>155</v>
      </c>
    </row>
    <row r="323" s="14" customFormat="1">
      <c r="A323" s="14"/>
      <c r="B323" s="244"/>
      <c r="C323" s="245"/>
      <c r="D323" s="227" t="s">
        <v>168</v>
      </c>
      <c r="E323" s="246" t="s">
        <v>21</v>
      </c>
      <c r="F323" s="247" t="s">
        <v>275</v>
      </c>
      <c r="G323" s="245"/>
      <c r="H323" s="248">
        <v>10.032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168</v>
      </c>
      <c r="AU323" s="254" t="s">
        <v>85</v>
      </c>
      <c r="AV323" s="14" t="s">
        <v>85</v>
      </c>
      <c r="AW323" s="14" t="s">
        <v>37</v>
      </c>
      <c r="AX323" s="14" t="s">
        <v>76</v>
      </c>
      <c r="AY323" s="254" t="s">
        <v>155</v>
      </c>
    </row>
    <row r="324" s="14" customFormat="1">
      <c r="A324" s="14"/>
      <c r="B324" s="244"/>
      <c r="C324" s="245"/>
      <c r="D324" s="227" t="s">
        <v>168</v>
      </c>
      <c r="E324" s="246" t="s">
        <v>21</v>
      </c>
      <c r="F324" s="247" t="s">
        <v>276</v>
      </c>
      <c r="G324" s="245"/>
      <c r="H324" s="248">
        <v>11.176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168</v>
      </c>
      <c r="AU324" s="254" t="s">
        <v>85</v>
      </c>
      <c r="AV324" s="14" t="s">
        <v>85</v>
      </c>
      <c r="AW324" s="14" t="s">
        <v>37</v>
      </c>
      <c r="AX324" s="14" t="s">
        <v>76</v>
      </c>
      <c r="AY324" s="254" t="s">
        <v>155</v>
      </c>
    </row>
    <row r="325" s="14" customFormat="1">
      <c r="A325" s="14"/>
      <c r="B325" s="244"/>
      <c r="C325" s="245"/>
      <c r="D325" s="227" t="s">
        <v>168</v>
      </c>
      <c r="E325" s="246" t="s">
        <v>21</v>
      </c>
      <c r="F325" s="247" t="s">
        <v>277</v>
      </c>
      <c r="G325" s="245"/>
      <c r="H325" s="248">
        <v>13.464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168</v>
      </c>
      <c r="AU325" s="254" t="s">
        <v>85</v>
      </c>
      <c r="AV325" s="14" t="s">
        <v>85</v>
      </c>
      <c r="AW325" s="14" t="s">
        <v>37</v>
      </c>
      <c r="AX325" s="14" t="s">
        <v>76</v>
      </c>
      <c r="AY325" s="254" t="s">
        <v>155</v>
      </c>
    </row>
    <row r="326" s="13" customFormat="1">
      <c r="A326" s="13"/>
      <c r="B326" s="234"/>
      <c r="C326" s="235"/>
      <c r="D326" s="227" t="s">
        <v>168</v>
      </c>
      <c r="E326" s="236" t="s">
        <v>21</v>
      </c>
      <c r="F326" s="237" t="s">
        <v>264</v>
      </c>
      <c r="G326" s="235"/>
      <c r="H326" s="236" t="s">
        <v>21</v>
      </c>
      <c r="I326" s="238"/>
      <c r="J326" s="235"/>
      <c r="K326" s="235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168</v>
      </c>
      <c r="AU326" s="243" t="s">
        <v>85</v>
      </c>
      <c r="AV326" s="13" t="s">
        <v>83</v>
      </c>
      <c r="AW326" s="13" t="s">
        <v>37</v>
      </c>
      <c r="AX326" s="13" t="s">
        <v>76</v>
      </c>
      <c r="AY326" s="243" t="s">
        <v>155</v>
      </c>
    </row>
    <row r="327" s="14" customFormat="1">
      <c r="A327" s="14"/>
      <c r="B327" s="244"/>
      <c r="C327" s="245"/>
      <c r="D327" s="227" t="s">
        <v>168</v>
      </c>
      <c r="E327" s="246" t="s">
        <v>21</v>
      </c>
      <c r="F327" s="247" t="s">
        <v>345</v>
      </c>
      <c r="G327" s="245"/>
      <c r="H327" s="248">
        <v>12.356999999999999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168</v>
      </c>
      <c r="AU327" s="254" t="s">
        <v>85</v>
      </c>
      <c r="AV327" s="14" t="s">
        <v>85</v>
      </c>
      <c r="AW327" s="14" t="s">
        <v>37</v>
      </c>
      <c r="AX327" s="14" t="s">
        <v>76</v>
      </c>
      <c r="AY327" s="254" t="s">
        <v>155</v>
      </c>
    </row>
    <row r="328" s="14" customFormat="1">
      <c r="A328" s="14"/>
      <c r="B328" s="244"/>
      <c r="C328" s="245"/>
      <c r="D328" s="227" t="s">
        <v>168</v>
      </c>
      <c r="E328" s="246" t="s">
        <v>21</v>
      </c>
      <c r="F328" s="247" t="s">
        <v>346</v>
      </c>
      <c r="G328" s="245"/>
      <c r="H328" s="248">
        <v>12.333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168</v>
      </c>
      <c r="AU328" s="254" t="s">
        <v>85</v>
      </c>
      <c r="AV328" s="14" t="s">
        <v>85</v>
      </c>
      <c r="AW328" s="14" t="s">
        <v>37</v>
      </c>
      <c r="AX328" s="14" t="s">
        <v>76</v>
      </c>
      <c r="AY328" s="254" t="s">
        <v>155</v>
      </c>
    </row>
    <row r="329" s="13" customFormat="1">
      <c r="A329" s="13"/>
      <c r="B329" s="234"/>
      <c r="C329" s="235"/>
      <c r="D329" s="227" t="s">
        <v>168</v>
      </c>
      <c r="E329" s="236" t="s">
        <v>21</v>
      </c>
      <c r="F329" s="237" t="s">
        <v>262</v>
      </c>
      <c r="G329" s="235"/>
      <c r="H329" s="236" t="s">
        <v>21</v>
      </c>
      <c r="I329" s="238"/>
      <c r="J329" s="235"/>
      <c r="K329" s="235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168</v>
      </c>
      <c r="AU329" s="243" t="s">
        <v>85</v>
      </c>
      <c r="AV329" s="13" t="s">
        <v>83</v>
      </c>
      <c r="AW329" s="13" t="s">
        <v>37</v>
      </c>
      <c r="AX329" s="13" t="s">
        <v>76</v>
      </c>
      <c r="AY329" s="243" t="s">
        <v>155</v>
      </c>
    </row>
    <row r="330" s="14" customFormat="1">
      <c r="A330" s="14"/>
      <c r="B330" s="244"/>
      <c r="C330" s="245"/>
      <c r="D330" s="227" t="s">
        <v>168</v>
      </c>
      <c r="E330" s="246" t="s">
        <v>21</v>
      </c>
      <c r="F330" s="247" t="s">
        <v>278</v>
      </c>
      <c r="G330" s="245"/>
      <c r="H330" s="248">
        <v>16.216000000000001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168</v>
      </c>
      <c r="AU330" s="254" t="s">
        <v>85</v>
      </c>
      <c r="AV330" s="14" t="s">
        <v>85</v>
      </c>
      <c r="AW330" s="14" t="s">
        <v>37</v>
      </c>
      <c r="AX330" s="14" t="s">
        <v>76</v>
      </c>
      <c r="AY330" s="254" t="s">
        <v>155</v>
      </c>
    </row>
    <row r="331" s="15" customFormat="1">
      <c r="A331" s="15"/>
      <c r="B331" s="255"/>
      <c r="C331" s="256"/>
      <c r="D331" s="227" t="s">
        <v>168</v>
      </c>
      <c r="E331" s="257" t="s">
        <v>21</v>
      </c>
      <c r="F331" s="258" t="s">
        <v>171</v>
      </c>
      <c r="G331" s="256"/>
      <c r="H331" s="259">
        <v>75.578000000000003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168</v>
      </c>
      <c r="AU331" s="265" t="s">
        <v>85</v>
      </c>
      <c r="AV331" s="15" t="s">
        <v>162</v>
      </c>
      <c r="AW331" s="15" t="s">
        <v>37</v>
      </c>
      <c r="AX331" s="15" t="s">
        <v>83</v>
      </c>
      <c r="AY331" s="265" t="s">
        <v>155</v>
      </c>
    </row>
    <row r="332" s="2" customFormat="1" ht="16.5" customHeight="1">
      <c r="A332" s="40"/>
      <c r="B332" s="41"/>
      <c r="C332" s="214" t="s">
        <v>7</v>
      </c>
      <c r="D332" s="214" t="s">
        <v>157</v>
      </c>
      <c r="E332" s="215" t="s">
        <v>383</v>
      </c>
      <c r="F332" s="216" t="s">
        <v>384</v>
      </c>
      <c r="G332" s="217" t="s">
        <v>160</v>
      </c>
      <c r="H332" s="218">
        <v>1692.5750000000001</v>
      </c>
      <c r="I332" s="219"/>
      <c r="J332" s="220">
        <f>ROUND(I332*H332,2)</f>
        <v>0</v>
      </c>
      <c r="K332" s="216" t="s">
        <v>161</v>
      </c>
      <c r="L332" s="46"/>
      <c r="M332" s="221" t="s">
        <v>21</v>
      </c>
      <c r="N332" s="222" t="s">
        <v>47</v>
      </c>
      <c r="O332" s="86"/>
      <c r="P332" s="223">
        <f>O332*H332</f>
        <v>0</v>
      </c>
      <c r="Q332" s="223">
        <v>0.0020100000000000001</v>
      </c>
      <c r="R332" s="223">
        <f>Q332*H332</f>
        <v>3.4020757500000003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162</v>
      </c>
      <c r="AT332" s="225" t="s">
        <v>157</v>
      </c>
      <c r="AU332" s="225" t="s">
        <v>85</v>
      </c>
      <c r="AY332" s="19" t="s">
        <v>155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83</v>
      </c>
      <c r="BK332" s="226">
        <f>ROUND(I332*H332,2)</f>
        <v>0</v>
      </c>
      <c r="BL332" s="19" t="s">
        <v>162</v>
      </c>
      <c r="BM332" s="225" t="s">
        <v>385</v>
      </c>
    </row>
    <row r="333" s="2" customFormat="1">
      <c r="A333" s="40"/>
      <c r="B333" s="41"/>
      <c r="C333" s="42"/>
      <c r="D333" s="227" t="s">
        <v>164</v>
      </c>
      <c r="E333" s="42"/>
      <c r="F333" s="228" t="s">
        <v>386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164</v>
      </c>
      <c r="AU333" s="19" t="s">
        <v>85</v>
      </c>
    </row>
    <row r="334" s="2" customFormat="1">
      <c r="A334" s="40"/>
      <c r="B334" s="41"/>
      <c r="C334" s="42"/>
      <c r="D334" s="232" t="s">
        <v>166</v>
      </c>
      <c r="E334" s="42"/>
      <c r="F334" s="233" t="s">
        <v>387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166</v>
      </c>
      <c r="AU334" s="19" t="s">
        <v>85</v>
      </c>
    </row>
    <row r="335" s="13" customFormat="1">
      <c r="A335" s="13"/>
      <c r="B335" s="234"/>
      <c r="C335" s="235"/>
      <c r="D335" s="227" t="s">
        <v>168</v>
      </c>
      <c r="E335" s="236" t="s">
        <v>21</v>
      </c>
      <c r="F335" s="237" t="s">
        <v>260</v>
      </c>
      <c r="G335" s="235"/>
      <c r="H335" s="236" t="s">
        <v>21</v>
      </c>
      <c r="I335" s="238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168</v>
      </c>
      <c r="AU335" s="243" t="s">
        <v>85</v>
      </c>
      <c r="AV335" s="13" t="s">
        <v>83</v>
      </c>
      <c r="AW335" s="13" t="s">
        <v>37</v>
      </c>
      <c r="AX335" s="13" t="s">
        <v>76</v>
      </c>
      <c r="AY335" s="243" t="s">
        <v>155</v>
      </c>
    </row>
    <row r="336" s="14" customFormat="1">
      <c r="A336" s="14"/>
      <c r="B336" s="244"/>
      <c r="C336" s="245"/>
      <c r="D336" s="227" t="s">
        <v>168</v>
      </c>
      <c r="E336" s="246" t="s">
        <v>21</v>
      </c>
      <c r="F336" s="247" t="s">
        <v>388</v>
      </c>
      <c r="G336" s="245"/>
      <c r="H336" s="248">
        <v>58.109999999999999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168</v>
      </c>
      <c r="AU336" s="254" t="s">
        <v>85</v>
      </c>
      <c r="AV336" s="14" t="s">
        <v>85</v>
      </c>
      <c r="AW336" s="14" t="s">
        <v>37</v>
      </c>
      <c r="AX336" s="14" t="s">
        <v>76</v>
      </c>
      <c r="AY336" s="254" t="s">
        <v>155</v>
      </c>
    </row>
    <row r="337" s="14" customFormat="1">
      <c r="A337" s="14"/>
      <c r="B337" s="244"/>
      <c r="C337" s="245"/>
      <c r="D337" s="227" t="s">
        <v>168</v>
      </c>
      <c r="E337" s="246" t="s">
        <v>21</v>
      </c>
      <c r="F337" s="247" t="s">
        <v>389</v>
      </c>
      <c r="G337" s="245"/>
      <c r="H337" s="248">
        <v>200.25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168</v>
      </c>
      <c r="AU337" s="254" t="s">
        <v>85</v>
      </c>
      <c r="AV337" s="14" t="s">
        <v>85</v>
      </c>
      <c r="AW337" s="14" t="s">
        <v>37</v>
      </c>
      <c r="AX337" s="14" t="s">
        <v>76</v>
      </c>
      <c r="AY337" s="254" t="s">
        <v>155</v>
      </c>
    </row>
    <row r="338" s="14" customFormat="1">
      <c r="A338" s="14"/>
      <c r="B338" s="244"/>
      <c r="C338" s="245"/>
      <c r="D338" s="227" t="s">
        <v>168</v>
      </c>
      <c r="E338" s="246" t="s">
        <v>21</v>
      </c>
      <c r="F338" s="247" t="s">
        <v>390</v>
      </c>
      <c r="G338" s="245"/>
      <c r="H338" s="248">
        <v>127.17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168</v>
      </c>
      <c r="AU338" s="254" t="s">
        <v>85</v>
      </c>
      <c r="AV338" s="14" t="s">
        <v>85</v>
      </c>
      <c r="AW338" s="14" t="s">
        <v>37</v>
      </c>
      <c r="AX338" s="14" t="s">
        <v>76</v>
      </c>
      <c r="AY338" s="254" t="s">
        <v>155</v>
      </c>
    </row>
    <row r="339" s="14" customFormat="1">
      <c r="A339" s="14"/>
      <c r="B339" s="244"/>
      <c r="C339" s="245"/>
      <c r="D339" s="227" t="s">
        <v>168</v>
      </c>
      <c r="E339" s="246" t="s">
        <v>21</v>
      </c>
      <c r="F339" s="247" t="s">
        <v>391</v>
      </c>
      <c r="G339" s="245"/>
      <c r="H339" s="248">
        <v>130.13999999999999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168</v>
      </c>
      <c r="AU339" s="254" t="s">
        <v>85</v>
      </c>
      <c r="AV339" s="14" t="s">
        <v>85</v>
      </c>
      <c r="AW339" s="14" t="s">
        <v>37</v>
      </c>
      <c r="AX339" s="14" t="s">
        <v>76</v>
      </c>
      <c r="AY339" s="254" t="s">
        <v>155</v>
      </c>
    </row>
    <row r="340" s="14" customFormat="1">
      <c r="A340" s="14"/>
      <c r="B340" s="244"/>
      <c r="C340" s="245"/>
      <c r="D340" s="227" t="s">
        <v>168</v>
      </c>
      <c r="E340" s="246" t="s">
        <v>21</v>
      </c>
      <c r="F340" s="247" t="s">
        <v>392</v>
      </c>
      <c r="G340" s="245"/>
      <c r="H340" s="248">
        <v>126.25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168</v>
      </c>
      <c r="AU340" s="254" t="s">
        <v>85</v>
      </c>
      <c r="AV340" s="14" t="s">
        <v>85</v>
      </c>
      <c r="AW340" s="14" t="s">
        <v>37</v>
      </c>
      <c r="AX340" s="14" t="s">
        <v>76</v>
      </c>
      <c r="AY340" s="254" t="s">
        <v>155</v>
      </c>
    </row>
    <row r="341" s="14" customFormat="1">
      <c r="A341" s="14"/>
      <c r="B341" s="244"/>
      <c r="C341" s="245"/>
      <c r="D341" s="227" t="s">
        <v>168</v>
      </c>
      <c r="E341" s="246" t="s">
        <v>21</v>
      </c>
      <c r="F341" s="247" t="s">
        <v>393</v>
      </c>
      <c r="G341" s="245"/>
      <c r="H341" s="248">
        <v>173.40000000000001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168</v>
      </c>
      <c r="AU341" s="254" t="s">
        <v>85</v>
      </c>
      <c r="AV341" s="14" t="s">
        <v>85</v>
      </c>
      <c r="AW341" s="14" t="s">
        <v>37</v>
      </c>
      <c r="AX341" s="14" t="s">
        <v>76</v>
      </c>
      <c r="AY341" s="254" t="s">
        <v>155</v>
      </c>
    </row>
    <row r="342" s="14" customFormat="1">
      <c r="A342" s="14"/>
      <c r="B342" s="244"/>
      <c r="C342" s="245"/>
      <c r="D342" s="227" t="s">
        <v>168</v>
      </c>
      <c r="E342" s="246" t="s">
        <v>21</v>
      </c>
      <c r="F342" s="247" t="s">
        <v>394</v>
      </c>
      <c r="G342" s="245"/>
      <c r="H342" s="248">
        <v>338.43299999999999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168</v>
      </c>
      <c r="AU342" s="254" t="s">
        <v>85</v>
      </c>
      <c r="AV342" s="14" t="s">
        <v>85</v>
      </c>
      <c r="AW342" s="14" t="s">
        <v>37</v>
      </c>
      <c r="AX342" s="14" t="s">
        <v>76</v>
      </c>
      <c r="AY342" s="254" t="s">
        <v>155</v>
      </c>
    </row>
    <row r="343" s="14" customFormat="1">
      <c r="A343" s="14"/>
      <c r="B343" s="244"/>
      <c r="C343" s="245"/>
      <c r="D343" s="227" t="s">
        <v>168</v>
      </c>
      <c r="E343" s="246" t="s">
        <v>21</v>
      </c>
      <c r="F343" s="247" t="s">
        <v>395</v>
      </c>
      <c r="G343" s="245"/>
      <c r="H343" s="248">
        <v>2.8759999999999999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168</v>
      </c>
      <c r="AU343" s="254" t="s">
        <v>85</v>
      </c>
      <c r="AV343" s="14" t="s">
        <v>85</v>
      </c>
      <c r="AW343" s="14" t="s">
        <v>37</v>
      </c>
      <c r="AX343" s="14" t="s">
        <v>76</v>
      </c>
      <c r="AY343" s="254" t="s">
        <v>155</v>
      </c>
    </row>
    <row r="344" s="14" customFormat="1">
      <c r="A344" s="14"/>
      <c r="B344" s="244"/>
      <c r="C344" s="245"/>
      <c r="D344" s="227" t="s">
        <v>168</v>
      </c>
      <c r="E344" s="246" t="s">
        <v>21</v>
      </c>
      <c r="F344" s="247" t="s">
        <v>396</v>
      </c>
      <c r="G344" s="245"/>
      <c r="H344" s="248">
        <v>2.96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168</v>
      </c>
      <c r="AU344" s="254" t="s">
        <v>85</v>
      </c>
      <c r="AV344" s="14" t="s">
        <v>85</v>
      </c>
      <c r="AW344" s="14" t="s">
        <v>37</v>
      </c>
      <c r="AX344" s="14" t="s">
        <v>76</v>
      </c>
      <c r="AY344" s="254" t="s">
        <v>155</v>
      </c>
    </row>
    <row r="345" s="14" customFormat="1">
      <c r="A345" s="14"/>
      <c r="B345" s="244"/>
      <c r="C345" s="245"/>
      <c r="D345" s="227" t="s">
        <v>168</v>
      </c>
      <c r="E345" s="246" t="s">
        <v>21</v>
      </c>
      <c r="F345" s="247" t="s">
        <v>397</v>
      </c>
      <c r="G345" s="245"/>
      <c r="H345" s="248">
        <v>3.1699999999999999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168</v>
      </c>
      <c r="AU345" s="254" t="s">
        <v>85</v>
      </c>
      <c r="AV345" s="14" t="s">
        <v>85</v>
      </c>
      <c r="AW345" s="14" t="s">
        <v>37</v>
      </c>
      <c r="AX345" s="14" t="s">
        <v>76</v>
      </c>
      <c r="AY345" s="254" t="s">
        <v>155</v>
      </c>
    </row>
    <row r="346" s="14" customFormat="1">
      <c r="A346" s="14"/>
      <c r="B346" s="244"/>
      <c r="C346" s="245"/>
      <c r="D346" s="227" t="s">
        <v>168</v>
      </c>
      <c r="E346" s="246" t="s">
        <v>21</v>
      </c>
      <c r="F346" s="247" t="s">
        <v>398</v>
      </c>
      <c r="G346" s="245"/>
      <c r="H346" s="248">
        <v>3.1139999999999999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168</v>
      </c>
      <c r="AU346" s="254" t="s">
        <v>85</v>
      </c>
      <c r="AV346" s="14" t="s">
        <v>85</v>
      </c>
      <c r="AW346" s="14" t="s">
        <v>37</v>
      </c>
      <c r="AX346" s="14" t="s">
        <v>76</v>
      </c>
      <c r="AY346" s="254" t="s">
        <v>155</v>
      </c>
    </row>
    <row r="347" s="14" customFormat="1">
      <c r="A347" s="14"/>
      <c r="B347" s="244"/>
      <c r="C347" s="245"/>
      <c r="D347" s="227" t="s">
        <v>168</v>
      </c>
      <c r="E347" s="246" t="s">
        <v>21</v>
      </c>
      <c r="F347" s="247" t="s">
        <v>399</v>
      </c>
      <c r="G347" s="245"/>
      <c r="H347" s="248">
        <v>3.492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168</v>
      </c>
      <c r="AU347" s="254" t="s">
        <v>85</v>
      </c>
      <c r="AV347" s="14" t="s">
        <v>85</v>
      </c>
      <c r="AW347" s="14" t="s">
        <v>37</v>
      </c>
      <c r="AX347" s="14" t="s">
        <v>76</v>
      </c>
      <c r="AY347" s="254" t="s">
        <v>155</v>
      </c>
    </row>
    <row r="348" s="14" customFormat="1">
      <c r="A348" s="14"/>
      <c r="B348" s="244"/>
      <c r="C348" s="245"/>
      <c r="D348" s="227" t="s">
        <v>168</v>
      </c>
      <c r="E348" s="246" t="s">
        <v>21</v>
      </c>
      <c r="F348" s="247" t="s">
        <v>400</v>
      </c>
      <c r="G348" s="245"/>
      <c r="H348" s="248">
        <v>5.1559999999999997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168</v>
      </c>
      <c r="AU348" s="254" t="s">
        <v>85</v>
      </c>
      <c r="AV348" s="14" t="s">
        <v>85</v>
      </c>
      <c r="AW348" s="14" t="s">
        <v>37</v>
      </c>
      <c r="AX348" s="14" t="s">
        <v>76</v>
      </c>
      <c r="AY348" s="254" t="s">
        <v>155</v>
      </c>
    </row>
    <row r="349" s="13" customFormat="1">
      <c r="A349" s="13"/>
      <c r="B349" s="234"/>
      <c r="C349" s="235"/>
      <c r="D349" s="227" t="s">
        <v>168</v>
      </c>
      <c r="E349" s="236" t="s">
        <v>21</v>
      </c>
      <c r="F349" s="237" t="s">
        <v>264</v>
      </c>
      <c r="G349" s="235"/>
      <c r="H349" s="236" t="s">
        <v>21</v>
      </c>
      <c r="I349" s="238"/>
      <c r="J349" s="235"/>
      <c r="K349" s="235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168</v>
      </c>
      <c r="AU349" s="243" t="s">
        <v>85</v>
      </c>
      <c r="AV349" s="13" t="s">
        <v>83</v>
      </c>
      <c r="AW349" s="13" t="s">
        <v>37</v>
      </c>
      <c r="AX349" s="13" t="s">
        <v>76</v>
      </c>
      <c r="AY349" s="243" t="s">
        <v>155</v>
      </c>
    </row>
    <row r="350" s="14" customFormat="1">
      <c r="A350" s="14"/>
      <c r="B350" s="244"/>
      <c r="C350" s="245"/>
      <c r="D350" s="227" t="s">
        <v>168</v>
      </c>
      <c r="E350" s="246" t="s">
        <v>21</v>
      </c>
      <c r="F350" s="247" t="s">
        <v>401</v>
      </c>
      <c r="G350" s="245"/>
      <c r="H350" s="248">
        <v>157.535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168</v>
      </c>
      <c r="AU350" s="254" t="s">
        <v>85</v>
      </c>
      <c r="AV350" s="14" t="s">
        <v>85</v>
      </c>
      <c r="AW350" s="14" t="s">
        <v>37</v>
      </c>
      <c r="AX350" s="14" t="s">
        <v>76</v>
      </c>
      <c r="AY350" s="254" t="s">
        <v>155</v>
      </c>
    </row>
    <row r="351" s="14" customFormat="1">
      <c r="A351" s="14"/>
      <c r="B351" s="244"/>
      <c r="C351" s="245"/>
      <c r="D351" s="227" t="s">
        <v>168</v>
      </c>
      <c r="E351" s="246" t="s">
        <v>21</v>
      </c>
      <c r="F351" s="247" t="s">
        <v>402</v>
      </c>
      <c r="G351" s="245"/>
      <c r="H351" s="248">
        <v>163.28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168</v>
      </c>
      <c r="AU351" s="254" t="s">
        <v>85</v>
      </c>
      <c r="AV351" s="14" t="s">
        <v>85</v>
      </c>
      <c r="AW351" s="14" t="s">
        <v>37</v>
      </c>
      <c r="AX351" s="14" t="s">
        <v>76</v>
      </c>
      <c r="AY351" s="254" t="s">
        <v>155</v>
      </c>
    </row>
    <row r="352" s="14" customFormat="1">
      <c r="A352" s="14"/>
      <c r="B352" s="244"/>
      <c r="C352" s="245"/>
      <c r="D352" s="227" t="s">
        <v>168</v>
      </c>
      <c r="E352" s="246" t="s">
        <v>21</v>
      </c>
      <c r="F352" s="247" t="s">
        <v>403</v>
      </c>
      <c r="G352" s="245"/>
      <c r="H352" s="248">
        <v>6.8129999999999997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168</v>
      </c>
      <c r="AU352" s="254" t="s">
        <v>85</v>
      </c>
      <c r="AV352" s="14" t="s">
        <v>85</v>
      </c>
      <c r="AW352" s="14" t="s">
        <v>37</v>
      </c>
      <c r="AX352" s="14" t="s">
        <v>76</v>
      </c>
      <c r="AY352" s="254" t="s">
        <v>155</v>
      </c>
    </row>
    <row r="353" s="13" customFormat="1">
      <c r="A353" s="13"/>
      <c r="B353" s="234"/>
      <c r="C353" s="235"/>
      <c r="D353" s="227" t="s">
        <v>168</v>
      </c>
      <c r="E353" s="236" t="s">
        <v>21</v>
      </c>
      <c r="F353" s="237" t="s">
        <v>262</v>
      </c>
      <c r="G353" s="235"/>
      <c r="H353" s="236" t="s">
        <v>21</v>
      </c>
      <c r="I353" s="238"/>
      <c r="J353" s="235"/>
      <c r="K353" s="235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168</v>
      </c>
      <c r="AU353" s="243" t="s">
        <v>85</v>
      </c>
      <c r="AV353" s="13" t="s">
        <v>83</v>
      </c>
      <c r="AW353" s="13" t="s">
        <v>37</v>
      </c>
      <c r="AX353" s="13" t="s">
        <v>76</v>
      </c>
      <c r="AY353" s="243" t="s">
        <v>155</v>
      </c>
    </row>
    <row r="354" s="14" customFormat="1">
      <c r="A354" s="14"/>
      <c r="B354" s="244"/>
      <c r="C354" s="245"/>
      <c r="D354" s="227" t="s">
        <v>168</v>
      </c>
      <c r="E354" s="246" t="s">
        <v>21</v>
      </c>
      <c r="F354" s="247" t="s">
        <v>404</v>
      </c>
      <c r="G354" s="245"/>
      <c r="H354" s="248">
        <v>155.88999999999999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168</v>
      </c>
      <c r="AU354" s="254" t="s">
        <v>85</v>
      </c>
      <c r="AV354" s="14" t="s">
        <v>85</v>
      </c>
      <c r="AW354" s="14" t="s">
        <v>37</v>
      </c>
      <c r="AX354" s="14" t="s">
        <v>76</v>
      </c>
      <c r="AY354" s="254" t="s">
        <v>155</v>
      </c>
    </row>
    <row r="355" s="14" customFormat="1">
      <c r="A355" s="14"/>
      <c r="B355" s="244"/>
      <c r="C355" s="245"/>
      <c r="D355" s="227" t="s">
        <v>168</v>
      </c>
      <c r="E355" s="246" t="s">
        <v>21</v>
      </c>
      <c r="F355" s="247" t="s">
        <v>405</v>
      </c>
      <c r="G355" s="245"/>
      <c r="H355" s="248">
        <v>34.536000000000001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168</v>
      </c>
      <c r="AU355" s="254" t="s">
        <v>85</v>
      </c>
      <c r="AV355" s="14" t="s">
        <v>85</v>
      </c>
      <c r="AW355" s="14" t="s">
        <v>37</v>
      </c>
      <c r="AX355" s="14" t="s">
        <v>76</v>
      </c>
      <c r="AY355" s="254" t="s">
        <v>155</v>
      </c>
    </row>
    <row r="356" s="15" customFormat="1">
      <c r="A356" s="15"/>
      <c r="B356" s="255"/>
      <c r="C356" s="256"/>
      <c r="D356" s="227" t="s">
        <v>168</v>
      </c>
      <c r="E356" s="257" t="s">
        <v>21</v>
      </c>
      <c r="F356" s="258" t="s">
        <v>171</v>
      </c>
      <c r="G356" s="256"/>
      <c r="H356" s="259">
        <v>1692.5750000000001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168</v>
      </c>
      <c r="AU356" s="265" t="s">
        <v>85</v>
      </c>
      <c r="AV356" s="15" t="s">
        <v>162</v>
      </c>
      <c r="AW356" s="15" t="s">
        <v>37</v>
      </c>
      <c r="AX356" s="15" t="s">
        <v>83</v>
      </c>
      <c r="AY356" s="265" t="s">
        <v>155</v>
      </c>
    </row>
    <row r="357" s="2" customFormat="1" ht="16.5" customHeight="1">
      <c r="A357" s="40"/>
      <c r="B357" s="41"/>
      <c r="C357" s="214" t="s">
        <v>406</v>
      </c>
      <c r="D357" s="214" t="s">
        <v>157</v>
      </c>
      <c r="E357" s="215" t="s">
        <v>407</v>
      </c>
      <c r="F357" s="216" t="s">
        <v>408</v>
      </c>
      <c r="G357" s="217" t="s">
        <v>160</v>
      </c>
      <c r="H357" s="218">
        <v>1692.5750000000001</v>
      </c>
      <c r="I357" s="219"/>
      <c r="J357" s="220">
        <f>ROUND(I357*H357,2)</f>
        <v>0</v>
      </c>
      <c r="K357" s="216" t="s">
        <v>161</v>
      </c>
      <c r="L357" s="46"/>
      <c r="M357" s="221" t="s">
        <v>21</v>
      </c>
      <c r="N357" s="222" t="s">
        <v>47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162</v>
      </c>
      <c r="AT357" s="225" t="s">
        <v>157</v>
      </c>
      <c r="AU357" s="225" t="s">
        <v>85</v>
      </c>
      <c r="AY357" s="19" t="s">
        <v>155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83</v>
      </c>
      <c r="BK357" s="226">
        <f>ROUND(I357*H357,2)</f>
        <v>0</v>
      </c>
      <c r="BL357" s="19" t="s">
        <v>162</v>
      </c>
      <c r="BM357" s="225" t="s">
        <v>409</v>
      </c>
    </row>
    <row r="358" s="2" customFormat="1">
      <c r="A358" s="40"/>
      <c r="B358" s="41"/>
      <c r="C358" s="42"/>
      <c r="D358" s="227" t="s">
        <v>164</v>
      </c>
      <c r="E358" s="42"/>
      <c r="F358" s="228" t="s">
        <v>410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164</v>
      </c>
      <c r="AU358" s="19" t="s">
        <v>85</v>
      </c>
    </row>
    <row r="359" s="2" customFormat="1">
      <c r="A359" s="40"/>
      <c r="B359" s="41"/>
      <c r="C359" s="42"/>
      <c r="D359" s="232" t="s">
        <v>166</v>
      </c>
      <c r="E359" s="42"/>
      <c r="F359" s="233" t="s">
        <v>411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166</v>
      </c>
      <c r="AU359" s="19" t="s">
        <v>85</v>
      </c>
    </row>
    <row r="360" s="2" customFormat="1" ht="21.75" customHeight="1">
      <c r="A360" s="40"/>
      <c r="B360" s="41"/>
      <c r="C360" s="214" t="s">
        <v>412</v>
      </c>
      <c r="D360" s="214" t="s">
        <v>157</v>
      </c>
      <c r="E360" s="215" t="s">
        <v>413</v>
      </c>
      <c r="F360" s="216" t="s">
        <v>414</v>
      </c>
      <c r="G360" s="217" t="s">
        <v>270</v>
      </c>
      <c r="H360" s="218">
        <v>1145.578</v>
      </c>
      <c r="I360" s="219"/>
      <c r="J360" s="220">
        <f>ROUND(I360*H360,2)</f>
        <v>0</v>
      </c>
      <c r="K360" s="216" t="s">
        <v>161</v>
      </c>
      <c r="L360" s="46"/>
      <c r="M360" s="221" t="s">
        <v>21</v>
      </c>
      <c r="N360" s="222" t="s">
        <v>47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162</v>
      </c>
      <c r="AT360" s="225" t="s">
        <v>157</v>
      </c>
      <c r="AU360" s="225" t="s">
        <v>85</v>
      </c>
      <c r="AY360" s="19" t="s">
        <v>155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83</v>
      </c>
      <c r="BK360" s="226">
        <f>ROUND(I360*H360,2)</f>
        <v>0</v>
      </c>
      <c r="BL360" s="19" t="s">
        <v>162</v>
      </c>
      <c r="BM360" s="225" t="s">
        <v>415</v>
      </c>
    </row>
    <row r="361" s="2" customFormat="1">
      <c r="A361" s="40"/>
      <c r="B361" s="41"/>
      <c r="C361" s="42"/>
      <c r="D361" s="227" t="s">
        <v>164</v>
      </c>
      <c r="E361" s="42"/>
      <c r="F361" s="228" t="s">
        <v>416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164</v>
      </c>
      <c r="AU361" s="19" t="s">
        <v>85</v>
      </c>
    </row>
    <row r="362" s="2" customFormat="1">
      <c r="A362" s="40"/>
      <c r="B362" s="41"/>
      <c r="C362" s="42"/>
      <c r="D362" s="232" t="s">
        <v>166</v>
      </c>
      <c r="E362" s="42"/>
      <c r="F362" s="233" t="s">
        <v>417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166</v>
      </c>
      <c r="AU362" s="19" t="s">
        <v>85</v>
      </c>
    </row>
    <row r="363" s="13" customFormat="1">
      <c r="A363" s="13"/>
      <c r="B363" s="234"/>
      <c r="C363" s="235"/>
      <c r="D363" s="227" t="s">
        <v>168</v>
      </c>
      <c r="E363" s="236" t="s">
        <v>21</v>
      </c>
      <c r="F363" s="237" t="s">
        <v>418</v>
      </c>
      <c r="G363" s="235"/>
      <c r="H363" s="236" t="s">
        <v>21</v>
      </c>
      <c r="I363" s="238"/>
      <c r="J363" s="235"/>
      <c r="K363" s="235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168</v>
      </c>
      <c r="AU363" s="243" t="s">
        <v>85</v>
      </c>
      <c r="AV363" s="13" t="s">
        <v>83</v>
      </c>
      <c r="AW363" s="13" t="s">
        <v>37</v>
      </c>
      <c r="AX363" s="13" t="s">
        <v>76</v>
      </c>
      <c r="AY363" s="243" t="s">
        <v>155</v>
      </c>
    </row>
    <row r="364" s="14" customFormat="1">
      <c r="A364" s="14"/>
      <c r="B364" s="244"/>
      <c r="C364" s="245"/>
      <c r="D364" s="227" t="s">
        <v>168</v>
      </c>
      <c r="E364" s="246" t="s">
        <v>21</v>
      </c>
      <c r="F364" s="247" t="s">
        <v>323</v>
      </c>
      <c r="G364" s="245"/>
      <c r="H364" s="248">
        <v>936.25400000000002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168</v>
      </c>
      <c r="AU364" s="254" t="s">
        <v>85</v>
      </c>
      <c r="AV364" s="14" t="s">
        <v>85</v>
      </c>
      <c r="AW364" s="14" t="s">
        <v>37</v>
      </c>
      <c r="AX364" s="14" t="s">
        <v>76</v>
      </c>
      <c r="AY364" s="254" t="s">
        <v>155</v>
      </c>
    </row>
    <row r="365" s="14" customFormat="1">
      <c r="A365" s="14"/>
      <c r="B365" s="244"/>
      <c r="C365" s="245"/>
      <c r="D365" s="227" t="s">
        <v>168</v>
      </c>
      <c r="E365" s="246" t="s">
        <v>21</v>
      </c>
      <c r="F365" s="247" t="s">
        <v>360</v>
      </c>
      <c r="G365" s="245"/>
      <c r="H365" s="248">
        <v>209.32400000000001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168</v>
      </c>
      <c r="AU365" s="254" t="s">
        <v>85</v>
      </c>
      <c r="AV365" s="14" t="s">
        <v>85</v>
      </c>
      <c r="AW365" s="14" t="s">
        <v>37</v>
      </c>
      <c r="AX365" s="14" t="s">
        <v>76</v>
      </c>
      <c r="AY365" s="254" t="s">
        <v>155</v>
      </c>
    </row>
    <row r="366" s="14" customFormat="1">
      <c r="A366" s="14"/>
      <c r="B366" s="244"/>
      <c r="C366" s="245"/>
      <c r="D366" s="227" t="s">
        <v>168</v>
      </c>
      <c r="E366" s="246" t="s">
        <v>21</v>
      </c>
      <c r="F366" s="247" t="s">
        <v>419</v>
      </c>
      <c r="G366" s="245"/>
      <c r="H366" s="248">
        <v>0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168</v>
      </c>
      <c r="AU366" s="254" t="s">
        <v>85</v>
      </c>
      <c r="AV366" s="14" t="s">
        <v>85</v>
      </c>
      <c r="AW366" s="14" t="s">
        <v>37</v>
      </c>
      <c r="AX366" s="14" t="s">
        <v>76</v>
      </c>
      <c r="AY366" s="254" t="s">
        <v>155</v>
      </c>
    </row>
    <row r="367" s="15" customFormat="1">
      <c r="A367" s="15"/>
      <c r="B367" s="255"/>
      <c r="C367" s="256"/>
      <c r="D367" s="227" t="s">
        <v>168</v>
      </c>
      <c r="E367" s="257" t="s">
        <v>21</v>
      </c>
      <c r="F367" s="258" t="s">
        <v>171</v>
      </c>
      <c r="G367" s="256"/>
      <c r="H367" s="259">
        <v>1145.578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168</v>
      </c>
      <c r="AU367" s="265" t="s">
        <v>85</v>
      </c>
      <c r="AV367" s="15" t="s">
        <v>162</v>
      </c>
      <c r="AW367" s="15" t="s">
        <v>37</v>
      </c>
      <c r="AX367" s="15" t="s">
        <v>83</v>
      </c>
      <c r="AY367" s="265" t="s">
        <v>155</v>
      </c>
    </row>
    <row r="368" s="2" customFormat="1" ht="24.15" customHeight="1">
      <c r="A368" s="40"/>
      <c r="B368" s="41"/>
      <c r="C368" s="214" t="s">
        <v>420</v>
      </c>
      <c r="D368" s="214" t="s">
        <v>157</v>
      </c>
      <c r="E368" s="215" t="s">
        <v>421</v>
      </c>
      <c r="F368" s="216" t="s">
        <v>422</v>
      </c>
      <c r="G368" s="217" t="s">
        <v>270</v>
      </c>
      <c r="H368" s="218">
        <v>8019.0460000000003</v>
      </c>
      <c r="I368" s="219"/>
      <c r="J368" s="220">
        <f>ROUND(I368*H368,2)</f>
        <v>0</v>
      </c>
      <c r="K368" s="216" t="s">
        <v>161</v>
      </c>
      <c r="L368" s="46"/>
      <c r="M368" s="221" t="s">
        <v>21</v>
      </c>
      <c r="N368" s="222" t="s">
        <v>47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162</v>
      </c>
      <c r="AT368" s="225" t="s">
        <v>157</v>
      </c>
      <c r="AU368" s="225" t="s">
        <v>85</v>
      </c>
      <c r="AY368" s="19" t="s">
        <v>155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83</v>
      </c>
      <c r="BK368" s="226">
        <f>ROUND(I368*H368,2)</f>
        <v>0</v>
      </c>
      <c r="BL368" s="19" t="s">
        <v>162</v>
      </c>
      <c r="BM368" s="225" t="s">
        <v>423</v>
      </c>
    </row>
    <row r="369" s="2" customFormat="1">
      <c r="A369" s="40"/>
      <c r="B369" s="41"/>
      <c r="C369" s="42"/>
      <c r="D369" s="227" t="s">
        <v>164</v>
      </c>
      <c r="E369" s="42"/>
      <c r="F369" s="228" t="s">
        <v>424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164</v>
      </c>
      <c r="AU369" s="19" t="s">
        <v>85</v>
      </c>
    </row>
    <row r="370" s="2" customFormat="1">
      <c r="A370" s="40"/>
      <c r="B370" s="41"/>
      <c r="C370" s="42"/>
      <c r="D370" s="232" t="s">
        <v>166</v>
      </c>
      <c r="E370" s="42"/>
      <c r="F370" s="233" t="s">
        <v>425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166</v>
      </c>
      <c r="AU370" s="19" t="s">
        <v>85</v>
      </c>
    </row>
    <row r="371" s="14" customFormat="1">
      <c r="A371" s="14"/>
      <c r="B371" s="244"/>
      <c r="C371" s="245"/>
      <c r="D371" s="227" t="s">
        <v>168</v>
      </c>
      <c r="E371" s="245"/>
      <c r="F371" s="247" t="s">
        <v>426</v>
      </c>
      <c r="G371" s="245"/>
      <c r="H371" s="248">
        <v>8019.0460000000003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168</v>
      </c>
      <c r="AU371" s="254" t="s">
        <v>85</v>
      </c>
      <c r="AV371" s="14" t="s">
        <v>85</v>
      </c>
      <c r="AW371" s="14" t="s">
        <v>4</v>
      </c>
      <c r="AX371" s="14" t="s">
        <v>83</v>
      </c>
      <c r="AY371" s="254" t="s">
        <v>155</v>
      </c>
    </row>
    <row r="372" s="2" customFormat="1" ht="21.75" customHeight="1">
      <c r="A372" s="40"/>
      <c r="B372" s="41"/>
      <c r="C372" s="214" t="s">
        <v>427</v>
      </c>
      <c r="D372" s="214" t="s">
        <v>157</v>
      </c>
      <c r="E372" s="215" t="s">
        <v>428</v>
      </c>
      <c r="F372" s="216" t="s">
        <v>429</v>
      </c>
      <c r="G372" s="217" t="s">
        <v>270</v>
      </c>
      <c r="H372" s="218">
        <v>490.96199999999999</v>
      </c>
      <c r="I372" s="219"/>
      <c r="J372" s="220">
        <f>ROUND(I372*H372,2)</f>
        <v>0</v>
      </c>
      <c r="K372" s="216" t="s">
        <v>161</v>
      </c>
      <c r="L372" s="46"/>
      <c r="M372" s="221" t="s">
        <v>21</v>
      </c>
      <c r="N372" s="222" t="s">
        <v>47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162</v>
      </c>
      <c r="AT372" s="225" t="s">
        <v>157</v>
      </c>
      <c r="AU372" s="225" t="s">
        <v>85</v>
      </c>
      <c r="AY372" s="19" t="s">
        <v>155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83</v>
      </c>
      <c r="BK372" s="226">
        <f>ROUND(I372*H372,2)</f>
        <v>0</v>
      </c>
      <c r="BL372" s="19" t="s">
        <v>162</v>
      </c>
      <c r="BM372" s="225" t="s">
        <v>430</v>
      </c>
    </row>
    <row r="373" s="2" customFormat="1">
      <c r="A373" s="40"/>
      <c r="B373" s="41"/>
      <c r="C373" s="42"/>
      <c r="D373" s="227" t="s">
        <v>164</v>
      </c>
      <c r="E373" s="42"/>
      <c r="F373" s="228" t="s">
        <v>431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164</v>
      </c>
      <c r="AU373" s="19" t="s">
        <v>85</v>
      </c>
    </row>
    <row r="374" s="2" customFormat="1">
      <c r="A374" s="40"/>
      <c r="B374" s="41"/>
      <c r="C374" s="42"/>
      <c r="D374" s="232" t="s">
        <v>166</v>
      </c>
      <c r="E374" s="42"/>
      <c r="F374" s="233" t="s">
        <v>432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166</v>
      </c>
      <c r="AU374" s="19" t="s">
        <v>85</v>
      </c>
    </row>
    <row r="375" s="13" customFormat="1">
      <c r="A375" s="13"/>
      <c r="B375" s="234"/>
      <c r="C375" s="235"/>
      <c r="D375" s="227" t="s">
        <v>168</v>
      </c>
      <c r="E375" s="236" t="s">
        <v>21</v>
      </c>
      <c r="F375" s="237" t="s">
        <v>418</v>
      </c>
      <c r="G375" s="235"/>
      <c r="H375" s="236" t="s">
        <v>21</v>
      </c>
      <c r="I375" s="238"/>
      <c r="J375" s="235"/>
      <c r="K375" s="235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168</v>
      </c>
      <c r="AU375" s="243" t="s">
        <v>85</v>
      </c>
      <c r="AV375" s="13" t="s">
        <v>83</v>
      </c>
      <c r="AW375" s="13" t="s">
        <v>37</v>
      </c>
      <c r="AX375" s="13" t="s">
        <v>76</v>
      </c>
      <c r="AY375" s="243" t="s">
        <v>155</v>
      </c>
    </row>
    <row r="376" s="14" customFormat="1">
      <c r="A376" s="14"/>
      <c r="B376" s="244"/>
      <c r="C376" s="245"/>
      <c r="D376" s="227" t="s">
        <v>168</v>
      </c>
      <c r="E376" s="246" t="s">
        <v>21</v>
      </c>
      <c r="F376" s="247" t="s">
        <v>337</v>
      </c>
      <c r="G376" s="245"/>
      <c r="H376" s="248">
        <v>401.25200000000001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168</v>
      </c>
      <c r="AU376" s="254" t="s">
        <v>85</v>
      </c>
      <c r="AV376" s="14" t="s">
        <v>85</v>
      </c>
      <c r="AW376" s="14" t="s">
        <v>37</v>
      </c>
      <c r="AX376" s="14" t="s">
        <v>76</v>
      </c>
      <c r="AY376" s="254" t="s">
        <v>155</v>
      </c>
    </row>
    <row r="377" s="14" customFormat="1">
      <c r="A377" s="14"/>
      <c r="B377" s="244"/>
      <c r="C377" s="245"/>
      <c r="D377" s="227" t="s">
        <v>168</v>
      </c>
      <c r="E377" s="246" t="s">
        <v>21</v>
      </c>
      <c r="F377" s="247" t="s">
        <v>375</v>
      </c>
      <c r="G377" s="245"/>
      <c r="H377" s="248">
        <v>89.709999999999994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168</v>
      </c>
      <c r="AU377" s="254" t="s">
        <v>85</v>
      </c>
      <c r="AV377" s="14" t="s">
        <v>85</v>
      </c>
      <c r="AW377" s="14" t="s">
        <v>37</v>
      </c>
      <c r="AX377" s="14" t="s">
        <v>76</v>
      </c>
      <c r="AY377" s="254" t="s">
        <v>155</v>
      </c>
    </row>
    <row r="378" s="14" customFormat="1">
      <c r="A378" s="14"/>
      <c r="B378" s="244"/>
      <c r="C378" s="245"/>
      <c r="D378" s="227" t="s">
        <v>168</v>
      </c>
      <c r="E378" s="246" t="s">
        <v>21</v>
      </c>
      <c r="F378" s="247" t="s">
        <v>419</v>
      </c>
      <c r="G378" s="245"/>
      <c r="H378" s="248">
        <v>0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168</v>
      </c>
      <c r="AU378" s="254" t="s">
        <v>85</v>
      </c>
      <c r="AV378" s="14" t="s">
        <v>85</v>
      </c>
      <c r="AW378" s="14" t="s">
        <v>37</v>
      </c>
      <c r="AX378" s="14" t="s">
        <v>76</v>
      </c>
      <c r="AY378" s="254" t="s">
        <v>155</v>
      </c>
    </row>
    <row r="379" s="15" customFormat="1">
      <c r="A379" s="15"/>
      <c r="B379" s="255"/>
      <c r="C379" s="256"/>
      <c r="D379" s="227" t="s">
        <v>168</v>
      </c>
      <c r="E379" s="257" t="s">
        <v>21</v>
      </c>
      <c r="F379" s="258" t="s">
        <v>171</v>
      </c>
      <c r="G379" s="256"/>
      <c r="H379" s="259">
        <v>490.96199999999999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5" t="s">
        <v>168</v>
      </c>
      <c r="AU379" s="265" t="s">
        <v>85</v>
      </c>
      <c r="AV379" s="15" t="s">
        <v>162</v>
      </c>
      <c r="AW379" s="15" t="s">
        <v>37</v>
      </c>
      <c r="AX379" s="15" t="s">
        <v>83</v>
      </c>
      <c r="AY379" s="265" t="s">
        <v>155</v>
      </c>
    </row>
    <row r="380" s="2" customFormat="1" ht="24.15" customHeight="1">
      <c r="A380" s="40"/>
      <c r="B380" s="41"/>
      <c r="C380" s="214" t="s">
        <v>433</v>
      </c>
      <c r="D380" s="214" t="s">
        <v>157</v>
      </c>
      <c r="E380" s="215" t="s">
        <v>434</v>
      </c>
      <c r="F380" s="216" t="s">
        <v>435</v>
      </c>
      <c r="G380" s="217" t="s">
        <v>270</v>
      </c>
      <c r="H380" s="218">
        <v>3436.7339999999999</v>
      </c>
      <c r="I380" s="219"/>
      <c r="J380" s="220">
        <f>ROUND(I380*H380,2)</f>
        <v>0</v>
      </c>
      <c r="K380" s="216" t="s">
        <v>161</v>
      </c>
      <c r="L380" s="46"/>
      <c r="M380" s="221" t="s">
        <v>21</v>
      </c>
      <c r="N380" s="222" t="s">
        <v>47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162</v>
      </c>
      <c r="AT380" s="225" t="s">
        <v>157</v>
      </c>
      <c r="AU380" s="225" t="s">
        <v>85</v>
      </c>
      <c r="AY380" s="19" t="s">
        <v>155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83</v>
      </c>
      <c r="BK380" s="226">
        <f>ROUND(I380*H380,2)</f>
        <v>0</v>
      </c>
      <c r="BL380" s="19" t="s">
        <v>162</v>
      </c>
      <c r="BM380" s="225" t="s">
        <v>436</v>
      </c>
    </row>
    <row r="381" s="2" customFormat="1">
      <c r="A381" s="40"/>
      <c r="B381" s="41"/>
      <c r="C381" s="42"/>
      <c r="D381" s="227" t="s">
        <v>164</v>
      </c>
      <c r="E381" s="42"/>
      <c r="F381" s="228" t="s">
        <v>437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164</v>
      </c>
      <c r="AU381" s="19" t="s">
        <v>85</v>
      </c>
    </row>
    <row r="382" s="2" customFormat="1">
      <c r="A382" s="40"/>
      <c r="B382" s="41"/>
      <c r="C382" s="42"/>
      <c r="D382" s="232" t="s">
        <v>166</v>
      </c>
      <c r="E382" s="42"/>
      <c r="F382" s="233" t="s">
        <v>438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166</v>
      </c>
      <c r="AU382" s="19" t="s">
        <v>85</v>
      </c>
    </row>
    <row r="383" s="14" customFormat="1">
      <c r="A383" s="14"/>
      <c r="B383" s="244"/>
      <c r="C383" s="245"/>
      <c r="D383" s="227" t="s">
        <v>168</v>
      </c>
      <c r="E383" s="245"/>
      <c r="F383" s="247" t="s">
        <v>439</v>
      </c>
      <c r="G383" s="245"/>
      <c r="H383" s="248">
        <v>3436.7339999999999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168</v>
      </c>
      <c r="AU383" s="254" t="s">
        <v>85</v>
      </c>
      <c r="AV383" s="14" t="s">
        <v>85</v>
      </c>
      <c r="AW383" s="14" t="s">
        <v>4</v>
      </c>
      <c r="AX383" s="14" t="s">
        <v>83</v>
      </c>
      <c r="AY383" s="254" t="s">
        <v>155</v>
      </c>
    </row>
    <row r="384" s="2" customFormat="1" ht="16.5" customHeight="1">
      <c r="A384" s="40"/>
      <c r="B384" s="41"/>
      <c r="C384" s="214" t="s">
        <v>440</v>
      </c>
      <c r="D384" s="214" t="s">
        <v>157</v>
      </c>
      <c r="E384" s="215" t="s">
        <v>441</v>
      </c>
      <c r="F384" s="216" t="s">
        <v>442</v>
      </c>
      <c r="G384" s="217" t="s">
        <v>443</v>
      </c>
      <c r="H384" s="218">
        <v>3053.7840000000001</v>
      </c>
      <c r="I384" s="219"/>
      <c r="J384" s="220">
        <f>ROUND(I384*H384,2)</f>
        <v>0</v>
      </c>
      <c r="K384" s="216" t="s">
        <v>161</v>
      </c>
      <c r="L384" s="46"/>
      <c r="M384" s="221" t="s">
        <v>21</v>
      </c>
      <c r="N384" s="222" t="s">
        <v>47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162</v>
      </c>
      <c r="AT384" s="225" t="s">
        <v>157</v>
      </c>
      <c r="AU384" s="225" t="s">
        <v>85</v>
      </c>
      <c r="AY384" s="19" t="s">
        <v>155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83</v>
      </c>
      <c r="BK384" s="226">
        <f>ROUND(I384*H384,2)</f>
        <v>0</v>
      </c>
      <c r="BL384" s="19" t="s">
        <v>162</v>
      </c>
      <c r="BM384" s="225" t="s">
        <v>444</v>
      </c>
    </row>
    <row r="385" s="2" customFormat="1">
      <c r="A385" s="40"/>
      <c r="B385" s="41"/>
      <c r="C385" s="42"/>
      <c r="D385" s="227" t="s">
        <v>164</v>
      </c>
      <c r="E385" s="42"/>
      <c r="F385" s="228" t="s">
        <v>445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164</v>
      </c>
      <c r="AU385" s="19" t="s">
        <v>85</v>
      </c>
    </row>
    <row r="386" s="2" customFormat="1">
      <c r="A386" s="40"/>
      <c r="B386" s="41"/>
      <c r="C386" s="42"/>
      <c r="D386" s="232" t="s">
        <v>166</v>
      </c>
      <c r="E386" s="42"/>
      <c r="F386" s="233" t="s">
        <v>446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166</v>
      </c>
      <c r="AU386" s="19" t="s">
        <v>85</v>
      </c>
    </row>
    <row r="387" s="13" customFormat="1">
      <c r="A387" s="13"/>
      <c r="B387" s="234"/>
      <c r="C387" s="235"/>
      <c r="D387" s="227" t="s">
        <v>168</v>
      </c>
      <c r="E387" s="236" t="s">
        <v>21</v>
      </c>
      <c r="F387" s="237" t="s">
        <v>447</v>
      </c>
      <c r="G387" s="235"/>
      <c r="H387" s="236" t="s">
        <v>21</v>
      </c>
      <c r="I387" s="238"/>
      <c r="J387" s="235"/>
      <c r="K387" s="235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168</v>
      </c>
      <c r="AU387" s="243" t="s">
        <v>85</v>
      </c>
      <c r="AV387" s="13" t="s">
        <v>83</v>
      </c>
      <c r="AW387" s="13" t="s">
        <v>37</v>
      </c>
      <c r="AX387" s="13" t="s">
        <v>76</v>
      </c>
      <c r="AY387" s="243" t="s">
        <v>155</v>
      </c>
    </row>
    <row r="388" s="14" customFormat="1">
      <c r="A388" s="14"/>
      <c r="B388" s="244"/>
      <c r="C388" s="245"/>
      <c r="D388" s="227" t="s">
        <v>168</v>
      </c>
      <c r="E388" s="246" t="s">
        <v>21</v>
      </c>
      <c r="F388" s="247" t="s">
        <v>448</v>
      </c>
      <c r="G388" s="245"/>
      <c r="H388" s="248">
        <v>2096.4079999999999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168</v>
      </c>
      <c r="AU388" s="254" t="s">
        <v>85</v>
      </c>
      <c r="AV388" s="14" t="s">
        <v>85</v>
      </c>
      <c r="AW388" s="14" t="s">
        <v>37</v>
      </c>
      <c r="AX388" s="14" t="s">
        <v>76</v>
      </c>
      <c r="AY388" s="254" t="s">
        <v>155</v>
      </c>
    </row>
    <row r="389" s="14" customFormat="1">
      <c r="A389" s="14"/>
      <c r="B389" s="244"/>
      <c r="C389" s="245"/>
      <c r="D389" s="227" t="s">
        <v>168</v>
      </c>
      <c r="E389" s="246" t="s">
        <v>21</v>
      </c>
      <c r="F389" s="247" t="s">
        <v>449</v>
      </c>
      <c r="G389" s="245"/>
      <c r="H389" s="248">
        <v>957.37599999999998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168</v>
      </c>
      <c r="AU389" s="254" t="s">
        <v>85</v>
      </c>
      <c r="AV389" s="14" t="s">
        <v>85</v>
      </c>
      <c r="AW389" s="14" t="s">
        <v>37</v>
      </c>
      <c r="AX389" s="14" t="s">
        <v>76</v>
      </c>
      <c r="AY389" s="254" t="s">
        <v>155</v>
      </c>
    </row>
    <row r="390" s="15" customFormat="1">
      <c r="A390" s="15"/>
      <c r="B390" s="255"/>
      <c r="C390" s="256"/>
      <c r="D390" s="227" t="s">
        <v>168</v>
      </c>
      <c r="E390" s="257" t="s">
        <v>21</v>
      </c>
      <c r="F390" s="258" t="s">
        <v>171</v>
      </c>
      <c r="G390" s="256"/>
      <c r="H390" s="259">
        <v>3053.7840000000001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5" t="s">
        <v>168</v>
      </c>
      <c r="AU390" s="265" t="s">
        <v>85</v>
      </c>
      <c r="AV390" s="15" t="s">
        <v>162</v>
      </c>
      <c r="AW390" s="15" t="s">
        <v>37</v>
      </c>
      <c r="AX390" s="15" t="s">
        <v>83</v>
      </c>
      <c r="AY390" s="265" t="s">
        <v>155</v>
      </c>
    </row>
    <row r="391" s="2" customFormat="1" ht="16.5" customHeight="1">
      <c r="A391" s="40"/>
      <c r="B391" s="41"/>
      <c r="C391" s="214" t="s">
        <v>450</v>
      </c>
      <c r="D391" s="214" t="s">
        <v>157</v>
      </c>
      <c r="E391" s="215" t="s">
        <v>451</v>
      </c>
      <c r="F391" s="216" t="s">
        <v>452</v>
      </c>
      <c r="G391" s="217" t="s">
        <v>270</v>
      </c>
      <c r="H391" s="218">
        <v>622.73099999999999</v>
      </c>
      <c r="I391" s="219"/>
      <c r="J391" s="220">
        <f>ROUND(I391*H391,2)</f>
        <v>0</v>
      </c>
      <c r="K391" s="216" t="s">
        <v>161</v>
      </c>
      <c r="L391" s="46"/>
      <c r="M391" s="221" t="s">
        <v>21</v>
      </c>
      <c r="N391" s="222" t="s">
        <v>47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162</v>
      </c>
      <c r="AT391" s="225" t="s">
        <v>157</v>
      </c>
      <c r="AU391" s="225" t="s">
        <v>85</v>
      </c>
      <c r="AY391" s="19" t="s">
        <v>155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83</v>
      </c>
      <c r="BK391" s="226">
        <f>ROUND(I391*H391,2)</f>
        <v>0</v>
      </c>
      <c r="BL391" s="19" t="s">
        <v>162</v>
      </c>
      <c r="BM391" s="225" t="s">
        <v>453</v>
      </c>
    </row>
    <row r="392" s="2" customFormat="1">
      <c r="A392" s="40"/>
      <c r="B392" s="41"/>
      <c r="C392" s="42"/>
      <c r="D392" s="227" t="s">
        <v>164</v>
      </c>
      <c r="E392" s="42"/>
      <c r="F392" s="228" t="s">
        <v>454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164</v>
      </c>
      <c r="AU392" s="19" t="s">
        <v>85</v>
      </c>
    </row>
    <row r="393" s="2" customFormat="1">
      <c r="A393" s="40"/>
      <c r="B393" s="41"/>
      <c r="C393" s="42"/>
      <c r="D393" s="232" t="s">
        <v>166</v>
      </c>
      <c r="E393" s="42"/>
      <c r="F393" s="233" t="s">
        <v>455</v>
      </c>
      <c r="G393" s="42"/>
      <c r="H393" s="42"/>
      <c r="I393" s="229"/>
      <c r="J393" s="42"/>
      <c r="K393" s="42"/>
      <c r="L393" s="46"/>
      <c r="M393" s="230"/>
      <c r="N393" s="231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166</v>
      </c>
      <c r="AU393" s="19" t="s">
        <v>85</v>
      </c>
    </row>
    <row r="394" s="13" customFormat="1">
      <c r="A394" s="13"/>
      <c r="B394" s="234"/>
      <c r="C394" s="235"/>
      <c r="D394" s="227" t="s">
        <v>168</v>
      </c>
      <c r="E394" s="236" t="s">
        <v>21</v>
      </c>
      <c r="F394" s="237" t="s">
        <v>456</v>
      </c>
      <c r="G394" s="235"/>
      <c r="H394" s="236" t="s">
        <v>21</v>
      </c>
      <c r="I394" s="238"/>
      <c r="J394" s="235"/>
      <c r="K394" s="235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168</v>
      </c>
      <c r="AU394" s="243" t="s">
        <v>85</v>
      </c>
      <c r="AV394" s="13" t="s">
        <v>83</v>
      </c>
      <c r="AW394" s="13" t="s">
        <v>37</v>
      </c>
      <c r="AX394" s="13" t="s">
        <v>76</v>
      </c>
      <c r="AY394" s="243" t="s">
        <v>155</v>
      </c>
    </row>
    <row r="395" s="14" customFormat="1">
      <c r="A395" s="14"/>
      <c r="B395" s="244"/>
      <c r="C395" s="245"/>
      <c r="D395" s="227" t="s">
        <v>168</v>
      </c>
      <c r="E395" s="246" t="s">
        <v>21</v>
      </c>
      <c r="F395" s="247" t="s">
        <v>457</v>
      </c>
      <c r="G395" s="245"/>
      <c r="H395" s="248">
        <v>1337.5060000000001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168</v>
      </c>
      <c r="AU395" s="254" t="s">
        <v>85</v>
      </c>
      <c r="AV395" s="14" t="s">
        <v>85</v>
      </c>
      <c r="AW395" s="14" t="s">
        <v>37</v>
      </c>
      <c r="AX395" s="14" t="s">
        <v>76</v>
      </c>
      <c r="AY395" s="254" t="s">
        <v>155</v>
      </c>
    </row>
    <row r="396" s="14" customFormat="1">
      <c r="A396" s="14"/>
      <c r="B396" s="244"/>
      <c r="C396" s="245"/>
      <c r="D396" s="227" t="s">
        <v>168</v>
      </c>
      <c r="E396" s="246" t="s">
        <v>21</v>
      </c>
      <c r="F396" s="247" t="s">
        <v>458</v>
      </c>
      <c r="G396" s="245"/>
      <c r="H396" s="248">
        <v>299.03399999999999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168</v>
      </c>
      <c r="AU396" s="254" t="s">
        <v>85</v>
      </c>
      <c r="AV396" s="14" t="s">
        <v>85</v>
      </c>
      <c r="AW396" s="14" t="s">
        <v>37</v>
      </c>
      <c r="AX396" s="14" t="s">
        <v>76</v>
      </c>
      <c r="AY396" s="254" t="s">
        <v>155</v>
      </c>
    </row>
    <row r="397" s="14" customFormat="1">
      <c r="A397" s="14"/>
      <c r="B397" s="244"/>
      <c r="C397" s="245"/>
      <c r="D397" s="227" t="s">
        <v>168</v>
      </c>
      <c r="E397" s="246" t="s">
        <v>21</v>
      </c>
      <c r="F397" s="247" t="s">
        <v>459</v>
      </c>
      <c r="G397" s="245"/>
      <c r="H397" s="248">
        <v>98.203999999999994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168</v>
      </c>
      <c r="AU397" s="254" t="s">
        <v>85</v>
      </c>
      <c r="AV397" s="14" t="s">
        <v>85</v>
      </c>
      <c r="AW397" s="14" t="s">
        <v>37</v>
      </c>
      <c r="AX397" s="14" t="s">
        <v>76</v>
      </c>
      <c r="AY397" s="254" t="s">
        <v>155</v>
      </c>
    </row>
    <row r="398" s="13" customFormat="1">
      <c r="A398" s="13"/>
      <c r="B398" s="234"/>
      <c r="C398" s="235"/>
      <c r="D398" s="227" t="s">
        <v>168</v>
      </c>
      <c r="E398" s="236" t="s">
        <v>21</v>
      </c>
      <c r="F398" s="237" t="s">
        <v>460</v>
      </c>
      <c r="G398" s="235"/>
      <c r="H398" s="236" t="s">
        <v>21</v>
      </c>
      <c r="I398" s="238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168</v>
      </c>
      <c r="AU398" s="243" t="s">
        <v>85</v>
      </c>
      <c r="AV398" s="13" t="s">
        <v>83</v>
      </c>
      <c r="AW398" s="13" t="s">
        <v>37</v>
      </c>
      <c r="AX398" s="13" t="s">
        <v>76</v>
      </c>
      <c r="AY398" s="243" t="s">
        <v>155</v>
      </c>
    </row>
    <row r="399" s="13" customFormat="1">
      <c r="A399" s="13"/>
      <c r="B399" s="234"/>
      <c r="C399" s="235"/>
      <c r="D399" s="227" t="s">
        <v>168</v>
      </c>
      <c r="E399" s="236" t="s">
        <v>21</v>
      </c>
      <c r="F399" s="237" t="s">
        <v>461</v>
      </c>
      <c r="G399" s="235"/>
      <c r="H399" s="236" t="s">
        <v>21</v>
      </c>
      <c r="I399" s="238"/>
      <c r="J399" s="235"/>
      <c r="K399" s="235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168</v>
      </c>
      <c r="AU399" s="243" t="s">
        <v>85</v>
      </c>
      <c r="AV399" s="13" t="s">
        <v>83</v>
      </c>
      <c r="AW399" s="13" t="s">
        <v>37</v>
      </c>
      <c r="AX399" s="13" t="s">
        <v>76</v>
      </c>
      <c r="AY399" s="243" t="s">
        <v>155</v>
      </c>
    </row>
    <row r="400" s="13" customFormat="1">
      <c r="A400" s="13"/>
      <c r="B400" s="234"/>
      <c r="C400" s="235"/>
      <c r="D400" s="227" t="s">
        <v>168</v>
      </c>
      <c r="E400" s="236" t="s">
        <v>21</v>
      </c>
      <c r="F400" s="237" t="s">
        <v>186</v>
      </c>
      <c r="G400" s="235"/>
      <c r="H400" s="236" t="s">
        <v>21</v>
      </c>
      <c r="I400" s="238"/>
      <c r="J400" s="235"/>
      <c r="K400" s="235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168</v>
      </c>
      <c r="AU400" s="243" t="s">
        <v>85</v>
      </c>
      <c r="AV400" s="13" t="s">
        <v>83</v>
      </c>
      <c r="AW400" s="13" t="s">
        <v>37</v>
      </c>
      <c r="AX400" s="13" t="s">
        <v>76</v>
      </c>
      <c r="AY400" s="243" t="s">
        <v>155</v>
      </c>
    </row>
    <row r="401" s="14" customFormat="1">
      <c r="A401" s="14"/>
      <c r="B401" s="244"/>
      <c r="C401" s="245"/>
      <c r="D401" s="227" t="s">
        <v>168</v>
      </c>
      <c r="E401" s="246" t="s">
        <v>21</v>
      </c>
      <c r="F401" s="247" t="s">
        <v>462</v>
      </c>
      <c r="G401" s="245"/>
      <c r="H401" s="248">
        <v>-751.23000000000002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168</v>
      </c>
      <c r="AU401" s="254" t="s">
        <v>85</v>
      </c>
      <c r="AV401" s="14" t="s">
        <v>85</v>
      </c>
      <c r="AW401" s="14" t="s">
        <v>37</v>
      </c>
      <c r="AX401" s="14" t="s">
        <v>76</v>
      </c>
      <c r="AY401" s="254" t="s">
        <v>155</v>
      </c>
    </row>
    <row r="402" s="14" customFormat="1">
      <c r="A402" s="14"/>
      <c r="B402" s="244"/>
      <c r="C402" s="245"/>
      <c r="D402" s="227" t="s">
        <v>168</v>
      </c>
      <c r="E402" s="246" t="s">
        <v>21</v>
      </c>
      <c r="F402" s="247" t="s">
        <v>463</v>
      </c>
      <c r="G402" s="245"/>
      <c r="H402" s="248">
        <v>-119.624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168</v>
      </c>
      <c r="AU402" s="254" t="s">
        <v>85</v>
      </c>
      <c r="AV402" s="14" t="s">
        <v>85</v>
      </c>
      <c r="AW402" s="14" t="s">
        <v>37</v>
      </c>
      <c r="AX402" s="14" t="s">
        <v>76</v>
      </c>
      <c r="AY402" s="254" t="s">
        <v>155</v>
      </c>
    </row>
    <row r="403" s="13" customFormat="1">
      <c r="A403" s="13"/>
      <c r="B403" s="234"/>
      <c r="C403" s="235"/>
      <c r="D403" s="227" t="s">
        <v>168</v>
      </c>
      <c r="E403" s="236" t="s">
        <v>21</v>
      </c>
      <c r="F403" s="237" t="s">
        <v>242</v>
      </c>
      <c r="G403" s="235"/>
      <c r="H403" s="236" t="s">
        <v>21</v>
      </c>
      <c r="I403" s="238"/>
      <c r="J403" s="235"/>
      <c r="K403" s="235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168</v>
      </c>
      <c r="AU403" s="243" t="s">
        <v>85</v>
      </c>
      <c r="AV403" s="13" t="s">
        <v>83</v>
      </c>
      <c r="AW403" s="13" t="s">
        <v>37</v>
      </c>
      <c r="AX403" s="13" t="s">
        <v>76</v>
      </c>
      <c r="AY403" s="243" t="s">
        <v>155</v>
      </c>
    </row>
    <row r="404" s="14" customFormat="1">
      <c r="A404" s="14"/>
      <c r="B404" s="244"/>
      <c r="C404" s="245"/>
      <c r="D404" s="227" t="s">
        <v>168</v>
      </c>
      <c r="E404" s="246" t="s">
        <v>21</v>
      </c>
      <c r="F404" s="247" t="s">
        <v>464</v>
      </c>
      <c r="G404" s="245"/>
      <c r="H404" s="248">
        <v>-79.587000000000003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168</v>
      </c>
      <c r="AU404" s="254" t="s">
        <v>85</v>
      </c>
      <c r="AV404" s="14" t="s">
        <v>85</v>
      </c>
      <c r="AW404" s="14" t="s">
        <v>37</v>
      </c>
      <c r="AX404" s="14" t="s">
        <v>76</v>
      </c>
      <c r="AY404" s="254" t="s">
        <v>155</v>
      </c>
    </row>
    <row r="405" s="14" customFormat="1">
      <c r="A405" s="14"/>
      <c r="B405" s="244"/>
      <c r="C405" s="245"/>
      <c r="D405" s="227" t="s">
        <v>168</v>
      </c>
      <c r="E405" s="246" t="s">
        <v>21</v>
      </c>
      <c r="F405" s="247" t="s">
        <v>465</v>
      </c>
      <c r="G405" s="245"/>
      <c r="H405" s="248">
        <v>-142.54499999999999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168</v>
      </c>
      <c r="AU405" s="254" t="s">
        <v>85</v>
      </c>
      <c r="AV405" s="14" t="s">
        <v>85</v>
      </c>
      <c r="AW405" s="14" t="s">
        <v>37</v>
      </c>
      <c r="AX405" s="14" t="s">
        <v>76</v>
      </c>
      <c r="AY405" s="254" t="s">
        <v>155</v>
      </c>
    </row>
    <row r="406" s="14" customFormat="1">
      <c r="A406" s="14"/>
      <c r="B406" s="244"/>
      <c r="C406" s="245"/>
      <c r="D406" s="227" t="s">
        <v>168</v>
      </c>
      <c r="E406" s="246" t="s">
        <v>21</v>
      </c>
      <c r="F406" s="247" t="s">
        <v>466</v>
      </c>
      <c r="G406" s="245"/>
      <c r="H406" s="248">
        <v>-2.4390000000000001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168</v>
      </c>
      <c r="AU406" s="254" t="s">
        <v>85</v>
      </c>
      <c r="AV406" s="14" t="s">
        <v>85</v>
      </c>
      <c r="AW406" s="14" t="s">
        <v>37</v>
      </c>
      <c r="AX406" s="14" t="s">
        <v>76</v>
      </c>
      <c r="AY406" s="254" t="s">
        <v>155</v>
      </c>
    </row>
    <row r="407" s="14" customFormat="1">
      <c r="A407" s="14"/>
      <c r="B407" s="244"/>
      <c r="C407" s="245"/>
      <c r="D407" s="227" t="s">
        <v>168</v>
      </c>
      <c r="E407" s="246" t="s">
        <v>21</v>
      </c>
      <c r="F407" s="247" t="s">
        <v>467</v>
      </c>
      <c r="G407" s="245"/>
      <c r="H407" s="248">
        <v>-0.318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168</v>
      </c>
      <c r="AU407" s="254" t="s">
        <v>85</v>
      </c>
      <c r="AV407" s="14" t="s">
        <v>85</v>
      </c>
      <c r="AW407" s="14" t="s">
        <v>37</v>
      </c>
      <c r="AX407" s="14" t="s">
        <v>76</v>
      </c>
      <c r="AY407" s="254" t="s">
        <v>155</v>
      </c>
    </row>
    <row r="408" s="14" customFormat="1">
      <c r="A408" s="14"/>
      <c r="B408" s="244"/>
      <c r="C408" s="245"/>
      <c r="D408" s="227" t="s">
        <v>168</v>
      </c>
      <c r="E408" s="246" t="s">
        <v>21</v>
      </c>
      <c r="F408" s="247" t="s">
        <v>468</v>
      </c>
      <c r="G408" s="245"/>
      <c r="H408" s="248">
        <v>-0.68899999999999995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168</v>
      </c>
      <c r="AU408" s="254" t="s">
        <v>85</v>
      </c>
      <c r="AV408" s="14" t="s">
        <v>85</v>
      </c>
      <c r="AW408" s="14" t="s">
        <v>37</v>
      </c>
      <c r="AX408" s="14" t="s">
        <v>76</v>
      </c>
      <c r="AY408" s="254" t="s">
        <v>155</v>
      </c>
    </row>
    <row r="409" s="14" customFormat="1">
      <c r="A409" s="14"/>
      <c r="B409" s="244"/>
      <c r="C409" s="245"/>
      <c r="D409" s="227" t="s">
        <v>168</v>
      </c>
      <c r="E409" s="246" t="s">
        <v>21</v>
      </c>
      <c r="F409" s="247" t="s">
        <v>469</v>
      </c>
      <c r="G409" s="245"/>
      <c r="H409" s="248">
        <v>-0.95399999999999996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168</v>
      </c>
      <c r="AU409" s="254" t="s">
        <v>85</v>
      </c>
      <c r="AV409" s="14" t="s">
        <v>85</v>
      </c>
      <c r="AW409" s="14" t="s">
        <v>37</v>
      </c>
      <c r="AX409" s="14" t="s">
        <v>76</v>
      </c>
      <c r="AY409" s="254" t="s">
        <v>155</v>
      </c>
    </row>
    <row r="410" s="14" customFormat="1">
      <c r="A410" s="14"/>
      <c r="B410" s="244"/>
      <c r="C410" s="245"/>
      <c r="D410" s="227" t="s">
        <v>168</v>
      </c>
      <c r="E410" s="246" t="s">
        <v>21</v>
      </c>
      <c r="F410" s="247" t="s">
        <v>470</v>
      </c>
      <c r="G410" s="245"/>
      <c r="H410" s="248">
        <v>-0.61899999999999999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168</v>
      </c>
      <c r="AU410" s="254" t="s">
        <v>85</v>
      </c>
      <c r="AV410" s="14" t="s">
        <v>85</v>
      </c>
      <c r="AW410" s="14" t="s">
        <v>37</v>
      </c>
      <c r="AX410" s="14" t="s">
        <v>76</v>
      </c>
      <c r="AY410" s="254" t="s">
        <v>155</v>
      </c>
    </row>
    <row r="411" s="14" customFormat="1">
      <c r="A411" s="14"/>
      <c r="B411" s="244"/>
      <c r="C411" s="245"/>
      <c r="D411" s="227" t="s">
        <v>168</v>
      </c>
      <c r="E411" s="246" t="s">
        <v>21</v>
      </c>
      <c r="F411" s="247" t="s">
        <v>471</v>
      </c>
      <c r="G411" s="245"/>
      <c r="H411" s="248">
        <v>-1.361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168</v>
      </c>
      <c r="AU411" s="254" t="s">
        <v>85</v>
      </c>
      <c r="AV411" s="14" t="s">
        <v>85</v>
      </c>
      <c r="AW411" s="14" t="s">
        <v>37</v>
      </c>
      <c r="AX411" s="14" t="s">
        <v>76</v>
      </c>
      <c r="AY411" s="254" t="s">
        <v>155</v>
      </c>
    </row>
    <row r="412" s="14" customFormat="1">
      <c r="A412" s="14"/>
      <c r="B412" s="244"/>
      <c r="C412" s="245"/>
      <c r="D412" s="227" t="s">
        <v>168</v>
      </c>
      <c r="E412" s="246" t="s">
        <v>21</v>
      </c>
      <c r="F412" s="247" t="s">
        <v>472</v>
      </c>
      <c r="G412" s="245"/>
      <c r="H412" s="248">
        <v>-2.1739999999999999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168</v>
      </c>
      <c r="AU412" s="254" t="s">
        <v>85</v>
      </c>
      <c r="AV412" s="14" t="s">
        <v>85</v>
      </c>
      <c r="AW412" s="14" t="s">
        <v>37</v>
      </c>
      <c r="AX412" s="14" t="s">
        <v>76</v>
      </c>
      <c r="AY412" s="254" t="s">
        <v>155</v>
      </c>
    </row>
    <row r="413" s="14" customFormat="1">
      <c r="A413" s="14"/>
      <c r="B413" s="244"/>
      <c r="C413" s="245"/>
      <c r="D413" s="227" t="s">
        <v>168</v>
      </c>
      <c r="E413" s="246" t="s">
        <v>21</v>
      </c>
      <c r="F413" s="247" t="s">
        <v>473</v>
      </c>
      <c r="G413" s="245"/>
      <c r="H413" s="248">
        <v>-2.355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168</v>
      </c>
      <c r="AU413" s="254" t="s">
        <v>85</v>
      </c>
      <c r="AV413" s="14" t="s">
        <v>85</v>
      </c>
      <c r="AW413" s="14" t="s">
        <v>37</v>
      </c>
      <c r="AX413" s="14" t="s">
        <v>76</v>
      </c>
      <c r="AY413" s="254" t="s">
        <v>155</v>
      </c>
    </row>
    <row r="414" s="14" customFormat="1">
      <c r="A414" s="14"/>
      <c r="B414" s="244"/>
      <c r="C414" s="245"/>
      <c r="D414" s="227" t="s">
        <v>168</v>
      </c>
      <c r="E414" s="246" t="s">
        <v>21</v>
      </c>
      <c r="F414" s="247" t="s">
        <v>474</v>
      </c>
      <c r="G414" s="245"/>
      <c r="H414" s="248">
        <v>-8.1180000000000003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168</v>
      </c>
      <c r="AU414" s="254" t="s">
        <v>85</v>
      </c>
      <c r="AV414" s="14" t="s">
        <v>85</v>
      </c>
      <c r="AW414" s="14" t="s">
        <v>37</v>
      </c>
      <c r="AX414" s="14" t="s">
        <v>76</v>
      </c>
      <c r="AY414" s="254" t="s">
        <v>155</v>
      </c>
    </row>
    <row r="415" s="15" customFormat="1">
      <c r="A415" s="15"/>
      <c r="B415" s="255"/>
      <c r="C415" s="256"/>
      <c r="D415" s="227" t="s">
        <v>168</v>
      </c>
      <c r="E415" s="257" t="s">
        <v>21</v>
      </c>
      <c r="F415" s="258" t="s">
        <v>171</v>
      </c>
      <c r="G415" s="256"/>
      <c r="H415" s="259">
        <v>622.73099999999999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168</v>
      </c>
      <c r="AU415" s="265" t="s">
        <v>85</v>
      </c>
      <c r="AV415" s="15" t="s">
        <v>162</v>
      </c>
      <c r="AW415" s="15" t="s">
        <v>37</v>
      </c>
      <c r="AX415" s="15" t="s">
        <v>83</v>
      </c>
      <c r="AY415" s="265" t="s">
        <v>155</v>
      </c>
    </row>
    <row r="416" s="2" customFormat="1" ht="16.5" customHeight="1">
      <c r="A416" s="40"/>
      <c r="B416" s="41"/>
      <c r="C416" s="277" t="s">
        <v>475</v>
      </c>
      <c r="D416" s="277" t="s">
        <v>476</v>
      </c>
      <c r="E416" s="278" t="s">
        <v>477</v>
      </c>
      <c r="F416" s="279" t="s">
        <v>478</v>
      </c>
      <c r="G416" s="280" t="s">
        <v>443</v>
      </c>
      <c r="H416" s="281">
        <v>1314.585</v>
      </c>
      <c r="I416" s="282"/>
      <c r="J416" s="283">
        <f>ROUND(I416*H416,2)</f>
        <v>0</v>
      </c>
      <c r="K416" s="279" t="s">
        <v>479</v>
      </c>
      <c r="L416" s="284"/>
      <c r="M416" s="285" t="s">
        <v>21</v>
      </c>
      <c r="N416" s="286" t="s">
        <v>47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225</v>
      </c>
      <c r="AT416" s="225" t="s">
        <v>476</v>
      </c>
      <c r="AU416" s="225" t="s">
        <v>85</v>
      </c>
      <c r="AY416" s="19" t="s">
        <v>155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83</v>
      </c>
      <c r="BK416" s="226">
        <f>ROUND(I416*H416,2)</f>
        <v>0</v>
      </c>
      <c r="BL416" s="19" t="s">
        <v>162</v>
      </c>
      <c r="BM416" s="225" t="s">
        <v>480</v>
      </c>
    </row>
    <row r="417" s="2" customFormat="1">
      <c r="A417" s="40"/>
      <c r="B417" s="41"/>
      <c r="C417" s="42"/>
      <c r="D417" s="227" t="s">
        <v>164</v>
      </c>
      <c r="E417" s="42"/>
      <c r="F417" s="228" t="s">
        <v>478</v>
      </c>
      <c r="G417" s="42"/>
      <c r="H417" s="42"/>
      <c r="I417" s="229"/>
      <c r="J417" s="42"/>
      <c r="K417" s="42"/>
      <c r="L417" s="46"/>
      <c r="M417" s="230"/>
      <c r="N417" s="231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164</v>
      </c>
      <c r="AU417" s="19" t="s">
        <v>85</v>
      </c>
    </row>
    <row r="418" s="2" customFormat="1">
      <c r="A418" s="40"/>
      <c r="B418" s="41"/>
      <c r="C418" s="42"/>
      <c r="D418" s="227" t="s">
        <v>481</v>
      </c>
      <c r="E418" s="42"/>
      <c r="F418" s="287" t="s">
        <v>482</v>
      </c>
      <c r="G418" s="42"/>
      <c r="H418" s="42"/>
      <c r="I418" s="229"/>
      <c r="J418" s="42"/>
      <c r="K418" s="42"/>
      <c r="L418" s="46"/>
      <c r="M418" s="230"/>
      <c r="N418" s="231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481</v>
      </c>
      <c r="AU418" s="19" t="s">
        <v>85</v>
      </c>
    </row>
    <row r="419" s="14" customFormat="1">
      <c r="A419" s="14"/>
      <c r="B419" s="244"/>
      <c r="C419" s="245"/>
      <c r="D419" s="227" t="s">
        <v>168</v>
      </c>
      <c r="E419" s="245"/>
      <c r="F419" s="247" t="s">
        <v>483</v>
      </c>
      <c r="G419" s="245"/>
      <c r="H419" s="248">
        <v>1314.585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168</v>
      </c>
      <c r="AU419" s="254" t="s">
        <v>85</v>
      </c>
      <c r="AV419" s="14" t="s">
        <v>85</v>
      </c>
      <c r="AW419" s="14" t="s">
        <v>4</v>
      </c>
      <c r="AX419" s="14" t="s">
        <v>83</v>
      </c>
      <c r="AY419" s="254" t="s">
        <v>155</v>
      </c>
    </row>
    <row r="420" s="2" customFormat="1" ht="16.5" customHeight="1">
      <c r="A420" s="40"/>
      <c r="B420" s="41"/>
      <c r="C420" s="214" t="s">
        <v>484</v>
      </c>
      <c r="D420" s="214" t="s">
        <v>157</v>
      </c>
      <c r="E420" s="215" t="s">
        <v>485</v>
      </c>
      <c r="F420" s="216" t="s">
        <v>486</v>
      </c>
      <c r="G420" s="217" t="s">
        <v>270</v>
      </c>
      <c r="H420" s="218">
        <v>504.85599999999999</v>
      </c>
      <c r="I420" s="219"/>
      <c r="J420" s="220">
        <f>ROUND(I420*H420,2)</f>
        <v>0</v>
      </c>
      <c r="K420" s="216" t="s">
        <v>161</v>
      </c>
      <c r="L420" s="46"/>
      <c r="M420" s="221" t="s">
        <v>21</v>
      </c>
      <c r="N420" s="222" t="s">
        <v>47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162</v>
      </c>
      <c r="AT420" s="225" t="s">
        <v>157</v>
      </c>
      <c r="AU420" s="225" t="s">
        <v>85</v>
      </c>
      <c r="AY420" s="19" t="s">
        <v>155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83</v>
      </c>
      <c r="BK420" s="226">
        <f>ROUND(I420*H420,2)</f>
        <v>0</v>
      </c>
      <c r="BL420" s="19" t="s">
        <v>162</v>
      </c>
      <c r="BM420" s="225" t="s">
        <v>487</v>
      </c>
    </row>
    <row r="421" s="2" customFormat="1">
      <c r="A421" s="40"/>
      <c r="B421" s="41"/>
      <c r="C421" s="42"/>
      <c r="D421" s="227" t="s">
        <v>164</v>
      </c>
      <c r="E421" s="42"/>
      <c r="F421" s="228" t="s">
        <v>488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164</v>
      </c>
      <c r="AU421" s="19" t="s">
        <v>85</v>
      </c>
    </row>
    <row r="422" s="2" customFormat="1">
      <c r="A422" s="40"/>
      <c r="B422" s="41"/>
      <c r="C422" s="42"/>
      <c r="D422" s="232" t="s">
        <v>166</v>
      </c>
      <c r="E422" s="42"/>
      <c r="F422" s="233" t="s">
        <v>489</v>
      </c>
      <c r="G422" s="42"/>
      <c r="H422" s="42"/>
      <c r="I422" s="229"/>
      <c r="J422" s="42"/>
      <c r="K422" s="42"/>
      <c r="L422" s="46"/>
      <c r="M422" s="230"/>
      <c r="N422" s="231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166</v>
      </c>
      <c r="AU422" s="19" t="s">
        <v>85</v>
      </c>
    </row>
    <row r="423" s="13" customFormat="1">
      <c r="A423" s="13"/>
      <c r="B423" s="234"/>
      <c r="C423" s="235"/>
      <c r="D423" s="227" t="s">
        <v>168</v>
      </c>
      <c r="E423" s="236" t="s">
        <v>21</v>
      </c>
      <c r="F423" s="237" t="s">
        <v>186</v>
      </c>
      <c r="G423" s="235"/>
      <c r="H423" s="236" t="s">
        <v>21</v>
      </c>
      <c r="I423" s="238"/>
      <c r="J423" s="235"/>
      <c r="K423" s="235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168</v>
      </c>
      <c r="AU423" s="243" t="s">
        <v>85</v>
      </c>
      <c r="AV423" s="13" t="s">
        <v>83</v>
      </c>
      <c r="AW423" s="13" t="s">
        <v>37</v>
      </c>
      <c r="AX423" s="13" t="s">
        <v>76</v>
      </c>
      <c r="AY423" s="243" t="s">
        <v>155</v>
      </c>
    </row>
    <row r="424" s="14" customFormat="1">
      <c r="A424" s="14"/>
      <c r="B424" s="244"/>
      <c r="C424" s="245"/>
      <c r="D424" s="227" t="s">
        <v>168</v>
      </c>
      <c r="E424" s="246" t="s">
        <v>21</v>
      </c>
      <c r="F424" s="247" t="s">
        <v>490</v>
      </c>
      <c r="G424" s="245"/>
      <c r="H424" s="248">
        <v>751.23000000000002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168</v>
      </c>
      <c r="AU424" s="254" t="s">
        <v>85</v>
      </c>
      <c r="AV424" s="14" t="s">
        <v>85</v>
      </c>
      <c r="AW424" s="14" t="s">
        <v>37</v>
      </c>
      <c r="AX424" s="14" t="s">
        <v>76</v>
      </c>
      <c r="AY424" s="254" t="s">
        <v>155</v>
      </c>
    </row>
    <row r="425" s="14" customFormat="1">
      <c r="A425" s="14"/>
      <c r="B425" s="244"/>
      <c r="C425" s="245"/>
      <c r="D425" s="227" t="s">
        <v>168</v>
      </c>
      <c r="E425" s="246" t="s">
        <v>21</v>
      </c>
      <c r="F425" s="247" t="s">
        <v>491</v>
      </c>
      <c r="G425" s="245"/>
      <c r="H425" s="248">
        <v>-213.493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168</v>
      </c>
      <c r="AU425" s="254" t="s">
        <v>85</v>
      </c>
      <c r="AV425" s="14" t="s">
        <v>85</v>
      </c>
      <c r="AW425" s="14" t="s">
        <v>37</v>
      </c>
      <c r="AX425" s="14" t="s">
        <v>76</v>
      </c>
      <c r="AY425" s="254" t="s">
        <v>155</v>
      </c>
    </row>
    <row r="426" s="14" customFormat="1">
      <c r="A426" s="14"/>
      <c r="B426" s="244"/>
      <c r="C426" s="245"/>
      <c r="D426" s="227" t="s">
        <v>168</v>
      </c>
      <c r="E426" s="246" t="s">
        <v>21</v>
      </c>
      <c r="F426" s="247" t="s">
        <v>492</v>
      </c>
      <c r="G426" s="245"/>
      <c r="H426" s="248">
        <v>-137.981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168</v>
      </c>
      <c r="AU426" s="254" t="s">
        <v>85</v>
      </c>
      <c r="AV426" s="14" t="s">
        <v>85</v>
      </c>
      <c r="AW426" s="14" t="s">
        <v>37</v>
      </c>
      <c r="AX426" s="14" t="s">
        <v>76</v>
      </c>
      <c r="AY426" s="254" t="s">
        <v>155</v>
      </c>
    </row>
    <row r="427" s="16" customFormat="1">
      <c r="A427" s="16"/>
      <c r="B427" s="266"/>
      <c r="C427" s="267"/>
      <c r="D427" s="227" t="s">
        <v>168</v>
      </c>
      <c r="E427" s="268" t="s">
        <v>21</v>
      </c>
      <c r="F427" s="269" t="s">
        <v>203</v>
      </c>
      <c r="G427" s="267"/>
      <c r="H427" s="270">
        <v>399.75599999999997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6" t="s">
        <v>168</v>
      </c>
      <c r="AU427" s="276" t="s">
        <v>85</v>
      </c>
      <c r="AV427" s="16" t="s">
        <v>180</v>
      </c>
      <c r="AW427" s="16" t="s">
        <v>37</v>
      </c>
      <c r="AX427" s="16" t="s">
        <v>76</v>
      </c>
      <c r="AY427" s="276" t="s">
        <v>155</v>
      </c>
    </row>
    <row r="428" s="14" customFormat="1">
      <c r="A428" s="14"/>
      <c r="B428" s="244"/>
      <c r="C428" s="245"/>
      <c r="D428" s="227" t="s">
        <v>168</v>
      </c>
      <c r="E428" s="246" t="s">
        <v>21</v>
      </c>
      <c r="F428" s="247" t="s">
        <v>493</v>
      </c>
      <c r="G428" s="245"/>
      <c r="H428" s="248">
        <v>113.261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168</v>
      </c>
      <c r="AU428" s="254" t="s">
        <v>85</v>
      </c>
      <c r="AV428" s="14" t="s">
        <v>85</v>
      </c>
      <c r="AW428" s="14" t="s">
        <v>37</v>
      </c>
      <c r="AX428" s="14" t="s">
        <v>76</v>
      </c>
      <c r="AY428" s="254" t="s">
        <v>155</v>
      </c>
    </row>
    <row r="429" s="14" customFormat="1">
      <c r="A429" s="14"/>
      <c r="B429" s="244"/>
      <c r="C429" s="245"/>
      <c r="D429" s="227" t="s">
        <v>168</v>
      </c>
      <c r="E429" s="246" t="s">
        <v>21</v>
      </c>
      <c r="F429" s="247" t="s">
        <v>494</v>
      </c>
      <c r="G429" s="245"/>
      <c r="H429" s="248">
        <v>-27.986000000000001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168</v>
      </c>
      <c r="AU429" s="254" t="s">
        <v>85</v>
      </c>
      <c r="AV429" s="14" t="s">
        <v>85</v>
      </c>
      <c r="AW429" s="14" t="s">
        <v>37</v>
      </c>
      <c r="AX429" s="14" t="s">
        <v>76</v>
      </c>
      <c r="AY429" s="254" t="s">
        <v>155</v>
      </c>
    </row>
    <row r="430" s="14" customFormat="1">
      <c r="A430" s="14"/>
      <c r="B430" s="244"/>
      <c r="C430" s="245"/>
      <c r="D430" s="227" t="s">
        <v>168</v>
      </c>
      <c r="E430" s="246" t="s">
        <v>21</v>
      </c>
      <c r="F430" s="247" t="s">
        <v>495</v>
      </c>
      <c r="G430" s="245"/>
      <c r="H430" s="248">
        <v>-22.526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168</v>
      </c>
      <c r="AU430" s="254" t="s">
        <v>85</v>
      </c>
      <c r="AV430" s="14" t="s">
        <v>85</v>
      </c>
      <c r="AW430" s="14" t="s">
        <v>37</v>
      </c>
      <c r="AX430" s="14" t="s">
        <v>76</v>
      </c>
      <c r="AY430" s="254" t="s">
        <v>155</v>
      </c>
    </row>
    <row r="431" s="16" customFormat="1">
      <c r="A431" s="16"/>
      <c r="B431" s="266"/>
      <c r="C431" s="267"/>
      <c r="D431" s="227" t="s">
        <v>168</v>
      </c>
      <c r="E431" s="268" t="s">
        <v>21</v>
      </c>
      <c r="F431" s="269" t="s">
        <v>203</v>
      </c>
      <c r="G431" s="267"/>
      <c r="H431" s="270">
        <v>62.749000000000002</v>
      </c>
      <c r="I431" s="271"/>
      <c r="J431" s="267"/>
      <c r="K431" s="267"/>
      <c r="L431" s="272"/>
      <c r="M431" s="273"/>
      <c r="N431" s="274"/>
      <c r="O431" s="274"/>
      <c r="P431" s="274"/>
      <c r="Q431" s="274"/>
      <c r="R431" s="274"/>
      <c r="S431" s="274"/>
      <c r="T431" s="275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76" t="s">
        <v>168</v>
      </c>
      <c r="AU431" s="276" t="s">
        <v>85</v>
      </c>
      <c r="AV431" s="16" t="s">
        <v>180</v>
      </c>
      <c r="AW431" s="16" t="s">
        <v>37</v>
      </c>
      <c r="AX431" s="16" t="s">
        <v>76</v>
      </c>
      <c r="AY431" s="276" t="s">
        <v>155</v>
      </c>
    </row>
    <row r="432" s="13" customFormat="1">
      <c r="A432" s="13"/>
      <c r="B432" s="234"/>
      <c r="C432" s="235"/>
      <c r="D432" s="227" t="s">
        <v>168</v>
      </c>
      <c r="E432" s="236" t="s">
        <v>21</v>
      </c>
      <c r="F432" s="237" t="s">
        <v>242</v>
      </c>
      <c r="G432" s="235"/>
      <c r="H432" s="236" t="s">
        <v>21</v>
      </c>
      <c r="I432" s="238"/>
      <c r="J432" s="235"/>
      <c r="K432" s="235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168</v>
      </c>
      <c r="AU432" s="243" t="s">
        <v>85</v>
      </c>
      <c r="AV432" s="13" t="s">
        <v>83</v>
      </c>
      <c r="AW432" s="13" t="s">
        <v>37</v>
      </c>
      <c r="AX432" s="13" t="s">
        <v>76</v>
      </c>
      <c r="AY432" s="243" t="s">
        <v>155</v>
      </c>
    </row>
    <row r="433" s="14" customFormat="1">
      <c r="A433" s="14"/>
      <c r="B433" s="244"/>
      <c r="C433" s="245"/>
      <c r="D433" s="227" t="s">
        <v>168</v>
      </c>
      <c r="E433" s="246" t="s">
        <v>21</v>
      </c>
      <c r="F433" s="247" t="s">
        <v>496</v>
      </c>
      <c r="G433" s="245"/>
      <c r="H433" s="248">
        <v>79.587000000000003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168</v>
      </c>
      <c r="AU433" s="254" t="s">
        <v>85</v>
      </c>
      <c r="AV433" s="14" t="s">
        <v>85</v>
      </c>
      <c r="AW433" s="14" t="s">
        <v>37</v>
      </c>
      <c r="AX433" s="14" t="s">
        <v>76</v>
      </c>
      <c r="AY433" s="254" t="s">
        <v>155</v>
      </c>
    </row>
    <row r="434" s="14" customFormat="1">
      <c r="A434" s="14"/>
      <c r="B434" s="244"/>
      <c r="C434" s="245"/>
      <c r="D434" s="227" t="s">
        <v>168</v>
      </c>
      <c r="E434" s="246" t="s">
        <v>21</v>
      </c>
      <c r="F434" s="247" t="s">
        <v>497</v>
      </c>
      <c r="G434" s="245"/>
      <c r="H434" s="248">
        <v>-22.617999999999999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168</v>
      </c>
      <c r="AU434" s="254" t="s">
        <v>85</v>
      </c>
      <c r="AV434" s="14" t="s">
        <v>85</v>
      </c>
      <c r="AW434" s="14" t="s">
        <v>37</v>
      </c>
      <c r="AX434" s="14" t="s">
        <v>76</v>
      </c>
      <c r="AY434" s="254" t="s">
        <v>155</v>
      </c>
    </row>
    <row r="435" s="14" customFormat="1">
      <c r="A435" s="14"/>
      <c r="B435" s="244"/>
      <c r="C435" s="245"/>
      <c r="D435" s="227" t="s">
        <v>168</v>
      </c>
      <c r="E435" s="246" t="s">
        <v>21</v>
      </c>
      <c r="F435" s="247" t="s">
        <v>498</v>
      </c>
      <c r="G435" s="245"/>
      <c r="H435" s="248">
        <v>-14.618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168</v>
      </c>
      <c r="AU435" s="254" t="s">
        <v>85</v>
      </c>
      <c r="AV435" s="14" t="s">
        <v>85</v>
      </c>
      <c r="AW435" s="14" t="s">
        <v>37</v>
      </c>
      <c r="AX435" s="14" t="s">
        <v>76</v>
      </c>
      <c r="AY435" s="254" t="s">
        <v>155</v>
      </c>
    </row>
    <row r="436" s="16" customFormat="1">
      <c r="A436" s="16"/>
      <c r="B436" s="266"/>
      <c r="C436" s="267"/>
      <c r="D436" s="227" t="s">
        <v>168</v>
      </c>
      <c r="E436" s="268" t="s">
        <v>21</v>
      </c>
      <c r="F436" s="269" t="s">
        <v>203</v>
      </c>
      <c r="G436" s="267"/>
      <c r="H436" s="270">
        <v>42.350999999999999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76" t="s">
        <v>168</v>
      </c>
      <c r="AU436" s="276" t="s">
        <v>85</v>
      </c>
      <c r="AV436" s="16" t="s">
        <v>180</v>
      </c>
      <c r="AW436" s="16" t="s">
        <v>37</v>
      </c>
      <c r="AX436" s="16" t="s">
        <v>76</v>
      </c>
      <c r="AY436" s="276" t="s">
        <v>155</v>
      </c>
    </row>
    <row r="437" s="15" customFormat="1">
      <c r="A437" s="15"/>
      <c r="B437" s="255"/>
      <c r="C437" s="256"/>
      <c r="D437" s="227" t="s">
        <v>168</v>
      </c>
      <c r="E437" s="257" t="s">
        <v>21</v>
      </c>
      <c r="F437" s="258" t="s">
        <v>171</v>
      </c>
      <c r="G437" s="256"/>
      <c r="H437" s="259">
        <v>504.85599999999999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168</v>
      </c>
      <c r="AU437" s="265" t="s">
        <v>85</v>
      </c>
      <c r="AV437" s="15" t="s">
        <v>162</v>
      </c>
      <c r="AW437" s="15" t="s">
        <v>37</v>
      </c>
      <c r="AX437" s="15" t="s">
        <v>83</v>
      </c>
      <c r="AY437" s="265" t="s">
        <v>155</v>
      </c>
    </row>
    <row r="438" s="2" customFormat="1" ht="16.5" customHeight="1">
      <c r="A438" s="40"/>
      <c r="B438" s="41"/>
      <c r="C438" s="277" t="s">
        <v>499</v>
      </c>
      <c r="D438" s="277" t="s">
        <v>476</v>
      </c>
      <c r="E438" s="278" t="s">
        <v>500</v>
      </c>
      <c r="F438" s="279" t="s">
        <v>501</v>
      </c>
      <c r="G438" s="280" t="s">
        <v>443</v>
      </c>
      <c r="H438" s="281">
        <v>1009.712</v>
      </c>
      <c r="I438" s="282"/>
      <c r="J438" s="283">
        <f>ROUND(I438*H438,2)</f>
        <v>0</v>
      </c>
      <c r="K438" s="279" t="s">
        <v>161</v>
      </c>
      <c r="L438" s="284"/>
      <c r="M438" s="285" t="s">
        <v>21</v>
      </c>
      <c r="N438" s="286" t="s">
        <v>47</v>
      </c>
      <c r="O438" s="86"/>
      <c r="P438" s="223">
        <f>O438*H438</f>
        <v>0</v>
      </c>
      <c r="Q438" s="223">
        <v>1</v>
      </c>
      <c r="R438" s="223">
        <f>Q438*H438</f>
        <v>1009.712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225</v>
      </c>
      <c r="AT438" s="225" t="s">
        <v>476</v>
      </c>
      <c r="AU438" s="225" t="s">
        <v>85</v>
      </c>
      <c r="AY438" s="19" t="s">
        <v>155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83</v>
      </c>
      <c r="BK438" s="226">
        <f>ROUND(I438*H438,2)</f>
        <v>0</v>
      </c>
      <c r="BL438" s="19" t="s">
        <v>162</v>
      </c>
      <c r="BM438" s="225" t="s">
        <v>502</v>
      </c>
    </row>
    <row r="439" s="2" customFormat="1">
      <c r="A439" s="40"/>
      <c r="B439" s="41"/>
      <c r="C439" s="42"/>
      <c r="D439" s="227" t="s">
        <v>164</v>
      </c>
      <c r="E439" s="42"/>
      <c r="F439" s="228" t="s">
        <v>501</v>
      </c>
      <c r="G439" s="42"/>
      <c r="H439" s="42"/>
      <c r="I439" s="229"/>
      <c r="J439" s="42"/>
      <c r="K439" s="42"/>
      <c r="L439" s="46"/>
      <c r="M439" s="230"/>
      <c r="N439" s="231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164</v>
      </c>
      <c r="AU439" s="19" t="s">
        <v>85</v>
      </c>
    </row>
    <row r="440" s="2" customFormat="1">
      <c r="A440" s="40"/>
      <c r="B440" s="41"/>
      <c r="C440" s="42"/>
      <c r="D440" s="227" t="s">
        <v>481</v>
      </c>
      <c r="E440" s="42"/>
      <c r="F440" s="287" t="s">
        <v>503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481</v>
      </c>
      <c r="AU440" s="19" t="s">
        <v>85</v>
      </c>
    </row>
    <row r="441" s="14" customFormat="1">
      <c r="A441" s="14"/>
      <c r="B441" s="244"/>
      <c r="C441" s="245"/>
      <c r="D441" s="227" t="s">
        <v>168</v>
      </c>
      <c r="E441" s="245"/>
      <c r="F441" s="247" t="s">
        <v>504</v>
      </c>
      <c r="G441" s="245"/>
      <c r="H441" s="248">
        <v>1009.712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168</v>
      </c>
      <c r="AU441" s="254" t="s">
        <v>85</v>
      </c>
      <c r="AV441" s="14" t="s">
        <v>85</v>
      </c>
      <c r="AW441" s="14" t="s">
        <v>4</v>
      </c>
      <c r="AX441" s="14" t="s">
        <v>83</v>
      </c>
      <c r="AY441" s="254" t="s">
        <v>155</v>
      </c>
    </row>
    <row r="442" s="2" customFormat="1" ht="16.5" customHeight="1">
      <c r="A442" s="40"/>
      <c r="B442" s="41"/>
      <c r="C442" s="214" t="s">
        <v>505</v>
      </c>
      <c r="D442" s="214" t="s">
        <v>157</v>
      </c>
      <c r="E442" s="215" t="s">
        <v>506</v>
      </c>
      <c r="F442" s="216" t="s">
        <v>507</v>
      </c>
      <c r="G442" s="217" t="s">
        <v>160</v>
      </c>
      <c r="H442" s="218">
        <v>524.50599999999997</v>
      </c>
      <c r="I442" s="219"/>
      <c r="J442" s="220">
        <f>ROUND(I442*H442,2)</f>
        <v>0</v>
      </c>
      <c r="K442" s="216" t="s">
        <v>161</v>
      </c>
      <c r="L442" s="46"/>
      <c r="M442" s="221" t="s">
        <v>21</v>
      </c>
      <c r="N442" s="222" t="s">
        <v>47</v>
      </c>
      <c r="O442" s="86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162</v>
      </c>
      <c r="AT442" s="225" t="s">
        <v>157</v>
      </c>
      <c r="AU442" s="225" t="s">
        <v>85</v>
      </c>
      <c r="AY442" s="19" t="s">
        <v>155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83</v>
      </c>
      <c r="BK442" s="226">
        <f>ROUND(I442*H442,2)</f>
        <v>0</v>
      </c>
      <c r="BL442" s="19" t="s">
        <v>162</v>
      </c>
      <c r="BM442" s="225" t="s">
        <v>508</v>
      </c>
    </row>
    <row r="443" s="2" customFormat="1">
      <c r="A443" s="40"/>
      <c r="B443" s="41"/>
      <c r="C443" s="42"/>
      <c r="D443" s="227" t="s">
        <v>164</v>
      </c>
      <c r="E443" s="42"/>
      <c r="F443" s="228" t="s">
        <v>509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164</v>
      </c>
      <c r="AU443" s="19" t="s">
        <v>85</v>
      </c>
    </row>
    <row r="444" s="2" customFormat="1">
      <c r="A444" s="40"/>
      <c r="B444" s="41"/>
      <c r="C444" s="42"/>
      <c r="D444" s="232" t="s">
        <v>166</v>
      </c>
      <c r="E444" s="42"/>
      <c r="F444" s="233" t="s">
        <v>510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166</v>
      </c>
      <c r="AU444" s="19" t="s">
        <v>85</v>
      </c>
    </row>
    <row r="445" s="13" customFormat="1">
      <c r="A445" s="13"/>
      <c r="B445" s="234"/>
      <c r="C445" s="235"/>
      <c r="D445" s="227" t="s">
        <v>168</v>
      </c>
      <c r="E445" s="236" t="s">
        <v>21</v>
      </c>
      <c r="F445" s="237" t="s">
        <v>260</v>
      </c>
      <c r="G445" s="235"/>
      <c r="H445" s="236" t="s">
        <v>21</v>
      </c>
      <c r="I445" s="238"/>
      <c r="J445" s="235"/>
      <c r="K445" s="235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168</v>
      </c>
      <c r="AU445" s="243" t="s">
        <v>85</v>
      </c>
      <c r="AV445" s="13" t="s">
        <v>83</v>
      </c>
      <c r="AW445" s="13" t="s">
        <v>37</v>
      </c>
      <c r="AX445" s="13" t="s">
        <v>76</v>
      </c>
      <c r="AY445" s="243" t="s">
        <v>155</v>
      </c>
    </row>
    <row r="446" s="14" customFormat="1">
      <c r="A446" s="14"/>
      <c r="B446" s="244"/>
      <c r="C446" s="245"/>
      <c r="D446" s="227" t="s">
        <v>168</v>
      </c>
      <c r="E446" s="246" t="s">
        <v>21</v>
      </c>
      <c r="F446" s="247" t="s">
        <v>261</v>
      </c>
      <c r="G446" s="245"/>
      <c r="H446" s="248">
        <v>388.51999999999998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168</v>
      </c>
      <c r="AU446" s="254" t="s">
        <v>85</v>
      </c>
      <c r="AV446" s="14" t="s">
        <v>85</v>
      </c>
      <c r="AW446" s="14" t="s">
        <v>37</v>
      </c>
      <c r="AX446" s="14" t="s">
        <v>76</v>
      </c>
      <c r="AY446" s="254" t="s">
        <v>155</v>
      </c>
    </row>
    <row r="447" s="13" customFormat="1">
      <c r="A447" s="13"/>
      <c r="B447" s="234"/>
      <c r="C447" s="235"/>
      <c r="D447" s="227" t="s">
        <v>168</v>
      </c>
      <c r="E447" s="236" t="s">
        <v>21</v>
      </c>
      <c r="F447" s="237" t="s">
        <v>262</v>
      </c>
      <c r="G447" s="235"/>
      <c r="H447" s="236" t="s">
        <v>21</v>
      </c>
      <c r="I447" s="238"/>
      <c r="J447" s="235"/>
      <c r="K447" s="235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168</v>
      </c>
      <c r="AU447" s="243" t="s">
        <v>85</v>
      </c>
      <c r="AV447" s="13" t="s">
        <v>83</v>
      </c>
      <c r="AW447" s="13" t="s">
        <v>37</v>
      </c>
      <c r="AX447" s="13" t="s">
        <v>76</v>
      </c>
      <c r="AY447" s="243" t="s">
        <v>155</v>
      </c>
    </row>
    <row r="448" s="14" customFormat="1">
      <c r="A448" s="14"/>
      <c r="B448" s="244"/>
      <c r="C448" s="245"/>
      <c r="D448" s="227" t="s">
        <v>168</v>
      </c>
      <c r="E448" s="246" t="s">
        <v>21</v>
      </c>
      <c r="F448" s="247" t="s">
        <v>263</v>
      </c>
      <c r="G448" s="245"/>
      <c r="H448" s="248">
        <v>46.045999999999999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168</v>
      </c>
      <c r="AU448" s="254" t="s">
        <v>85</v>
      </c>
      <c r="AV448" s="14" t="s">
        <v>85</v>
      </c>
      <c r="AW448" s="14" t="s">
        <v>37</v>
      </c>
      <c r="AX448" s="14" t="s">
        <v>76</v>
      </c>
      <c r="AY448" s="254" t="s">
        <v>155</v>
      </c>
    </row>
    <row r="449" s="13" customFormat="1">
      <c r="A449" s="13"/>
      <c r="B449" s="234"/>
      <c r="C449" s="235"/>
      <c r="D449" s="227" t="s">
        <v>168</v>
      </c>
      <c r="E449" s="236" t="s">
        <v>21</v>
      </c>
      <c r="F449" s="237" t="s">
        <v>264</v>
      </c>
      <c r="G449" s="235"/>
      <c r="H449" s="236" t="s">
        <v>21</v>
      </c>
      <c r="I449" s="238"/>
      <c r="J449" s="235"/>
      <c r="K449" s="235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168</v>
      </c>
      <c r="AU449" s="243" t="s">
        <v>85</v>
      </c>
      <c r="AV449" s="13" t="s">
        <v>83</v>
      </c>
      <c r="AW449" s="13" t="s">
        <v>37</v>
      </c>
      <c r="AX449" s="13" t="s">
        <v>76</v>
      </c>
      <c r="AY449" s="243" t="s">
        <v>155</v>
      </c>
    </row>
    <row r="450" s="14" customFormat="1">
      <c r="A450" s="14"/>
      <c r="B450" s="244"/>
      <c r="C450" s="245"/>
      <c r="D450" s="227" t="s">
        <v>168</v>
      </c>
      <c r="E450" s="246" t="s">
        <v>21</v>
      </c>
      <c r="F450" s="247" t="s">
        <v>265</v>
      </c>
      <c r="G450" s="245"/>
      <c r="H450" s="248">
        <v>87.780000000000001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168</v>
      </c>
      <c r="AU450" s="254" t="s">
        <v>85</v>
      </c>
      <c r="AV450" s="14" t="s">
        <v>85</v>
      </c>
      <c r="AW450" s="14" t="s">
        <v>37</v>
      </c>
      <c r="AX450" s="14" t="s">
        <v>76</v>
      </c>
      <c r="AY450" s="254" t="s">
        <v>155</v>
      </c>
    </row>
    <row r="451" s="14" customFormat="1">
      <c r="A451" s="14"/>
      <c r="B451" s="244"/>
      <c r="C451" s="245"/>
      <c r="D451" s="227" t="s">
        <v>168</v>
      </c>
      <c r="E451" s="246" t="s">
        <v>21</v>
      </c>
      <c r="F451" s="247" t="s">
        <v>266</v>
      </c>
      <c r="G451" s="245"/>
      <c r="H451" s="248">
        <v>2.1600000000000001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168</v>
      </c>
      <c r="AU451" s="254" t="s">
        <v>85</v>
      </c>
      <c r="AV451" s="14" t="s">
        <v>85</v>
      </c>
      <c r="AW451" s="14" t="s">
        <v>37</v>
      </c>
      <c r="AX451" s="14" t="s">
        <v>76</v>
      </c>
      <c r="AY451" s="254" t="s">
        <v>155</v>
      </c>
    </row>
    <row r="452" s="15" customFormat="1">
      <c r="A452" s="15"/>
      <c r="B452" s="255"/>
      <c r="C452" s="256"/>
      <c r="D452" s="227" t="s">
        <v>168</v>
      </c>
      <c r="E452" s="257" t="s">
        <v>21</v>
      </c>
      <c r="F452" s="258" t="s">
        <v>171</v>
      </c>
      <c r="G452" s="256"/>
      <c r="H452" s="259">
        <v>524.50599999999997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5" t="s">
        <v>168</v>
      </c>
      <c r="AU452" s="265" t="s">
        <v>85</v>
      </c>
      <c r="AV452" s="15" t="s">
        <v>162</v>
      </c>
      <c r="AW452" s="15" t="s">
        <v>37</v>
      </c>
      <c r="AX452" s="15" t="s">
        <v>83</v>
      </c>
      <c r="AY452" s="265" t="s">
        <v>155</v>
      </c>
    </row>
    <row r="453" s="12" customFormat="1" ht="22.8" customHeight="1">
      <c r="A453" s="12"/>
      <c r="B453" s="198"/>
      <c r="C453" s="199"/>
      <c r="D453" s="200" t="s">
        <v>75</v>
      </c>
      <c r="E453" s="212" t="s">
        <v>85</v>
      </c>
      <c r="F453" s="212" t="s">
        <v>511</v>
      </c>
      <c r="G453" s="199"/>
      <c r="H453" s="199"/>
      <c r="I453" s="202"/>
      <c r="J453" s="213">
        <f>BK453</f>
        <v>0</v>
      </c>
      <c r="K453" s="199"/>
      <c r="L453" s="204"/>
      <c r="M453" s="205"/>
      <c r="N453" s="206"/>
      <c r="O453" s="206"/>
      <c r="P453" s="207">
        <f>SUM(P454:P459)</f>
        <v>0</v>
      </c>
      <c r="Q453" s="206"/>
      <c r="R453" s="207">
        <f>SUM(R454:R459)</f>
        <v>0.081584999999999991</v>
      </c>
      <c r="S453" s="206"/>
      <c r="T453" s="208">
        <f>SUM(T454:T459)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9" t="s">
        <v>83</v>
      </c>
      <c r="AT453" s="210" t="s">
        <v>75</v>
      </c>
      <c r="AU453" s="210" t="s">
        <v>83</v>
      </c>
      <c r="AY453" s="209" t="s">
        <v>155</v>
      </c>
      <c r="BK453" s="211">
        <f>SUM(BK454:BK459)</f>
        <v>0</v>
      </c>
    </row>
    <row r="454" s="2" customFormat="1" ht="16.5" customHeight="1">
      <c r="A454" s="40"/>
      <c r="B454" s="41"/>
      <c r="C454" s="214" t="s">
        <v>512</v>
      </c>
      <c r="D454" s="214" t="s">
        <v>157</v>
      </c>
      <c r="E454" s="215" t="s">
        <v>513</v>
      </c>
      <c r="F454" s="216" t="s">
        <v>514</v>
      </c>
      <c r="G454" s="217" t="s">
        <v>208</v>
      </c>
      <c r="H454" s="218">
        <v>166.5</v>
      </c>
      <c r="I454" s="219"/>
      <c r="J454" s="220">
        <f>ROUND(I454*H454,2)</f>
        <v>0</v>
      </c>
      <c r="K454" s="216" t="s">
        <v>161</v>
      </c>
      <c r="L454" s="46"/>
      <c r="M454" s="221" t="s">
        <v>21</v>
      </c>
      <c r="N454" s="222" t="s">
        <v>47</v>
      </c>
      <c r="O454" s="86"/>
      <c r="P454" s="223">
        <f>O454*H454</f>
        <v>0</v>
      </c>
      <c r="Q454" s="223">
        <v>0.00048999999999999998</v>
      </c>
      <c r="R454" s="223">
        <f>Q454*H454</f>
        <v>0.081584999999999991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162</v>
      </c>
      <c r="AT454" s="225" t="s">
        <v>157</v>
      </c>
      <c r="AU454" s="225" t="s">
        <v>85</v>
      </c>
      <c r="AY454" s="19" t="s">
        <v>155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83</v>
      </c>
      <c r="BK454" s="226">
        <f>ROUND(I454*H454,2)</f>
        <v>0</v>
      </c>
      <c r="BL454" s="19" t="s">
        <v>162</v>
      </c>
      <c r="BM454" s="225" t="s">
        <v>515</v>
      </c>
    </row>
    <row r="455" s="2" customFormat="1">
      <c r="A455" s="40"/>
      <c r="B455" s="41"/>
      <c r="C455" s="42"/>
      <c r="D455" s="227" t="s">
        <v>164</v>
      </c>
      <c r="E455" s="42"/>
      <c r="F455" s="228" t="s">
        <v>516</v>
      </c>
      <c r="G455" s="42"/>
      <c r="H455" s="42"/>
      <c r="I455" s="229"/>
      <c r="J455" s="42"/>
      <c r="K455" s="42"/>
      <c r="L455" s="46"/>
      <c r="M455" s="230"/>
      <c r="N455" s="231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164</v>
      </c>
      <c r="AU455" s="19" t="s">
        <v>85</v>
      </c>
    </row>
    <row r="456" s="2" customFormat="1">
      <c r="A456" s="40"/>
      <c r="B456" s="41"/>
      <c r="C456" s="42"/>
      <c r="D456" s="232" t="s">
        <v>166</v>
      </c>
      <c r="E456" s="42"/>
      <c r="F456" s="233" t="s">
        <v>517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166</v>
      </c>
      <c r="AU456" s="19" t="s">
        <v>85</v>
      </c>
    </row>
    <row r="457" s="13" customFormat="1">
      <c r="A457" s="13"/>
      <c r="B457" s="234"/>
      <c r="C457" s="235"/>
      <c r="D457" s="227" t="s">
        <v>168</v>
      </c>
      <c r="E457" s="236" t="s">
        <v>21</v>
      </c>
      <c r="F457" s="237" t="s">
        <v>220</v>
      </c>
      <c r="G457" s="235"/>
      <c r="H457" s="236" t="s">
        <v>21</v>
      </c>
      <c r="I457" s="238"/>
      <c r="J457" s="235"/>
      <c r="K457" s="235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168</v>
      </c>
      <c r="AU457" s="243" t="s">
        <v>85</v>
      </c>
      <c r="AV457" s="13" t="s">
        <v>83</v>
      </c>
      <c r="AW457" s="13" t="s">
        <v>37</v>
      </c>
      <c r="AX457" s="13" t="s">
        <v>76</v>
      </c>
      <c r="AY457" s="243" t="s">
        <v>155</v>
      </c>
    </row>
    <row r="458" s="14" customFormat="1">
      <c r="A458" s="14"/>
      <c r="B458" s="244"/>
      <c r="C458" s="245"/>
      <c r="D458" s="227" t="s">
        <v>168</v>
      </c>
      <c r="E458" s="246" t="s">
        <v>21</v>
      </c>
      <c r="F458" s="247" t="s">
        <v>518</v>
      </c>
      <c r="G458" s="245"/>
      <c r="H458" s="248">
        <v>166.5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168</v>
      </c>
      <c r="AU458" s="254" t="s">
        <v>85</v>
      </c>
      <c r="AV458" s="14" t="s">
        <v>85</v>
      </c>
      <c r="AW458" s="14" t="s">
        <v>37</v>
      </c>
      <c r="AX458" s="14" t="s">
        <v>76</v>
      </c>
      <c r="AY458" s="254" t="s">
        <v>155</v>
      </c>
    </row>
    <row r="459" s="15" customFormat="1">
      <c r="A459" s="15"/>
      <c r="B459" s="255"/>
      <c r="C459" s="256"/>
      <c r="D459" s="227" t="s">
        <v>168</v>
      </c>
      <c r="E459" s="257" t="s">
        <v>21</v>
      </c>
      <c r="F459" s="258" t="s">
        <v>171</v>
      </c>
      <c r="G459" s="256"/>
      <c r="H459" s="259">
        <v>166.5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168</v>
      </c>
      <c r="AU459" s="265" t="s">
        <v>85</v>
      </c>
      <c r="AV459" s="15" t="s">
        <v>162</v>
      </c>
      <c r="AW459" s="15" t="s">
        <v>37</v>
      </c>
      <c r="AX459" s="15" t="s">
        <v>83</v>
      </c>
      <c r="AY459" s="265" t="s">
        <v>155</v>
      </c>
    </row>
    <row r="460" s="12" customFormat="1" ht="22.8" customHeight="1">
      <c r="A460" s="12"/>
      <c r="B460" s="198"/>
      <c r="C460" s="199"/>
      <c r="D460" s="200" t="s">
        <v>75</v>
      </c>
      <c r="E460" s="212" t="s">
        <v>180</v>
      </c>
      <c r="F460" s="212" t="s">
        <v>519</v>
      </c>
      <c r="G460" s="199"/>
      <c r="H460" s="199"/>
      <c r="I460" s="202"/>
      <c r="J460" s="213">
        <f>BK460</f>
        <v>0</v>
      </c>
      <c r="K460" s="199"/>
      <c r="L460" s="204"/>
      <c r="M460" s="205"/>
      <c r="N460" s="206"/>
      <c r="O460" s="206"/>
      <c r="P460" s="207">
        <f>SUM(P461:P472)</f>
        <v>0</v>
      </c>
      <c r="Q460" s="206"/>
      <c r="R460" s="207">
        <f>SUM(R461:R472)</f>
        <v>0</v>
      </c>
      <c r="S460" s="206"/>
      <c r="T460" s="208">
        <f>SUM(T461:T472)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9" t="s">
        <v>83</v>
      </c>
      <c r="AT460" s="210" t="s">
        <v>75</v>
      </c>
      <c r="AU460" s="210" t="s">
        <v>83</v>
      </c>
      <c r="AY460" s="209" t="s">
        <v>155</v>
      </c>
      <c r="BK460" s="211">
        <f>SUM(BK461:BK472)</f>
        <v>0</v>
      </c>
    </row>
    <row r="461" s="2" customFormat="1" ht="16.5" customHeight="1">
      <c r="A461" s="40"/>
      <c r="B461" s="41"/>
      <c r="C461" s="214" t="s">
        <v>520</v>
      </c>
      <c r="D461" s="214" t="s">
        <v>157</v>
      </c>
      <c r="E461" s="215" t="s">
        <v>521</v>
      </c>
      <c r="F461" s="216" t="s">
        <v>522</v>
      </c>
      <c r="G461" s="217" t="s">
        <v>208</v>
      </c>
      <c r="H461" s="218">
        <v>298.94999999999999</v>
      </c>
      <c r="I461" s="219"/>
      <c r="J461" s="220">
        <f>ROUND(I461*H461,2)</f>
        <v>0</v>
      </c>
      <c r="K461" s="216" t="s">
        <v>161</v>
      </c>
      <c r="L461" s="46"/>
      <c r="M461" s="221" t="s">
        <v>21</v>
      </c>
      <c r="N461" s="222" t="s">
        <v>47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162</v>
      </c>
      <c r="AT461" s="225" t="s">
        <v>157</v>
      </c>
      <c r="AU461" s="225" t="s">
        <v>85</v>
      </c>
      <c r="AY461" s="19" t="s">
        <v>155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83</v>
      </c>
      <c r="BK461" s="226">
        <f>ROUND(I461*H461,2)</f>
        <v>0</v>
      </c>
      <c r="BL461" s="19" t="s">
        <v>162</v>
      </c>
      <c r="BM461" s="225" t="s">
        <v>523</v>
      </c>
    </row>
    <row r="462" s="2" customFormat="1">
      <c r="A462" s="40"/>
      <c r="B462" s="41"/>
      <c r="C462" s="42"/>
      <c r="D462" s="227" t="s">
        <v>164</v>
      </c>
      <c r="E462" s="42"/>
      <c r="F462" s="228" t="s">
        <v>524</v>
      </c>
      <c r="G462" s="42"/>
      <c r="H462" s="42"/>
      <c r="I462" s="229"/>
      <c r="J462" s="42"/>
      <c r="K462" s="42"/>
      <c r="L462" s="46"/>
      <c r="M462" s="230"/>
      <c r="N462" s="231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164</v>
      </c>
      <c r="AU462" s="19" t="s">
        <v>85</v>
      </c>
    </row>
    <row r="463" s="2" customFormat="1">
      <c r="A463" s="40"/>
      <c r="B463" s="41"/>
      <c r="C463" s="42"/>
      <c r="D463" s="232" t="s">
        <v>166</v>
      </c>
      <c r="E463" s="42"/>
      <c r="F463" s="233" t="s">
        <v>525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166</v>
      </c>
      <c r="AU463" s="19" t="s">
        <v>85</v>
      </c>
    </row>
    <row r="464" s="13" customFormat="1">
      <c r="A464" s="13"/>
      <c r="B464" s="234"/>
      <c r="C464" s="235"/>
      <c r="D464" s="227" t="s">
        <v>168</v>
      </c>
      <c r="E464" s="236" t="s">
        <v>21</v>
      </c>
      <c r="F464" s="237" t="s">
        <v>186</v>
      </c>
      <c r="G464" s="235"/>
      <c r="H464" s="236" t="s">
        <v>21</v>
      </c>
      <c r="I464" s="238"/>
      <c r="J464" s="235"/>
      <c r="K464" s="235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168</v>
      </c>
      <c r="AU464" s="243" t="s">
        <v>85</v>
      </c>
      <c r="AV464" s="13" t="s">
        <v>83</v>
      </c>
      <c r="AW464" s="13" t="s">
        <v>37</v>
      </c>
      <c r="AX464" s="13" t="s">
        <v>76</v>
      </c>
      <c r="AY464" s="243" t="s">
        <v>155</v>
      </c>
    </row>
    <row r="465" s="14" customFormat="1">
      <c r="A465" s="14"/>
      <c r="B465" s="244"/>
      <c r="C465" s="245"/>
      <c r="D465" s="227" t="s">
        <v>168</v>
      </c>
      <c r="E465" s="246" t="s">
        <v>21</v>
      </c>
      <c r="F465" s="247" t="s">
        <v>526</v>
      </c>
      <c r="G465" s="245"/>
      <c r="H465" s="248">
        <v>224.65000000000001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168</v>
      </c>
      <c r="AU465" s="254" t="s">
        <v>85</v>
      </c>
      <c r="AV465" s="14" t="s">
        <v>85</v>
      </c>
      <c r="AW465" s="14" t="s">
        <v>37</v>
      </c>
      <c r="AX465" s="14" t="s">
        <v>76</v>
      </c>
      <c r="AY465" s="254" t="s">
        <v>155</v>
      </c>
    </row>
    <row r="466" s="14" customFormat="1">
      <c r="A466" s="14"/>
      <c r="B466" s="244"/>
      <c r="C466" s="245"/>
      <c r="D466" s="227" t="s">
        <v>168</v>
      </c>
      <c r="E466" s="246" t="s">
        <v>21</v>
      </c>
      <c r="F466" s="247" t="s">
        <v>527</v>
      </c>
      <c r="G466" s="245"/>
      <c r="H466" s="248">
        <v>50.5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168</v>
      </c>
      <c r="AU466" s="254" t="s">
        <v>85</v>
      </c>
      <c r="AV466" s="14" t="s">
        <v>85</v>
      </c>
      <c r="AW466" s="14" t="s">
        <v>37</v>
      </c>
      <c r="AX466" s="14" t="s">
        <v>76</v>
      </c>
      <c r="AY466" s="254" t="s">
        <v>155</v>
      </c>
    </row>
    <row r="467" s="13" customFormat="1">
      <c r="A467" s="13"/>
      <c r="B467" s="234"/>
      <c r="C467" s="235"/>
      <c r="D467" s="227" t="s">
        <v>168</v>
      </c>
      <c r="E467" s="236" t="s">
        <v>21</v>
      </c>
      <c r="F467" s="237" t="s">
        <v>242</v>
      </c>
      <c r="G467" s="235"/>
      <c r="H467" s="236" t="s">
        <v>21</v>
      </c>
      <c r="I467" s="238"/>
      <c r="J467" s="235"/>
      <c r="K467" s="235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168</v>
      </c>
      <c r="AU467" s="243" t="s">
        <v>85</v>
      </c>
      <c r="AV467" s="13" t="s">
        <v>83</v>
      </c>
      <c r="AW467" s="13" t="s">
        <v>37</v>
      </c>
      <c r="AX467" s="13" t="s">
        <v>76</v>
      </c>
      <c r="AY467" s="243" t="s">
        <v>155</v>
      </c>
    </row>
    <row r="468" s="14" customFormat="1">
      <c r="A468" s="14"/>
      <c r="B468" s="244"/>
      <c r="C468" s="245"/>
      <c r="D468" s="227" t="s">
        <v>168</v>
      </c>
      <c r="E468" s="246" t="s">
        <v>21</v>
      </c>
      <c r="F468" s="247" t="s">
        <v>528</v>
      </c>
      <c r="G468" s="245"/>
      <c r="H468" s="248">
        <v>23.800000000000001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168</v>
      </c>
      <c r="AU468" s="254" t="s">
        <v>85</v>
      </c>
      <c r="AV468" s="14" t="s">
        <v>85</v>
      </c>
      <c r="AW468" s="14" t="s">
        <v>37</v>
      </c>
      <c r="AX468" s="14" t="s">
        <v>76</v>
      </c>
      <c r="AY468" s="254" t="s">
        <v>155</v>
      </c>
    </row>
    <row r="469" s="15" customFormat="1">
      <c r="A469" s="15"/>
      <c r="B469" s="255"/>
      <c r="C469" s="256"/>
      <c r="D469" s="227" t="s">
        <v>168</v>
      </c>
      <c r="E469" s="257" t="s">
        <v>21</v>
      </c>
      <c r="F469" s="258" t="s">
        <v>171</v>
      </c>
      <c r="G469" s="256"/>
      <c r="H469" s="259">
        <v>298.94999999999999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5" t="s">
        <v>168</v>
      </c>
      <c r="AU469" s="265" t="s">
        <v>85</v>
      </c>
      <c r="AV469" s="15" t="s">
        <v>162</v>
      </c>
      <c r="AW469" s="15" t="s">
        <v>37</v>
      </c>
      <c r="AX469" s="15" t="s">
        <v>83</v>
      </c>
      <c r="AY469" s="265" t="s">
        <v>155</v>
      </c>
    </row>
    <row r="470" s="2" customFormat="1" ht="16.5" customHeight="1">
      <c r="A470" s="40"/>
      <c r="B470" s="41"/>
      <c r="C470" s="214" t="s">
        <v>529</v>
      </c>
      <c r="D470" s="214" t="s">
        <v>157</v>
      </c>
      <c r="E470" s="215" t="s">
        <v>530</v>
      </c>
      <c r="F470" s="216" t="s">
        <v>531</v>
      </c>
      <c r="G470" s="217" t="s">
        <v>208</v>
      </c>
      <c r="H470" s="218">
        <v>298.94999999999999</v>
      </c>
      <c r="I470" s="219"/>
      <c r="J470" s="220">
        <f>ROUND(I470*H470,2)</f>
        <v>0</v>
      </c>
      <c r="K470" s="216" t="s">
        <v>161</v>
      </c>
      <c r="L470" s="46"/>
      <c r="M470" s="221" t="s">
        <v>21</v>
      </c>
      <c r="N470" s="222" t="s">
        <v>47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162</v>
      </c>
      <c r="AT470" s="225" t="s">
        <v>157</v>
      </c>
      <c r="AU470" s="225" t="s">
        <v>85</v>
      </c>
      <c r="AY470" s="19" t="s">
        <v>155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83</v>
      </c>
      <c r="BK470" s="226">
        <f>ROUND(I470*H470,2)</f>
        <v>0</v>
      </c>
      <c r="BL470" s="19" t="s">
        <v>162</v>
      </c>
      <c r="BM470" s="225" t="s">
        <v>532</v>
      </c>
    </row>
    <row r="471" s="2" customFormat="1">
      <c r="A471" s="40"/>
      <c r="B471" s="41"/>
      <c r="C471" s="42"/>
      <c r="D471" s="227" t="s">
        <v>164</v>
      </c>
      <c r="E471" s="42"/>
      <c r="F471" s="228" t="s">
        <v>533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164</v>
      </c>
      <c r="AU471" s="19" t="s">
        <v>85</v>
      </c>
    </row>
    <row r="472" s="2" customFormat="1">
      <c r="A472" s="40"/>
      <c r="B472" s="41"/>
      <c r="C472" s="42"/>
      <c r="D472" s="232" t="s">
        <v>166</v>
      </c>
      <c r="E472" s="42"/>
      <c r="F472" s="233" t="s">
        <v>534</v>
      </c>
      <c r="G472" s="42"/>
      <c r="H472" s="42"/>
      <c r="I472" s="229"/>
      <c r="J472" s="42"/>
      <c r="K472" s="42"/>
      <c r="L472" s="46"/>
      <c r="M472" s="230"/>
      <c r="N472" s="231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166</v>
      </c>
      <c r="AU472" s="19" t="s">
        <v>85</v>
      </c>
    </row>
    <row r="473" s="12" customFormat="1" ht="22.8" customHeight="1">
      <c r="A473" s="12"/>
      <c r="B473" s="198"/>
      <c r="C473" s="199"/>
      <c r="D473" s="200" t="s">
        <v>75</v>
      </c>
      <c r="E473" s="212" t="s">
        <v>162</v>
      </c>
      <c r="F473" s="212" t="s">
        <v>535</v>
      </c>
      <c r="G473" s="199"/>
      <c r="H473" s="199"/>
      <c r="I473" s="202"/>
      <c r="J473" s="213">
        <f>BK473</f>
        <v>0</v>
      </c>
      <c r="K473" s="199"/>
      <c r="L473" s="204"/>
      <c r="M473" s="205"/>
      <c r="N473" s="206"/>
      <c r="O473" s="206"/>
      <c r="P473" s="207">
        <f>SUM(P474:P552)</f>
        <v>0</v>
      </c>
      <c r="Q473" s="206"/>
      <c r="R473" s="207">
        <f>SUM(R474:R552)</f>
        <v>691.24859984999989</v>
      </c>
      <c r="S473" s="206"/>
      <c r="T473" s="208">
        <f>SUM(T474:T552)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9" t="s">
        <v>83</v>
      </c>
      <c r="AT473" s="210" t="s">
        <v>75</v>
      </c>
      <c r="AU473" s="210" t="s">
        <v>83</v>
      </c>
      <c r="AY473" s="209" t="s">
        <v>155</v>
      </c>
      <c r="BK473" s="211">
        <f>SUM(BK474:BK552)</f>
        <v>0</v>
      </c>
    </row>
    <row r="474" s="2" customFormat="1" ht="16.5" customHeight="1">
      <c r="A474" s="40"/>
      <c r="B474" s="41"/>
      <c r="C474" s="214" t="s">
        <v>536</v>
      </c>
      <c r="D474" s="214" t="s">
        <v>157</v>
      </c>
      <c r="E474" s="215" t="s">
        <v>537</v>
      </c>
      <c r="F474" s="216" t="s">
        <v>538</v>
      </c>
      <c r="G474" s="217" t="s">
        <v>270</v>
      </c>
      <c r="H474" s="218">
        <v>142.54499999999999</v>
      </c>
      <c r="I474" s="219"/>
      <c r="J474" s="220">
        <f>ROUND(I474*H474,2)</f>
        <v>0</v>
      </c>
      <c r="K474" s="216" t="s">
        <v>161</v>
      </c>
      <c r="L474" s="46"/>
      <c r="M474" s="221" t="s">
        <v>21</v>
      </c>
      <c r="N474" s="222" t="s">
        <v>47</v>
      </c>
      <c r="O474" s="86"/>
      <c r="P474" s="223">
        <f>O474*H474</f>
        <v>0</v>
      </c>
      <c r="Q474" s="223">
        <v>1.8907700000000001</v>
      </c>
      <c r="R474" s="223">
        <f>Q474*H474</f>
        <v>269.51980965000001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162</v>
      </c>
      <c r="AT474" s="225" t="s">
        <v>157</v>
      </c>
      <c r="AU474" s="225" t="s">
        <v>85</v>
      </c>
      <c r="AY474" s="19" t="s">
        <v>155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83</v>
      </c>
      <c r="BK474" s="226">
        <f>ROUND(I474*H474,2)</f>
        <v>0</v>
      </c>
      <c r="BL474" s="19" t="s">
        <v>162</v>
      </c>
      <c r="BM474" s="225" t="s">
        <v>539</v>
      </c>
    </row>
    <row r="475" s="2" customFormat="1">
      <c r="A475" s="40"/>
      <c r="B475" s="41"/>
      <c r="C475" s="42"/>
      <c r="D475" s="227" t="s">
        <v>164</v>
      </c>
      <c r="E475" s="42"/>
      <c r="F475" s="228" t="s">
        <v>540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164</v>
      </c>
      <c r="AU475" s="19" t="s">
        <v>85</v>
      </c>
    </row>
    <row r="476" s="2" customFormat="1">
      <c r="A476" s="40"/>
      <c r="B476" s="41"/>
      <c r="C476" s="42"/>
      <c r="D476" s="232" t="s">
        <v>166</v>
      </c>
      <c r="E476" s="42"/>
      <c r="F476" s="233" t="s">
        <v>541</v>
      </c>
      <c r="G476" s="42"/>
      <c r="H476" s="42"/>
      <c r="I476" s="229"/>
      <c r="J476" s="42"/>
      <c r="K476" s="42"/>
      <c r="L476" s="46"/>
      <c r="M476" s="230"/>
      <c r="N476" s="231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166</v>
      </c>
      <c r="AU476" s="19" t="s">
        <v>85</v>
      </c>
    </row>
    <row r="477" s="13" customFormat="1">
      <c r="A477" s="13"/>
      <c r="B477" s="234"/>
      <c r="C477" s="235"/>
      <c r="D477" s="227" t="s">
        <v>168</v>
      </c>
      <c r="E477" s="236" t="s">
        <v>21</v>
      </c>
      <c r="F477" s="237" t="s">
        <v>260</v>
      </c>
      <c r="G477" s="235"/>
      <c r="H477" s="236" t="s">
        <v>21</v>
      </c>
      <c r="I477" s="238"/>
      <c r="J477" s="235"/>
      <c r="K477" s="235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168</v>
      </c>
      <c r="AU477" s="243" t="s">
        <v>85</v>
      </c>
      <c r="AV477" s="13" t="s">
        <v>83</v>
      </c>
      <c r="AW477" s="13" t="s">
        <v>37</v>
      </c>
      <c r="AX477" s="13" t="s">
        <v>76</v>
      </c>
      <c r="AY477" s="243" t="s">
        <v>155</v>
      </c>
    </row>
    <row r="478" s="14" customFormat="1">
      <c r="A478" s="14"/>
      <c r="B478" s="244"/>
      <c r="C478" s="245"/>
      <c r="D478" s="227" t="s">
        <v>168</v>
      </c>
      <c r="E478" s="246" t="s">
        <v>21</v>
      </c>
      <c r="F478" s="247" t="s">
        <v>542</v>
      </c>
      <c r="G478" s="245"/>
      <c r="H478" s="248">
        <v>109.89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168</v>
      </c>
      <c r="AU478" s="254" t="s">
        <v>85</v>
      </c>
      <c r="AV478" s="14" t="s">
        <v>85</v>
      </c>
      <c r="AW478" s="14" t="s">
        <v>37</v>
      </c>
      <c r="AX478" s="14" t="s">
        <v>76</v>
      </c>
      <c r="AY478" s="254" t="s">
        <v>155</v>
      </c>
    </row>
    <row r="479" s="14" customFormat="1">
      <c r="A479" s="14"/>
      <c r="B479" s="244"/>
      <c r="C479" s="245"/>
      <c r="D479" s="227" t="s">
        <v>168</v>
      </c>
      <c r="E479" s="246" t="s">
        <v>21</v>
      </c>
      <c r="F479" s="247" t="s">
        <v>543</v>
      </c>
      <c r="G479" s="245"/>
      <c r="H479" s="248">
        <v>12.792999999999999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168</v>
      </c>
      <c r="AU479" s="254" t="s">
        <v>85</v>
      </c>
      <c r="AV479" s="14" t="s">
        <v>85</v>
      </c>
      <c r="AW479" s="14" t="s">
        <v>37</v>
      </c>
      <c r="AX479" s="14" t="s">
        <v>76</v>
      </c>
      <c r="AY479" s="254" t="s">
        <v>155</v>
      </c>
    </row>
    <row r="480" s="14" customFormat="1">
      <c r="A480" s="14"/>
      <c r="B480" s="244"/>
      <c r="C480" s="245"/>
      <c r="D480" s="227" t="s">
        <v>168</v>
      </c>
      <c r="E480" s="246" t="s">
        <v>21</v>
      </c>
      <c r="F480" s="247" t="s">
        <v>544</v>
      </c>
      <c r="G480" s="245"/>
      <c r="H480" s="248">
        <v>3.6000000000000001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168</v>
      </c>
      <c r="AU480" s="254" t="s">
        <v>85</v>
      </c>
      <c r="AV480" s="14" t="s">
        <v>85</v>
      </c>
      <c r="AW480" s="14" t="s">
        <v>37</v>
      </c>
      <c r="AX480" s="14" t="s">
        <v>76</v>
      </c>
      <c r="AY480" s="254" t="s">
        <v>155</v>
      </c>
    </row>
    <row r="481" s="13" customFormat="1">
      <c r="A481" s="13"/>
      <c r="B481" s="234"/>
      <c r="C481" s="235"/>
      <c r="D481" s="227" t="s">
        <v>168</v>
      </c>
      <c r="E481" s="236" t="s">
        <v>21</v>
      </c>
      <c r="F481" s="237" t="s">
        <v>264</v>
      </c>
      <c r="G481" s="235"/>
      <c r="H481" s="236" t="s">
        <v>21</v>
      </c>
      <c r="I481" s="238"/>
      <c r="J481" s="235"/>
      <c r="K481" s="235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168</v>
      </c>
      <c r="AU481" s="243" t="s">
        <v>85</v>
      </c>
      <c r="AV481" s="13" t="s">
        <v>83</v>
      </c>
      <c r="AW481" s="13" t="s">
        <v>37</v>
      </c>
      <c r="AX481" s="13" t="s">
        <v>76</v>
      </c>
      <c r="AY481" s="243" t="s">
        <v>155</v>
      </c>
    </row>
    <row r="482" s="14" customFormat="1">
      <c r="A482" s="14"/>
      <c r="B482" s="244"/>
      <c r="C482" s="245"/>
      <c r="D482" s="227" t="s">
        <v>168</v>
      </c>
      <c r="E482" s="246" t="s">
        <v>21</v>
      </c>
      <c r="F482" s="247" t="s">
        <v>545</v>
      </c>
      <c r="G482" s="245"/>
      <c r="H482" s="248">
        <v>9.4939999999999998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168</v>
      </c>
      <c r="AU482" s="254" t="s">
        <v>85</v>
      </c>
      <c r="AV482" s="14" t="s">
        <v>85</v>
      </c>
      <c r="AW482" s="14" t="s">
        <v>37</v>
      </c>
      <c r="AX482" s="14" t="s">
        <v>76</v>
      </c>
      <c r="AY482" s="254" t="s">
        <v>155</v>
      </c>
    </row>
    <row r="483" s="14" customFormat="1">
      <c r="A483" s="14"/>
      <c r="B483" s="244"/>
      <c r="C483" s="245"/>
      <c r="D483" s="227" t="s">
        <v>168</v>
      </c>
      <c r="E483" s="246" t="s">
        <v>21</v>
      </c>
      <c r="F483" s="247" t="s">
        <v>546</v>
      </c>
      <c r="G483" s="245"/>
      <c r="H483" s="248">
        <v>0.59999999999999998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168</v>
      </c>
      <c r="AU483" s="254" t="s">
        <v>85</v>
      </c>
      <c r="AV483" s="14" t="s">
        <v>85</v>
      </c>
      <c r="AW483" s="14" t="s">
        <v>37</v>
      </c>
      <c r="AX483" s="14" t="s">
        <v>76</v>
      </c>
      <c r="AY483" s="254" t="s">
        <v>155</v>
      </c>
    </row>
    <row r="484" s="13" customFormat="1">
      <c r="A484" s="13"/>
      <c r="B484" s="234"/>
      <c r="C484" s="235"/>
      <c r="D484" s="227" t="s">
        <v>168</v>
      </c>
      <c r="E484" s="236" t="s">
        <v>21</v>
      </c>
      <c r="F484" s="237" t="s">
        <v>547</v>
      </c>
      <c r="G484" s="235"/>
      <c r="H484" s="236" t="s">
        <v>21</v>
      </c>
      <c r="I484" s="238"/>
      <c r="J484" s="235"/>
      <c r="K484" s="235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168</v>
      </c>
      <c r="AU484" s="243" t="s">
        <v>85</v>
      </c>
      <c r="AV484" s="13" t="s">
        <v>83</v>
      </c>
      <c r="AW484" s="13" t="s">
        <v>37</v>
      </c>
      <c r="AX484" s="13" t="s">
        <v>76</v>
      </c>
      <c r="AY484" s="243" t="s">
        <v>155</v>
      </c>
    </row>
    <row r="485" s="14" customFormat="1">
      <c r="A485" s="14"/>
      <c r="B485" s="244"/>
      <c r="C485" s="245"/>
      <c r="D485" s="227" t="s">
        <v>168</v>
      </c>
      <c r="E485" s="246" t="s">
        <v>21</v>
      </c>
      <c r="F485" s="247" t="s">
        <v>548</v>
      </c>
      <c r="G485" s="245"/>
      <c r="H485" s="248">
        <v>5.2359999999999998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168</v>
      </c>
      <c r="AU485" s="254" t="s">
        <v>85</v>
      </c>
      <c r="AV485" s="14" t="s">
        <v>85</v>
      </c>
      <c r="AW485" s="14" t="s">
        <v>37</v>
      </c>
      <c r="AX485" s="14" t="s">
        <v>76</v>
      </c>
      <c r="AY485" s="254" t="s">
        <v>155</v>
      </c>
    </row>
    <row r="486" s="14" customFormat="1">
      <c r="A486" s="14"/>
      <c r="B486" s="244"/>
      <c r="C486" s="245"/>
      <c r="D486" s="227" t="s">
        <v>168</v>
      </c>
      <c r="E486" s="246" t="s">
        <v>21</v>
      </c>
      <c r="F486" s="247" t="s">
        <v>549</v>
      </c>
      <c r="G486" s="245"/>
      <c r="H486" s="248">
        <v>0.93200000000000005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168</v>
      </c>
      <c r="AU486" s="254" t="s">
        <v>85</v>
      </c>
      <c r="AV486" s="14" t="s">
        <v>85</v>
      </c>
      <c r="AW486" s="14" t="s">
        <v>37</v>
      </c>
      <c r="AX486" s="14" t="s">
        <v>76</v>
      </c>
      <c r="AY486" s="254" t="s">
        <v>155</v>
      </c>
    </row>
    <row r="487" s="15" customFormat="1">
      <c r="A487" s="15"/>
      <c r="B487" s="255"/>
      <c r="C487" s="256"/>
      <c r="D487" s="227" t="s">
        <v>168</v>
      </c>
      <c r="E487" s="257" t="s">
        <v>21</v>
      </c>
      <c r="F487" s="258" t="s">
        <v>171</v>
      </c>
      <c r="G487" s="256"/>
      <c r="H487" s="259">
        <v>142.54499999999999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5" t="s">
        <v>168</v>
      </c>
      <c r="AU487" s="265" t="s">
        <v>85</v>
      </c>
      <c r="AV487" s="15" t="s">
        <v>162</v>
      </c>
      <c r="AW487" s="15" t="s">
        <v>37</v>
      </c>
      <c r="AX487" s="15" t="s">
        <v>83</v>
      </c>
      <c r="AY487" s="265" t="s">
        <v>155</v>
      </c>
    </row>
    <row r="488" s="2" customFormat="1" ht="16.5" customHeight="1">
      <c r="A488" s="40"/>
      <c r="B488" s="41"/>
      <c r="C488" s="214" t="s">
        <v>550</v>
      </c>
      <c r="D488" s="214" t="s">
        <v>157</v>
      </c>
      <c r="E488" s="215" t="s">
        <v>551</v>
      </c>
      <c r="F488" s="216" t="s">
        <v>552</v>
      </c>
      <c r="G488" s="217" t="s">
        <v>553</v>
      </c>
      <c r="H488" s="218">
        <v>242</v>
      </c>
      <c r="I488" s="219"/>
      <c r="J488" s="220">
        <f>ROUND(I488*H488,2)</f>
        <v>0</v>
      </c>
      <c r="K488" s="216" t="s">
        <v>161</v>
      </c>
      <c r="L488" s="46"/>
      <c r="M488" s="221" t="s">
        <v>21</v>
      </c>
      <c r="N488" s="222" t="s">
        <v>47</v>
      </c>
      <c r="O488" s="86"/>
      <c r="P488" s="223">
        <f>O488*H488</f>
        <v>0</v>
      </c>
      <c r="Q488" s="223">
        <v>0.00165</v>
      </c>
      <c r="R488" s="223">
        <f>Q488*H488</f>
        <v>0.39929999999999999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162</v>
      </c>
      <c r="AT488" s="225" t="s">
        <v>157</v>
      </c>
      <c r="AU488" s="225" t="s">
        <v>85</v>
      </c>
      <c r="AY488" s="19" t="s">
        <v>155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83</v>
      </c>
      <c r="BK488" s="226">
        <f>ROUND(I488*H488,2)</f>
        <v>0</v>
      </c>
      <c r="BL488" s="19" t="s">
        <v>162</v>
      </c>
      <c r="BM488" s="225" t="s">
        <v>554</v>
      </c>
    </row>
    <row r="489" s="2" customFormat="1">
      <c r="A489" s="40"/>
      <c r="B489" s="41"/>
      <c r="C489" s="42"/>
      <c r="D489" s="227" t="s">
        <v>164</v>
      </c>
      <c r="E489" s="42"/>
      <c r="F489" s="228" t="s">
        <v>555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164</v>
      </c>
      <c r="AU489" s="19" t="s">
        <v>85</v>
      </c>
    </row>
    <row r="490" s="2" customFormat="1">
      <c r="A490" s="40"/>
      <c r="B490" s="41"/>
      <c r="C490" s="42"/>
      <c r="D490" s="232" t="s">
        <v>166</v>
      </c>
      <c r="E490" s="42"/>
      <c r="F490" s="233" t="s">
        <v>556</v>
      </c>
      <c r="G490" s="42"/>
      <c r="H490" s="42"/>
      <c r="I490" s="229"/>
      <c r="J490" s="42"/>
      <c r="K490" s="42"/>
      <c r="L490" s="46"/>
      <c r="M490" s="230"/>
      <c r="N490" s="231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166</v>
      </c>
      <c r="AU490" s="19" t="s">
        <v>85</v>
      </c>
    </row>
    <row r="491" s="13" customFormat="1">
      <c r="A491" s="13"/>
      <c r="B491" s="234"/>
      <c r="C491" s="235"/>
      <c r="D491" s="227" t="s">
        <v>168</v>
      </c>
      <c r="E491" s="236" t="s">
        <v>21</v>
      </c>
      <c r="F491" s="237" t="s">
        <v>186</v>
      </c>
      <c r="G491" s="235"/>
      <c r="H491" s="236" t="s">
        <v>21</v>
      </c>
      <c r="I491" s="238"/>
      <c r="J491" s="235"/>
      <c r="K491" s="235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168</v>
      </c>
      <c r="AU491" s="243" t="s">
        <v>85</v>
      </c>
      <c r="AV491" s="13" t="s">
        <v>83</v>
      </c>
      <c r="AW491" s="13" t="s">
        <v>37</v>
      </c>
      <c r="AX491" s="13" t="s">
        <v>76</v>
      </c>
      <c r="AY491" s="243" t="s">
        <v>155</v>
      </c>
    </row>
    <row r="492" s="14" customFormat="1">
      <c r="A492" s="14"/>
      <c r="B492" s="244"/>
      <c r="C492" s="245"/>
      <c r="D492" s="227" t="s">
        <v>168</v>
      </c>
      <c r="E492" s="246" t="s">
        <v>21</v>
      </c>
      <c r="F492" s="247" t="s">
        <v>557</v>
      </c>
      <c r="G492" s="245"/>
      <c r="H492" s="248">
        <v>89.859999999999999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168</v>
      </c>
      <c r="AU492" s="254" t="s">
        <v>85</v>
      </c>
      <c r="AV492" s="14" t="s">
        <v>85</v>
      </c>
      <c r="AW492" s="14" t="s">
        <v>37</v>
      </c>
      <c r="AX492" s="14" t="s">
        <v>76</v>
      </c>
      <c r="AY492" s="254" t="s">
        <v>155</v>
      </c>
    </row>
    <row r="493" s="14" customFormat="1">
      <c r="A493" s="14"/>
      <c r="B493" s="244"/>
      <c r="C493" s="245"/>
      <c r="D493" s="227" t="s">
        <v>168</v>
      </c>
      <c r="E493" s="246" t="s">
        <v>21</v>
      </c>
      <c r="F493" s="247" t="s">
        <v>558</v>
      </c>
      <c r="G493" s="245"/>
      <c r="H493" s="248">
        <v>20.199999999999999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168</v>
      </c>
      <c r="AU493" s="254" t="s">
        <v>85</v>
      </c>
      <c r="AV493" s="14" t="s">
        <v>85</v>
      </c>
      <c r="AW493" s="14" t="s">
        <v>37</v>
      </c>
      <c r="AX493" s="14" t="s">
        <v>76</v>
      </c>
      <c r="AY493" s="254" t="s">
        <v>155</v>
      </c>
    </row>
    <row r="494" s="13" customFormat="1">
      <c r="A494" s="13"/>
      <c r="B494" s="234"/>
      <c r="C494" s="235"/>
      <c r="D494" s="227" t="s">
        <v>168</v>
      </c>
      <c r="E494" s="236" t="s">
        <v>21</v>
      </c>
      <c r="F494" s="237" t="s">
        <v>242</v>
      </c>
      <c r="G494" s="235"/>
      <c r="H494" s="236" t="s">
        <v>21</v>
      </c>
      <c r="I494" s="238"/>
      <c r="J494" s="235"/>
      <c r="K494" s="235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168</v>
      </c>
      <c r="AU494" s="243" t="s">
        <v>85</v>
      </c>
      <c r="AV494" s="13" t="s">
        <v>83</v>
      </c>
      <c r="AW494" s="13" t="s">
        <v>37</v>
      </c>
      <c r="AX494" s="13" t="s">
        <v>76</v>
      </c>
      <c r="AY494" s="243" t="s">
        <v>155</v>
      </c>
    </row>
    <row r="495" s="14" customFormat="1">
      <c r="A495" s="14"/>
      <c r="B495" s="244"/>
      <c r="C495" s="245"/>
      <c r="D495" s="227" t="s">
        <v>168</v>
      </c>
      <c r="E495" s="246" t="s">
        <v>21</v>
      </c>
      <c r="F495" s="247" t="s">
        <v>559</v>
      </c>
      <c r="G495" s="245"/>
      <c r="H495" s="248">
        <v>9.5199999999999996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168</v>
      </c>
      <c r="AU495" s="254" t="s">
        <v>85</v>
      </c>
      <c r="AV495" s="14" t="s">
        <v>85</v>
      </c>
      <c r="AW495" s="14" t="s">
        <v>37</v>
      </c>
      <c r="AX495" s="14" t="s">
        <v>76</v>
      </c>
      <c r="AY495" s="254" t="s">
        <v>155</v>
      </c>
    </row>
    <row r="496" s="15" customFormat="1">
      <c r="A496" s="15"/>
      <c r="B496" s="255"/>
      <c r="C496" s="256"/>
      <c r="D496" s="227" t="s">
        <v>168</v>
      </c>
      <c r="E496" s="257" t="s">
        <v>21</v>
      </c>
      <c r="F496" s="258" t="s">
        <v>171</v>
      </c>
      <c r="G496" s="256"/>
      <c r="H496" s="259">
        <v>119.58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168</v>
      </c>
      <c r="AU496" s="265" t="s">
        <v>85</v>
      </c>
      <c r="AV496" s="15" t="s">
        <v>162</v>
      </c>
      <c r="AW496" s="15" t="s">
        <v>37</v>
      </c>
      <c r="AX496" s="15" t="s">
        <v>76</v>
      </c>
      <c r="AY496" s="265" t="s">
        <v>155</v>
      </c>
    </row>
    <row r="497" s="14" customFormat="1">
      <c r="A497" s="14"/>
      <c r="B497" s="244"/>
      <c r="C497" s="245"/>
      <c r="D497" s="227" t="s">
        <v>168</v>
      </c>
      <c r="E497" s="246" t="s">
        <v>21</v>
      </c>
      <c r="F497" s="247" t="s">
        <v>560</v>
      </c>
      <c r="G497" s="245"/>
      <c r="H497" s="248">
        <v>242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168</v>
      </c>
      <c r="AU497" s="254" t="s">
        <v>85</v>
      </c>
      <c r="AV497" s="14" t="s">
        <v>85</v>
      </c>
      <c r="AW497" s="14" t="s">
        <v>37</v>
      </c>
      <c r="AX497" s="14" t="s">
        <v>76</v>
      </c>
      <c r="AY497" s="254" t="s">
        <v>155</v>
      </c>
    </row>
    <row r="498" s="15" customFormat="1">
      <c r="A498" s="15"/>
      <c r="B498" s="255"/>
      <c r="C498" s="256"/>
      <c r="D498" s="227" t="s">
        <v>168</v>
      </c>
      <c r="E498" s="257" t="s">
        <v>21</v>
      </c>
      <c r="F498" s="258" t="s">
        <v>171</v>
      </c>
      <c r="G498" s="256"/>
      <c r="H498" s="259">
        <v>242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5" t="s">
        <v>168</v>
      </c>
      <c r="AU498" s="265" t="s">
        <v>85</v>
      </c>
      <c r="AV498" s="15" t="s">
        <v>162</v>
      </c>
      <c r="AW498" s="15" t="s">
        <v>37</v>
      </c>
      <c r="AX498" s="15" t="s">
        <v>83</v>
      </c>
      <c r="AY498" s="265" t="s">
        <v>155</v>
      </c>
    </row>
    <row r="499" s="2" customFormat="1" ht="16.5" customHeight="1">
      <c r="A499" s="40"/>
      <c r="B499" s="41"/>
      <c r="C499" s="277" t="s">
        <v>561</v>
      </c>
      <c r="D499" s="277" t="s">
        <v>476</v>
      </c>
      <c r="E499" s="278" t="s">
        <v>562</v>
      </c>
      <c r="F499" s="279" t="s">
        <v>563</v>
      </c>
      <c r="G499" s="280" t="s">
        <v>553</v>
      </c>
      <c r="H499" s="281">
        <v>244.41999999999999</v>
      </c>
      <c r="I499" s="282"/>
      <c r="J499" s="283">
        <f>ROUND(I499*H499,2)</f>
        <v>0</v>
      </c>
      <c r="K499" s="279" t="s">
        <v>161</v>
      </c>
      <c r="L499" s="284"/>
      <c r="M499" s="285" t="s">
        <v>21</v>
      </c>
      <c r="N499" s="286" t="s">
        <v>47</v>
      </c>
      <c r="O499" s="86"/>
      <c r="P499" s="223">
        <f>O499*H499</f>
        <v>0</v>
      </c>
      <c r="Q499" s="223">
        <v>0.040000000000000001</v>
      </c>
      <c r="R499" s="223">
        <f>Q499*H499</f>
        <v>9.7767999999999997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225</v>
      </c>
      <c r="AT499" s="225" t="s">
        <v>476</v>
      </c>
      <c r="AU499" s="225" t="s">
        <v>85</v>
      </c>
      <c r="AY499" s="19" t="s">
        <v>155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83</v>
      </c>
      <c r="BK499" s="226">
        <f>ROUND(I499*H499,2)</f>
        <v>0</v>
      </c>
      <c r="BL499" s="19" t="s">
        <v>162</v>
      </c>
      <c r="BM499" s="225" t="s">
        <v>564</v>
      </c>
    </row>
    <row r="500" s="2" customFormat="1">
      <c r="A500" s="40"/>
      <c r="B500" s="41"/>
      <c r="C500" s="42"/>
      <c r="D500" s="227" t="s">
        <v>164</v>
      </c>
      <c r="E500" s="42"/>
      <c r="F500" s="228" t="s">
        <v>563</v>
      </c>
      <c r="G500" s="42"/>
      <c r="H500" s="42"/>
      <c r="I500" s="229"/>
      <c r="J500" s="42"/>
      <c r="K500" s="42"/>
      <c r="L500" s="46"/>
      <c r="M500" s="230"/>
      <c r="N500" s="231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164</v>
      </c>
      <c r="AU500" s="19" t="s">
        <v>85</v>
      </c>
    </row>
    <row r="501" s="14" customFormat="1">
      <c r="A501" s="14"/>
      <c r="B501" s="244"/>
      <c r="C501" s="245"/>
      <c r="D501" s="227" t="s">
        <v>168</v>
      </c>
      <c r="E501" s="245"/>
      <c r="F501" s="247" t="s">
        <v>565</v>
      </c>
      <c r="G501" s="245"/>
      <c r="H501" s="248">
        <v>244.41999999999999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168</v>
      </c>
      <c r="AU501" s="254" t="s">
        <v>85</v>
      </c>
      <c r="AV501" s="14" t="s">
        <v>85</v>
      </c>
      <c r="AW501" s="14" t="s">
        <v>4</v>
      </c>
      <c r="AX501" s="14" t="s">
        <v>83</v>
      </c>
      <c r="AY501" s="254" t="s">
        <v>155</v>
      </c>
    </row>
    <row r="502" s="2" customFormat="1" ht="16.5" customHeight="1">
      <c r="A502" s="40"/>
      <c r="B502" s="41"/>
      <c r="C502" s="214" t="s">
        <v>566</v>
      </c>
      <c r="D502" s="214" t="s">
        <v>157</v>
      </c>
      <c r="E502" s="215" t="s">
        <v>567</v>
      </c>
      <c r="F502" s="216" t="s">
        <v>568</v>
      </c>
      <c r="G502" s="217" t="s">
        <v>553</v>
      </c>
      <c r="H502" s="218">
        <v>7</v>
      </c>
      <c r="I502" s="219"/>
      <c r="J502" s="220">
        <f>ROUND(I502*H502,2)</f>
        <v>0</v>
      </c>
      <c r="K502" s="216" t="s">
        <v>161</v>
      </c>
      <c r="L502" s="46"/>
      <c r="M502" s="221" t="s">
        <v>21</v>
      </c>
      <c r="N502" s="222" t="s">
        <v>47</v>
      </c>
      <c r="O502" s="86"/>
      <c r="P502" s="223">
        <f>O502*H502</f>
        <v>0</v>
      </c>
      <c r="Q502" s="223">
        <v>0.22394</v>
      </c>
      <c r="R502" s="223">
        <f>Q502*H502</f>
        <v>1.56758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162</v>
      </c>
      <c r="AT502" s="225" t="s">
        <v>157</v>
      </c>
      <c r="AU502" s="225" t="s">
        <v>85</v>
      </c>
      <c r="AY502" s="19" t="s">
        <v>155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83</v>
      </c>
      <c r="BK502" s="226">
        <f>ROUND(I502*H502,2)</f>
        <v>0</v>
      </c>
      <c r="BL502" s="19" t="s">
        <v>162</v>
      </c>
      <c r="BM502" s="225" t="s">
        <v>569</v>
      </c>
    </row>
    <row r="503" s="2" customFormat="1">
      <c r="A503" s="40"/>
      <c r="B503" s="41"/>
      <c r="C503" s="42"/>
      <c r="D503" s="227" t="s">
        <v>164</v>
      </c>
      <c r="E503" s="42"/>
      <c r="F503" s="228" t="s">
        <v>570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164</v>
      </c>
      <c r="AU503" s="19" t="s">
        <v>85</v>
      </c>
    </row>
    <row r="504" s="2" customFormat="1">
      <c r="A504" s="40"/>
      <c r="B504" s="41"/>
      <c r="C504" s="42"/>
      <c r="D504" s="232" t="s">
        <v>166</v>
      </c>
      <c r="E504" s="42"/>
      <c r="F504" s="233" t="s">
        <v>571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166</v>
      </c>
      <c r="AU504" s="19" t="s">
        <v>85</v>
      </c>
    </row>
    <row r="505" s="13" customFormat="1">
      <c r="A505" s="13"/>
      <c r="B505" s="234"/>
      <c r="C505" s="235"/>
      <c r="D505" s="227" t="s">
        <v>168</v>
      </c>
      <c r="E505" s="236" t="s">
        <v>21</v>
      </c>
      <c r="F505" s="237" t="s">
        <v>572</v>
      </c>
      <c r="G505" s="235"/>
      <c r="H505" s="236" t="s">
        <v>21</v>
      </c>
      <c r="I505" s="238"/>
      <c r="J505" s="235"/>
      <c r="K505" s="235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168</v>
      </c>
      <c r="AU505" s="243" t="s">
        <v>85</v>
      </c>
      <c r="AV505" s="13" t="s">
        <v>83</v>
      </c>
      <c r="AW505" s="13" t="s">
        <v>37</v>
      </c>
      <c r="AX505" s="13" t="s">
        <v>76</v>
      </c>
      <c r="AY505" s="243" t="s">
        <v>155</v>
      </c>
    </row>
    <row r="506" s="14" customFormat="1">
      <c r="A506" s="14"/>
      <c r="B506" s="244"/>
      <c r="C506" s="245"/>
      <c r="D506" s="227" t="s">
        <v>168</v>
      </c>
      <c r="E506" s="246" t="s">
        <v>21</v>
      </c>
      <c r="F506" s="247" t="s">
        <v>573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168</v>
      </c>
      <c r="AU506" s="254" t="s">
        <v>85</v>
      </c>
      <c r="AV506" s="14" t="s">
        <v>85</v>
      </c>
      <c r="AW506" s="14" t="s">
        <v>37</v>
      </c>
      <c r="AX506" s="14" t="s">
        <v>76</v>
      </c>
      <c r="AY506" s="254" t="s">
        <v>155</v>
      </c>
    </row>
    <row r="507" s="14" customFormat="1">
      <c r="A507" s="14"/>
      <c r="B507" s="244"/>
      <c r="C507" s="245"/>
      <c r="D507" s="227" t="s">
        <v>168</v>
      </c>
      <c r="E507" s="246" t="s">
        <v>21</v>
      </c>
      <c r="F507" s="247" t="s">
        <v>574</v>
      </c>
      <c r="G507" s="245"/>
      <c r="H507" s="248">
        <v>3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168</v>
      </c>
      <c r="AU507" s="254" t="s">
        <v>85</v>
      </c>
      <c r="AV507" s="14" t="s">
        <v>85</v>
      </c>
      <c r="AW507" s="14" t="s">
        <v>37</v>
      </c>
      <c r="AX507" s="14" t="s">
        <v>76</v>
      </c>
      <c r="AY507" s="254" t="s">
        <v>155</v>
      </c>
    </row>
    <row r="508" s="14" customFormat="1">
      <c r="A508" s="14"/>
      <c r="B508" s="244"/>
      <c r="C508" s="245"/>
      <c r="D508" s="227" t="s">
        <v>168</v>
      </c>
      <c r="E508" s="246" t="s">
        <v>21</v>
      </c>
      <c r="F508" s="247" t="s">
        <v>575</v>
      </c>
      <c r="G508" s="245"/>
      <c r="H508" s="248">
        <v>3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168</v>
      </c>
      <c r="AU508" s="254" t="s">
        <v>85</v>
      </c>
      <c r="AV508" s="14" t="s">
        <v>85</v>
      </c>
      <c r="AW508" s="14" t="s">
        <v>37</v>
      </c>
      <c r="AX508" s="14" t="s">
        <v>76</v>
      </c>
      <c r="AY508" s="254" t="s">
        <v>155</v>
      </c>
    </row>
    <row r="509" s="15" customFormat="1">
      <c r="A509" s="15"/>
      <c r="B509" s="255"/>
      <c r="C509" s="256"/>
      <c r="D509" s="227" t="s">
        <v>168</v>
      </c>
      <c r="E509" s="257" t="s">
        <v>21</v>
      </c>
      <c r="F509" s="258" t="s">
        <v>171</v>
      </c>
      <c r="G509" s="256"/>
      <c r="H509" s="259">
        <v>7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5" t="s">
        <v>168</v>
      </c>
      <c r="AU509" s="265" t="s">
        <v>85</v>
      </c>
      <c r="AV509" s="15" t="s">
        <v>162</v>
      </c>
      <c r="AW509" s="15" t="s">
        <v>37</v>
      </c>
      <c r="AX509" s="15" t="s">
        <v>83</v>
      </c>
      <c r="AY509" s="265" t="s">
        <v>155</v>
      </c>
    </row>
    <row r="510" s="2" customFormat="1" ht="16.5" customHeight="1">
      <c r="A510" s="40"/>
      <c r="B510" s="41"/>
      <c r="C510" s="277" t="s">
        <v>576</v>
      </c>
      <c r="D510" s="277" t="s">
        <v>476</v>
      </c>
      <c r="E510" s="278" t="s">
        <v>577</v>
      </c>
      <c r="F510" s="279" t="s">
        <v>578</v>
      </c>
      <c r="G510" s="280" t="s">
        <v>553</v>
      </c>
      <c r="H510" s="281">
        <v>3.0299999999999998</v>
      </c>
      <c r="I510" s="282"/>
      <c r="J510" s="283">
        <f>ROUND(I510*H510,2)</f>
        <v>0</v>
      </c>
      <c r="K510" s="279" t="s">
        <v>161</v>
      </c>
      <c r="L510" s="284"/>
      <c r="M510" s="285" t="s">
        <v>21</v>
      </c>
      <c r="N510" s="286" t="s">
        <v>47</v>
      </c>
      <c r="O510" s="86"/>
      <c r="P510" s="223">
        <f>O510*H510</f>
        <v>0</v>
      </c>
      <c r="Q510" s="223">
        <v>0.028000000000000001</v>
      </c>
      <c r="R510" s="223">
        <f>Q510*H510</f>
        <v>0.084839999999999999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225</v>
      </c>
      <c r="AT510" s="225" t="s">
        <v>476</v>
      </c>
      <c r="AU510" s="225" t="s">
        <v>85</v>
      </c>
      <c r="AY510" s="19" t="s">
        <v>155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83</v>
      </c>
      <c r="BK510" s="226">
        <f>ROUND(I510*H510,2)</f>
        <v>0</v>
      </c>
      <c r="BL510" s="19" t="s">
        <v>162</v>
      </c>
      <c r="BM510" s="225" t="s">
        <v>579</v>
      </c>
    </row>
    <row r="511" s="2" customFormat="1">
      <c r="A511" s="40"/>
      <c r="B511" s="41"/>
      <c r="C511" s="42"/>
      <c r="D511" s="227" t="s">
        <v>164</v>
      </c>
      <c r="E511" s="42"/>
      <c r="F511" s="228" t="s">
        <v>578</v>
      </c>
      <c r="G511" s="42"/>
      <c r="H511" s="42"/>
      <c r="I511" s="229"/>
      <c r="J511" s="42"/>
      <c r="K511" s="42"/>
      <c r="L511" s="46"/>
      <c r="M511" s="230"/>
      <c r="N511" s="231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164</v>
      </c>
      <c r="AU511" s="19" t="s">
        <v>85</v>
      </c>
    </row>
    <row r="512" s="14" customFormat="1">
      <c r="A512" s="14"/>
      <c r="B512" s="244"/>
      <c r="C512" s="245"/>
      <c r="D512" s="227" t="s">
        <v>168</v>
      </c>
      <c r="E512" s="245"/>
      <c r="F512" s="247" t="s">
        <v>580</v>
      </c>
      <c r="G512" s="245"/>
      <c r="H512" s="248">
        <v>3.0299999999999998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168</v>
      </c>
      <c r="AU512" s="254" t="s">
        <v>85</v>
      </c>
      <c r="AV512" s="14" t="s">
        <v>85</v>
      </c>
      <c r="AW512" s="14" t="s">
        <v>4</v>
      </c>
      <c r="AX512" s="14" t="s">
        <v>83</v>
      </c>
      <c r="AY512" s="254" t="s">
        <v>155</v>
      </c>
    </row>
    <row r="513" s="2" customFormat="1" ht="16.5" customHeight="1">
      <c r="A513" s="40"/>
      <c r="B513" s="41"/>
      <c r="C513" s="277" t="s">
        <v>581</v>
      </c>
      <c r="D513" s="277" t="s">
        <v>476</v>
      </c>
      <c r="E513" s="278" t="s">
        <v>582</v>
      </c>
      <c r="F513" s="279" t="s">
        <v>583</v>
      </c>
      <c r="G513" s="280" t="s">
        <v>553</v>
      </c>
      <c r="H513" s="281">
        <v>3.0299999999999998</v>
      </c>
      <c r="I513" s="282"/>
      <c r="J513" s="283">
        <f>ROUND(I513*H513,2)</f>
        <v>0</v>
      </c>
      <c r="K513" s="279" t="s">
        <v>161</v>
      </c>
      <c r="L513" s="284"/>
      <c r="M513" s="285" t="s">
        <v>21</v>
      </c>
      <c r="N513" s="286" t="s">
        <v>47</v>
      </c>
      <c r="O513" s="86"/>
      <c r="P513" s="223">
        <f>O513*H513</f>
        <v>0</v>
      </c>
      <c r="Q513" s="223">
        <v>0.050999999999999997</v>
      </c>
      <c r="R513" s="223">
        <f>Q513*H513</f>
        <v>0.15452999999999997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225</v>
      </c>
      <c r="AT513" s="225" t="s">
        <v>476</v>
      </c>
      <c r="AU513" s="225" t="s">
        <v>85</v>
      </c>
      <c r="AY513" s="19" t="s">
        <v>155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83</v>
      </c>
      <c r="BK513" s="226">
        <f>ROUND(I513*H513,2)</f>
        <v>0</v>
      </c>
      <c r="BL513" s="19" t="s">
        <v>162</v>
      </c>
      <c r="BM513" s="225" t="s">
        <v>584</v>
      </c>
    </row>
    <row r="514" s="2" customFormat="1">
      <c r="A514" s="40"/>
      <c r="B514" s="41"/>
      <c r="C514" s="42"/>
      <c r="D514" s="227" t="s">
        <v>164</v>
      </c>
      <c r="E514" s="42"/>
      <c r="F514" s="228" t="s">
        <v>583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164</v>
      </c>
      <c r="AU514" s="19" t="s">
        <v>85</v>
      </c>
    </row>
    <row r="515" s="14" customFormat="1">
      <c r="A515" s="14"/>
      <c r="B515" s="244"/>
      <c r="C515" s="245"/>
      <c r="D515" s="227" t="s">
        <v>168</v>
      </c>
      <c r="E515" s="245"/>
      <c r="F515" s="247" t="s">
        <v>580</v>
      </c>
      <c r="G515" s="245"/>
      <c r="H515" s="248">
        <v>3.0299999999999998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168</v>
      </c>
      <c r="AU515" s="254" t="s">
        <v>85</v>
      </c>
      <c r="AV515" s="14" t="s">
        <v>85</v>
      </c>
      <c r="AW515" s="14" t="s">
        <v>4</v>
      </c>
      <c r="AX515" s="14" t="s">
        <v>83</v>
      </c>
      <c r="AY515" s="254" t="s">
        <v>155</v>
      </c>
    </row>
    <row r="516" s="2" customFormat="1" ht="16.5" customHeight="1">
      <c r="A516" s="40"/>
      <c r="B516" s="41"/>
      <c r="C516" s="277" t="s">
        <v>585</v>
      </c>
      <c r="D516" s="277" t="s">
        <v>476</v>
      </c>
      <c r="E516" s="278" t="s">
        <v>586</v>
      </c>
      <c r="F516" s="279" t="s">
        <v>587</v>
      </c>
      <c r="G516" s="280" t="s">
        <v>553</v>
      </c>
      <c r="H516" s="281">
        <v>1.01</v>
      </c>
      <c r="I516" s="282"/>
      <c r="J516" s="283">
        <f>ROUND(I516*H516,2)</f>
        <v>0</v>
      </c>
      <c r="K516" s="279" t="s">
        <v>161</v>
      </c>
      <c r="L516" s="284"/>
      <c r="M516" s="285" t="s">
        <v>21</v>
      </c>
      <c r="N516" s="286" t="s">
        <v>47</v>
      </c>
      <c r="O516" s="86"/>
      <c r="P516" s="223">
        <f>O516*H516</f>
        <v>0</v>
      </c>
      <c r="Q516" s="223">
        <v>0.068000000000000005</v>
      </c>
      <c r="R516" s="223">
        <f>Q516*H516</f>
        <v>0.068680000000000005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225</v>
      </c>
      <c r="AT516" s="225" t="s">
        <v>476</v>
      </c>
      <c r="AU516" s="225" t="s">
        <v>85</v>
      </c>
      <c r="AY516" s="19" t="s">
        <v>155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83</v>
      </c>
      <c r="BK516" s="226">
        <f>ROUND(I516*H516,2)</f>
        <v>0</v>
      </c>
      <c r="BL516" s="19" t="s">
        <v>162</v>
      </c>
      <c r="BM516" s="225" t="s">
        <v>588</v>
      </c>
    </row>
    <row r="517" s="2" customFormat="1">
      <c r="A517" s="40"/>
      <c r="B517" s="41"/>
      <c r="C517" s="42"/>
      <c r="D517" s="227" t="s">
        <v>164</v>
      </c>
      <c r="E517" s="42"/>
      <c r="F517" s="228" t="s">
        <v>587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164</v>
      </c>
      <c r="AU517" s="19" t="s">
        <v>85</v>
      </c>
    </row>
    <row r="518" s="14" customFormat="1">
      <c r="A518" s="14"/>
      <c r="B518" s="244"/>
      <c r="C518" s="245"/>
      <c r="D518" s="227" t="s">
        <v>168</v>
      </c>
      <c r="E518" s="245"/>
      <c r="F518" s="247" t="s">
        <v>589</v>
      </c>
      <c r="G518" s="245"/>
      <c r="H518" s="248">
        <v>1.01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168</v>
      </c>
      <c r="AU518" s="254" t="s">
        <v>85</v>
      </c>
      <c r="AV518" s="14" t="s">
        <v>85</v>
      </c>
      <c r="AW518" s="14" t="s">
        <v>4</v>
      </c>
      <c r="AX518" s="14" t="s">
        <v>83</v>
      </c>
      <c r="AY518" s="254" t="s">
        <v>155</v>
      </c>
    </row>
    <row r="519" s="2" customFormat="1" ht="16.5" customHeight="1">
      <c r="A519" s="40"/>
      <c r="B519" s="41"/>
      <c r="C519" s="214" t="s">
        <v>590</v>
      </c>
      <c r="D519" s="214" t="s">
        <v>157</v>
      </c>
      <c r="E519" s="215" t="s">
        <v>591</v>
      </c>
      <c r="F519" s="216" t="s">
        <v>592</v>
      </c>
      <c r="G519" s="217" t="s">
        <v>553</v>
      </c>
      <c r="H519" s="218">
        <v>4</v>
      </c>
      <c r="I519" s="219"/>
      <c r="J519" s="220">
        <f>ROUND(I519*H519,2)</f>
        <v>0</v>
      </c>
      <c r="K519" s="216" t="s">
        <v>161</v>
      </c>
      <c r="L519" s="46"/>
      <c r="M519" s="221" t="s">
        <v>21</v>
      </c>
      <c r="N519" s="222" t="s">
        <v>47</v>
      </c>
      <c r="O519" s="86"/>
      <c r="P519" s="223">
        <f>O519*H519</f>
        <v>0</v>
      </c>
      <c r="Q519" s="223">
        <v>0.22394</v>
      </c>
      <c r="R519" s="223">
        <f>Q519*H519</f>
        <v>0.89576</v>
      </c>
      <c r="S519" s="223">
        <v>0</v>
      </c>
      <c r="T519" s="224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5" t="s">
        <v>162</v>
      </c>
      <c r="AT519" s="225" t="s">
        <v>157</v>
      </c>
      <c r="AU519" s="225" t="s">
        <v>85</v>
      </c>
      <c r="AY519" s="19" t="s">
        <v>155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9" t="s">
        <v>83</v>
      </c>
      <c r="BK519" s="226">
        <f>ROUND(I519*H519,2)</f>
        <v>0</v>
      </c>
      <c r="BL519" s="19" t="s">
        <v>162</v>
      </c>
      <c r="BM519" s="225" t="s">
        <v>593</v>
      </c>
    </row>
    <row r="520" s="2" customFormat="1">
      <c r="A520" s="40"/>
      <c r="B520" s="41"/>
      <c r="C520" s="42"/>
      <c r="D520" s="227" t="s">
        <v>164</v>
      </c>
      <c r="E520" s="42"/>
      <c r="F520" s="228" t="s">
        <v>594</v>
      </c>
      <c r="G520" s="42"/>
      <c r="H520" s="42"/>
      <c r="I520" s="229"/>
      <c r="J520" s="42"/>
      <c r="K520" s="42"/>
      <c r="L520" s="46"/>
      <c r="M520" s="230"/>
      <c r="N520" s="231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164</v>
      </c>
      <c r="AU520" s="19" t="s">
        <v>85</v>
      </c>
    </row>
    <row r="521" s="2" customFormat="1">
      <c r="A521" s="40"/>
      <c r="B521" s="41"/>
      <c r="C521" s="42"/>
      <c r="D521" s="232" t="s">
        <v>166</v>
      </c>
      <c r="E521" s="42"/>
      <c r="F521" s="233" t="s">
        <v>595</v>
      </c>
      <c r="G521" s="42"/>
      <c r="H521" s="42"/>
      <c r="I521" s="229"/>
      <c r="J521" s="42"/>
      <c r="K521" s="42"/>
      <c r="L521" s="46"/>
      <c r="M521" s="230"/>
      <c r="N521" s="231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166</v>
      </c>
      <c r="AU521" s="19" t="s">
        <v>85</v>
      </c>
    </row>
    <row r="522" s="13" customFormat="1">
      <c r="A522" s="13"/>
      <c r="B522" s="234"/>
      <c r="C522" s="235"/>
      <c r="D522" s="227" t="s">
        <v>168</v>
      </c>
      <c r="E522" s="236" t="s">
        <v>21</v>
      </c>
      <c r="F522" s="237" t="s">
        <v>572</v>
      </c>
      <c r="G522" s="235"/>
      <c r="H522" s="236" t="s">
        <v>21</v>
      </c>
      <c r="I522" s="238"/>
      <c r="J522" s="235"/>
      <c r="K522" s="235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168</v>
      </c>
      <c r="AU522" s="243" t="s">
        <v>85</v>
      </c>
      <c r="AV522" s="13" t="s">
        <v>83</v>
      </c>
      <c r="AW522" s="13" t="s">
        <v>37</v>
      </c>
      <c r="AX522" s="13" t="s">
        <v>76</v>
      </c>
      <c r="AY522" s="243" t="s">
        <v>155</v>
      </c>
    </row>
    <row r="523" s="14" customFormat="1">
      <c r="A523" s="14"/>
      <c r="B523" s="244"/>
      <c r="C523" s="245"/>
      <c r="D523" s="227" t="s">
        <v>168</v>
      </c>
      <c r="E523" s="246" t="s">
        <v>21</v>
      </c>
      <c r="F523" s="247" t="s">
        <v>596</v>
      </c>
      <c r="G523" s="245"/>
      <c r="H523" s="248">
        <v>4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168</v>
      </c>
      <c r="AU523" s="254" t="s">
        <v>85</v>
      </c>
      <c r="AV523" s="14" t="s">
        <v>85</v>
      </c>
      <c r="AW523" s="14" t="s">
        <v>37</v>
      </c>
      <c r="AX523" s="14" t="s">
        <v>76</v>
      </c>
      <c r="AY523" s="254" t="s">
        <v>155</v>
      </c>
    </row>
    <row r="524" s="15" customFormat="1">
      <c r="A524" s="15"/>
      <c r="B524" s="255"/>
      <c r="C524" s="256"/>
      <c r="D524" s="227" t="s">
        <v>168</v>
      </c>
      <c r="E524" s="257" t="s">
        <v>21</v>
      </c>
      <c r="F524" s="258" t="s">
        <v>171</v>
      </c>
      <c r="G524" s="256"/>
      <c r="H524" s="259">
        <v>4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5" t="s">
        <v>168</v>
      </c>
      <c r="AU524" s="265" t="s">
        <v>85</v>
      </c>
      <c r="AV524" s="15" t="s">
        <v>162</v>
      </c>
      <c r="AW524" s="15" t="s">
        <v>37</v>
      </c>
      <c r="AX524" s="15" t="s">
        <v>83</v>
      </c>
      <c r="AY524" s="265" t="s">
        <v>155</v>
      </c>
    </row>
    <row r="525" s="2" customFormat="1" ht="16.5" customHeight="1">
      <c r="A525" s="40"/>
      <c r="B525" s="41"/>
      <c r="C525" s="277" t="s">
        <v>597</v>
      </c>
      <c r="D525" s="277" t="s">
        <v>476</v>
      </c>
      <c r="E525" s="278" t="s">
        <v>598</v>
      </c>
      <c r="F525" s="279" t="s">
        <v>599</v>
      </c>
      <c r="G525" s="280" t="s">
        <v>553</v>
      </c>
      <c r="H525" s="281">
        <v>4.04</v>
      </c>
      <c r="I525" s="282"/>
      <c r="J525" s="283">
        <f>ROUND(I525*H525,2)</f>
        <v>0</v>
      </c>
      <c r="K525" s="279" t="s">
        <v>161</v>
      </c>
      <c r="L525" s="284"/>
      <c r="M525" s="285" t="s">
        <v>21</v>
      </c>
      <c r="N525" s="286" t="s">
        <v>47</v>
      </c>
      <c r="O525" s="86"/>
      <c r="P525" s="223">
        <f>O525*H525</f>
        <v>0</v>
      </c>
      <c r="Q525" s="223">
        <v>0.081000000000000003</v>
      </c>
      <c r="R525" s="223">
        <f>Q525*H525</f>
        <v>0.32724000000000003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225</v>
      </c>
      <c r="AT525" s="225" t="s">
        <v>476</v>
      </c>
      <c r="AU525" s="225" t="s">
        <v>85</v>
      </c>
      <c r="AY525" s="19" t="s">
        <v>155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83</v>
      </c>
      <c r="BK525" s="226">
        <f>ROUND(I525*H525,2)</f>
        <v>0</v>
      </c>
      <c r="BL525" s="19" t="s">
        <v>162</v>
      </c>
      <c r="BM525" s="225" t="s">
        <v>600</v>
      </c>
    </row>
    <row r="526" s="2" customFormat="1">
      <c r="A526" s="40"/>
      <c r="B526" s="41"/>
      <c r="C526" s="42"/>
      <c r="D526" s="227" t="s">
        <v>164</v>
      </c>
      <c r="E526" s="42"/>
      <c r="F526" s="228" t="s">
        <v>599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164</v>
      </c>
      <c r="AU526" s="19" t="s">
        <v>85</v>
      </c>
    </row>
    <row r="527" s="14" customFormat="1">
      <c r="A527" s="14"/>
      <c r="B527" s="244"/>
      <c r="C527" s="245"/>
      <c r="D527" s="227" t="s">
        <v>168</v>
      </c>
      <c r="E527" s="245"/>
      <c r="F527" s="247" t="s">
        <v>601</v>
      </c>
      <c r="G527" s="245"/>
      <c r="H527" s="248">
        <v>4.04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168</v>
      </c>
      <c r="AU527" s="254" t="s">
        <v>85</v>
      </c>
      <c r="AV527" s="14" t="s">
        <v>85</v>
      </c>
      <c r="AW527" s="14" t="s">
        <v>4</v>
      </c>
      <c r="AX527" s="14" t="s">
        <v>83</v>
      </c>
      <c r="AY527" s="254" t="s">
        <v>155</v>
      </c>
    </row>
    <row r="528" s="2" customFormat="1" ht="16.5" customHeight="1">
      <c r="A528" s="40"/>
      <c r="B528" s="41"/>
      <c r="C528" s="214" t="s">
        <v>602</v>
      </c>
      <c r="D528" s="214" t="s">
        <v>157</v>
      </c>
      <c r="E528" s="215" t="s">
        <v>603</v>
      </c>
      <c r="F528" s="216" t="s">
        <v>604</v>
      </c>
      <c r="G528" s="217" t="s">
        <v>270</v>
      </c>
      <c r="H528" s="218">
        <v>2.4390000000000001</v>
      </c>
      <c r="I528" s="219"/>
      <c r="J528" s="220">
        <f>ROUND(I528*H528,2)</f>
        <v>0</v>
      </c>
      <c r="K528" s="216" t="s">
        <v>161</v>
      </c>
      <c r="L528" s="46"/>
      <c r="M528" s="221" t="s">
        <v>21</v>
      </c>
      <c r="N528" s="222" t="s">
        <v>47</v>
      </c>
      <c r="O528" s="86"/>
      <c r="P528" s="223">
        <f>O528*H528</f>
        <v>0</v>
      </c>
      <c r="Q528" s="223">
        <v>2.3010199999999998</v>
      </c>
      <c r="R528" s="223">
        <f>Q528*H528</f>
        <v>5.6121877800000002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162</v>
      </c>
      <c r="AT528" s="225" t="s">
        <v>157</v>
      </c>
      <c r="AU528" s="225" t="s">
        <v>85</v>
      </c>
      <c r="AY528" s="19" t="s">
        <v>155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83</v>
      </c>
      <c r="BK528" s="226">
        <f>ROUND(I528*H528,2)</f>
        <v>0</v>
      </c>
      <c r="BL528" s="19" t="s">
        <v>162</v>
      </c>
      <c r="BM528" s="225" t="s">
        <v>605</v>
      </c>
    </row>
    <row r="529" s="2" customFormat="1">
      <c r="A529" s="40"/>
      <c r="B529" s="41"/>
      <c r="C529" s="42"/>
      <c r="D529" s="227" t="s">
        <v>164</v>
      </c>
      <c r="E529" s="42"/>
      <c r="F529" s="228" t="s">
        <v>606</v>
      </c>
      <c r="G529" s="42"/>
      <c r="H529" s="42"/>
      <c r="I529" s="229"/>
      <c r="J529" s="42"/>
      <c r="K529" s="42"/>
      <c r="L529" s="46"/>
      <c r="M529" s="230"/>
      <c r="N529" s="231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164</v>
      </c>
      <c r="AU529" s="19" t="s">
        <v>85</v>
      </c>
    </row>
    <row r="530" s="2" customFormat="1">
      <c r="A530" s="40"/>
      <c r="B530" s="41"/>
      <c r="C530" s="42"/>
      <c r="D530" s="232" t="s">
        <v>166</v>
      </c>
      <c r="E530" s="42"/>
      <c r="F530" s="233" t="s">
        <v>607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166</v>
      </c>
      <c r="AU530" s="19" t="s">
        <v>85</v>
      </c>
    </row>
    <row r="531" s="13" customFormat="1">
      <c r="A531" s="13"/>
      <c r="B531" s="234"/>
      <c r="C531" s="235"/>
      <c r="D531" s="227" t="s">
        <v>168</v>
      </c>
      <c r="E531" s="236" t="s">
        <v>21</v>
      </c>
      <c r="F531" s="237" t="s">
        <v>608</v>
      </c>
      <c r="G531" s="235"/>
      <c r="H531" s="236" t="s">
        <v>21</v>
      </c>
      <c r="I531" s="238"/>
      <c r="J531" s="235"/>
      <c r="K531" s="235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168</v>
      </c>
      <c r="AU531" s="243" t="s">
        <v>85</v>
      </c>
      <c r="AV531" s="13" t="s">
        <v>83</v>
      </c>
      <c r="AW531" s="13" t="s">
        <v>37</v>
      </c>
      <c r="AX531" s="13" t="s">
        <v>76</v>
      </c>
      <c r="AY531" s="243" t="s">
        <v>155</v>
      </c>
    </row>
    <row r="532" s="13" customFormat="1">
      <c r="A532" s="13"/>
      <c r="B532" s="234"/>
      <c r="C532" s="235"/>
      <c r="D532" s="227" t="s">
        <v>168</v>
      </c>
      <c r="E532" s="236" t="s">
        <v>21</v>
      </c>
      <c r="F532" s="237" t="s">
        <v>186</v>
      </c>
      <c r="G532" s="235"/>
      <c r="H532" s="236" t="s">
        <v>21</v>
      </c>
      <c r="I532" s="238"/>
      <c r="J532" s="235"/>
      <c r="K532" s="235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168</v>
      </c>
      <c r="AU532" s="243" t="s">
        <v>85</v>
      </c>
      <c r="AV532" s="13" t="s">
        <v>83</v>
      </c>
      <c r="AW532" s="13" t="s">
        <v>37</v>
      </c>
      <c r="AX532" s="13" t="s">
        <v>76</v>
      </c>
      <c r="AY532" s="243" t="s">
        <v>155</v>
      </c>
    </row>
    <row r="533" s="14" customFormat="1">
      <c r="A533" s="14"/>
      <c r="B533" s="244"/>
      <c r="C533" s="245"/>
      <c r="D533" s="227" t="s">
        <v>168</v>
      </c>
      <c r="E533" s="246" t="s">
        <v>21</v>
      </c>
      <c r="F533" s="247" t="s">
        <v>609</v>
      </c>
      <c r="G533" s="245"/>
      <c r="H533" s="248">
        <v>1.734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168</v>
      </c>
      <c r="AU533" s="254" t="s">
        <v>85</v>
      </c>
      <c r="AV533" s="14" t="s">
        <v>85</v>
      </c>
      <c r="AW533" s="14" t="s">
        <v>37</v>
      </c>
      <c r="AX533" s="14" t="s">
        <v>76</v>
      </c>
      <c r="AY533" s="254" t="s">
        <v>155</v>
      </c>
    </row>
    <row r="534" s="14" customFormat="1">
      <c r="A534" s="14"/>
      <c r="B534" s="244"/>
      <c r="C534" s="245"/>
      <c r="D534" s="227" t="s">
        <v>168</v>
      </c>
      <c r="E534" s="246" t="s">
        <v>21</v>
      </c>
      <c r="F534" s="247" t="s">
        <v>610</v>
      </c>
      <c r="G534" s="245"/>
      <c r="H534" s="248">
        <v>0.22500000000000001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168</v>
      </c>
      <c r="AU534" s="254" t="s">
        <v>85</v>
      </c>
      <c r="AV534" s="14" t="s">
        <v>85</v>
      </c>
      <c r="AW534" s="14" t="s">
        <v>37</v>
      </c>
      <c r="AX534" s="14" t="s">
        <v>76</v>
      </c>
      <c r="AY534" s="254" t="s">
        <v>155</v>
      </c>
    </row>
    <row r="535" s="16" customFormat="1">
      <c r="A535" s="16"/>
      <c r="B535" s="266"/>
      <c r="C535" s="267"/>
      <c r="D535" s="227" t="s">
        <v>168</v>
      </c>
      <c r="E535" s="268" t="s">
        <v>21</v>
      </c>
      <c r="F535" s="269" t="s">
        <v>203</v>
      </c>
      <c r="G535" s="267"/>
      <c r="H535" s="270">
        <v>1.9590000000000001</v>
      </c>
      <c r="I535" s="271"/>
      <c r="J535" s="267"/>
      <c r="K535" s="267"/>
      <c r="L535" s="272"/>
      <c r="M535" s="273"/>
      <c r="N535" s="274"/>
      <c r="O535" s="274"/>
      <c r="P535" s="274"/>
      <c r="Q535" s="274"/>
      <c r="R535" s="274"/>
      <c r="S535" s="274"/>
      <c r="T535" s="275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76" t="s">
        <v>168</v>
      </c>
      <c r="AU535" s="276" t="s">
        <v>85</v>
      </c>
      <c r="AV535" s="16" t="s">
        <v>180</v>
      </c>
      <c r="AW535" s="16" t="s">
        <v>37</v>
      </c>
      <c r="AX535" s="16" t="s">
        <v>76</v>
      </c>
      <c r="AY535" s="276" t="s">
        <v>155</v>
      </c>
    </row>
    <row r="536" s="13" customFormat="1">
      <c r="A536" s="13"/>
      <c r="B536" s="234"/>
      <c r="C536" s="235"/>
      <c r="D536" s="227" t="s">
        <v>168</v>
      </c>
      <c r="E536" s="236" t="s">
        <v>21</v>
      </c>
      <c r="F536" s="237" t="s">
        <v>242</v>
      </c>
      <c r="G536" s="235"/>
      <c r="H536" s="236" t="s">
        <v>21</v>
      </c>
      <c r="I536" s="238"/>
      <c r="J536" s="235"/>
      <c r="K536" s="235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168</v>
      </c>
      <c r="AU536" s="243" t="s">
        <v>85</v>
      </c>
      <c r="AV536" s="13" t="s">
        <v>83</v>
      </c>
      <c r="AW536" s="13" t="s">
        <v>37</v>
      </c>
      <c r="AX536" s="13" t="s">
        <v>76</v>
      </c>
      <c r="AY536" s="243" t="s">
        <v>155</v>
      </c>
    </row>
    <row r="537" s="14" customFormat="1">
      <c r="A537" s="14"/>
      <c r="B537" s="244"/>
      <c r="C537" s="245"/>
      <c r="D537" s="227" t="s">
        <v>168</v>
      </c>
      <c r="E537" s="246" t="s">
        <v>21</v>
      </c>
      <c r="F537" s="247" t="s">
        <v>611</v>
      </c>
      <c r="G537" s="245"/>
      <c r="H537" s="248">
        <v>0.47999999999999998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168</v>
      </c>
      <c r="AU537" s="254" t="s">
        <v>85</v>
      </c>
      <c r="AV537" s="14" t="s">
        <v>85</v>
      </c>
      <c r="AW537" s="14" t="s">
        <v>37</v>
      </c>
      <c r="AX537" s="14" t="s">
        <v>76</v>
      </c>
      <c r="AY537" s="254" t="s">
        <v>155</v>
      </c>
    </row>
    <row r="538" s="16" customFormat="1">
      <c r="A538" s="16"/>
      <c r="B538" s="266"/>
      <c r="C538" s="267"/>
      <c r="D538" s="227" t="s">
        <v>168</v>
      </c>
      <c r="E538" s="268" t="s">
        <v>21</v>
      </c>
      <c r="F538" s="269" t="s">
        <v>203</v>
      </c>
      <c r="G538" s="267"/>
      <c r="H538" s="270">
        <v>0.47999999999999998</v>
      </c>
      <c r="I538" s="271"/>
      <c r="J538" s="267"/>
      <c r="K538" s="267"/>
      <c r="L538" s="272"/>
      <c r="M538" s="273"/>
      <c r="N538" s="274"/>
      <c r="O538" s="274"/>
      <c r="P538" s="274"/>
      <c r="Q538" s="274"/>
      <c r="R538" s="274"/>
      <c r="S538" s="274"/>
      <c r="T538" s="275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76" t="s">
        <v>168</v>
      </c>
      <c r="AU538" s="276" t="s">
        <v>85</v>
      </c>
      <c r="AV538" s="16" t="s">
        <v>180</v>
      </c>
      <c r="AW538" s="16" t="s">
        <v>37</v>
      </c>
      <c r="AX538" s="16" t="s">
        <v>76</v>
      </c>
      <c r="AY538" s="276" t="s">
        <v>155</v>
      </c>
    </row>
    <row r="539" s="15" customFormat="1">
      <c r="A539" s="15"/>
      <c r="B539" s="255"/>
      <c r="C539" s="256"/>
      <c r="D539" s="227" t="s">
        <v>168</v>
      </c>
      <c r="E539" s="257" t="s">
        <v>21</v>
      </c>
      <c r="F539" s="258" t="s">
        <v>171</v>
      </c>
      <c r="G539" s="256"/>
      <c r="H539" s="259">
        <v>2.4390000000000001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5" t="s">
        <v>168</v>
      </c>
      <c r="AU539" s="265" t="s">
        <v>85</v>
      </c>
      <c r="AV539" s="15" t="s">
        <v>162</v>
      </c>
      <c r="AW539" s="15" t="s">
        <v>37</v>
      </c>
      <c r="AX539" s="15" t="s">
        <v>83</v>
      </c>
      <c r="AY539" s="265" t="s">
        <v>155</v>
      </c>
    </row>
    <row r="540" s="2" customFormat="1" ht="16.5" customHeight="1">
      <c r="A540" s="40"/>
      <c r="B540" s="41"/>
      <c r="C540" s="214" t="s">
        <v>612</v>
      </c>
      <c r="D540" s="214" t="s">
        <v>157</v>
      </c>
      <c r="E540" s="215" t="s">
        <v>613</v>
      </c>
      <c r="F540" s="216" t="s">
        <v>614</v>
      </c>
      <c r="G540" s="217" t="s">
        <v>270</v>
      </c>
      <c r="H540" s="218">
        <v>175.071</v>
      </c>
      <c r="I540" s="219"/>
      <c r="J540" s="220">
        <f>ROUND(I540*H540,2)</f>
        <v>0</v>
      </c>
      <c r="K540" s="216" t="s">
        <v>161</v>
      </c>
      <c r="L540" s="46"/>
      <c r="M540" s="221" t="s">
        <v>21</v>
      </c>
      <c r="N540" s="222" t="s">
        <v>47</v>
      </c>
      <c r="O540" s="86"/>
      <c r="P540" s="223">
        <f>O540*H540</f>
        <v>0</v>
      </c>
      <c r="Q540" s="223">
        <v>2.3010199999999998</v>
      </c>
      <c r="R540" s="223">
        <f>Q540*H540</f>
        <v>402.84187241999996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162</v>
      </c>
      <c r="AT540" s="225" t="s">
        <v>157</v>
      </c>
      <c r="AU540" s="225" t="s">
        <v>85</v>
      </c>
      <c r="AY540" s="19" t="s">
        <v>155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83</v>
      </c>
      <c r="BK540" s="226">
        <f>ROUND(I540*H540,2)</f>
        <v>0</v>
      </c>
      <c r="BL540" s="19" t="s">
        <v>162</v>
      </c>
      <c r="BM540" s="225" t="s">
        <v>615</v>
      </c>
    </row>
    <row r="541" s="2" customFormat="1">
      <c r="A541" s="40"/>
      <c r="B541" s="41"/>
      <c r="C541" s="42"/>
      <c r="D541" s="227" t="s">
        <v>164</v>
      </c>
      <c r="E541" s="42"/>
      <c r="F541" s="228" t="s">
        <v>616</v>
      </c>
      <c r="G541" s="42"/>
      <c r="H541" s="42"/>
      <c r="I541" s="229"/>
      <c r="J541" s="42"/>
      <c r="K541" s="42"/>
      <c r="L541" s="46"/>
      <c r="M541" s="230"/>
      <c r="N541" s="231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164</v>
      </c>
      <c r="AU541" s="19" t="s">
        <v>85</v>
      </c>
    </row>
    <row r="542" s="2" customFormat="1">
      <c r="A542" s="40"/>
      <c r="B542" s="41"/>
      <c r="C542" s="42"/>
      <c r="D542" s="232" t="s">
        <v>166</v>
      </c>
      <c r="E542" s="42"/>
      <c r="F542" s="233" t="s">
        <v>617</v>
      </c>
      <c r="G542" s="42"/>
      <c r="H542" s="42"/>
      <c r="I542" s="229"/>
      <c r="J542" s="42"/>
      <c r="K542" s="42"/>
      <c r="L542" s="46"/>
      <c r="M542" s="230"/>
      <c r="N542" s="231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166</v>
      </c>
      <c r="AU542" s="19" t="s">
        <v>85</v>
      </c>
    </row>
    <row r="543" s="13" customFormat="1">
      <c r="A543" s="13"/>
      <c r="B543" s="234"/>
      <c r="C543" s="235"/>
      <c r="D543" s="227" t="s">
        <v>168</v>
      </c>
      <c r="E543" s="236" t="s">
        <v>21</v>
      </c>
      <c r="F543" s="237" t="s">
        <v>618</v>
      </c>
      <c r="G543" s="235"/>
      <c r="H543" s="236" t="s">
        <v>21</v>
      </c>
      <c r="I543" s="238"/>
      <c r="J543" s="235"/>
      <c r="K543" s="235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168</v>
      </c>
      <c r="AU543" s="243" t="s">
        <v>85</v>
      </c>
      <c r="AV543" s="13" t="s">
        <v>83</v>
      </c>
      <c r="AW543" s="13" t="s">
        <v>37</v>
      </c>
      <c r="AX543" s="13" t="s">
        <v>76</v>
      </c>
      <c r="AY543" s="243" t="s">
        <v>155</v>
      </c>
    </row>
    <row r="544" s="14" customFormat="1">
      <c r="A544" s="14"/>
      <c r="B544" s="244"/>
      <c r="C544" s="245"/>
      <c r="D544" s="227" t="s">
        <v>168</v>
      </c>
      <c r="E544" s="246" t="s">
        <v>21</v>
      </c>
      <c r="F544" s="247" t="s">
        <v>619</v>
      </c>
      <c r="G544" s="245"/>
      <c r="H544" s="248">
        <v>0.61399999999999999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168</v>
      </c>
      <c r="AU544" s="254" t="s">
        <v>85</v>
      </c>
      <c r="AV544" s="14" t="s">
        <v>85</v>
      </c>
      <c r="AW544" s="14" t="s">
        <v>37</v>
      </c>
      <c r="AX544" s="14" t="s">
        <v>76</v>
      </c>
      <c r="AY544" s="254" t="s">
        <v>155</v>
      </c>
    </row>
    <row r="545" s="14" customFormat="1">
      <c r="A545" s="14"/>
      <c r="B545" s="244"/>
      <c r="C545" s="245"/>
      <c r="D545" s="227" t="s">
        <v>168</v>
      </c>
      <c r="E545" s="246" t="s">
        <v>21</v>
      </c>
      <c r="F545" s="247" t="s">
        <v>620</v>
      </c>
      <c r="G545" s="245"/>
      <c r="H545" s="248">
        <v>0.44600000000000001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168</v>
      </c>
      <c r="AU545" s="254" t="s">
        <v>85</v>
      </c>
      <c r="AV545" s="14" t="s">
        <v>85</v>
      </c>
      <c r="AW545" s="14" t="s">
        <v>37</v>
      </c>
      <c r="AX545" s="14" t="s">
        <v>76</v>
      </c>
      <c r="AY545" s="254" t="s">
        <v>155</v>
      </c>
    </row>
    <row r="546" s="15" customFormat="1">
      <c r="A546" s="15"/>
      <c r="B546" s="255"/>
      <c r="C546" s="256"/>
      <c r="D546" s="227" t="s">
        <v>168</v>
      </c>
      <c r="E546" s="257" t="s">
        <v>21</v>
      </c>
      <c r="F546" s="258" t="s">
        <v>171</v>
      </c>
      <c r="G546" s="256"/>
      <c r="H546" s="259">
        <v>1.0600000000000001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5" t="s">
        <v>168</v>
      </c>
      <c r="AU546" s="265" t="s">
        <v>85</v>
      </c>
      <c r="AV546" s="15" t="s">
        <v>162</v>
      </c>
      <c r="AW546" s="15" t="s">
        <v>37</v>
      </c>
      <c r="AX546" s="15" t="s">
        <v>76</v>
      </c>
      <c r="AY546" s="265" t="s">
        <v>155</v>
      </c>
    </row>
    <row r="547" s="13" customFormat="1">
      <c r="A547" s="13"/>
      <c r="B547" s="234"/>
      <c r="C547" s="235"/>
      <c r="D547" s="227" t="s">
        <v>168</v>
      </c>
      <c r="E547" s="236" t="s">
        <v>21</v>
      </c>
      <c r="F547" s="237" t="s">
        <v>186</v>
      </c>
      <c r="G547" s="235"/>
      <c r="H547" s="236" t="s">
        <v>21</v>
      </c>
      <c r="I547" s="238"/>
      <c r="J547" s="235"/>
      <c r="K547" s="235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168</v>
      </c>
      <c r="AU547" s="243" t="s">
        <v>85</v>
      </c>
      <c r="AV547" s="13" t="s">
        <v>83</v>
      </c>
      <c r="AW547" s="13" t="s">
        <v>37</v>
      </c>
      <c r="AX547" s="13" t="s">
        <v>76</v>
      </c>
      <c r="AY547" s="243" t="s">
        <v>155</v>
      </c>
    </row>
    <row r="548" s="14" customFormat="1">
      <c r="A548" s="14"/>
      <c r="B548" s="244"/>
      <c r="C548" s="245"/>
      <c r="D548" s="227" t="s">
        <v>168</v>
      </c>
      <c r="E548" s="246" t="s">
        <v>21</v>
      </c>
      <c r="F548" s="247" t="s">
        <v>621</v>
      </c>
      <c r="G548" s="245"/>
      <c r="H548" s="248">
        <v>137.935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168</v>
      </c>
      <c r="AU548" s="254" t="s">
        <v>85</v>
      </c>
      <c r="AV548" s="14" t="s">
        <v>85</v>
      </c>
      <c r="AW548" s="14" t="s">
        <v>37</v>
      </c>
      <c r="AX548" s="14" t="s">
        <v>76</v>
      </c>
      <c r="AY548" s="254" t="s">
        <v>155</v>
      </c>
    </row>
    <row r="549" s="14" customFormat="1">
      <c r="A549" s="14"/>
      <c r="B549" s="244"/>
      <c r="C549" s="245"/>
      <c r="D549" s="227" t="s">
        <v>168</v>
      </c>
      <c r="E549" s="246" t="s">
        <v>21</v>
      </c>
      <c r="F549" s="247" t="s">
        <v>622</v>
      </c>
      <c r="G549" s="245"/>
      <c r="H549" s="248">
        <v>22.523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168</v>
      </c>
      <c r="AU549" s="254" t="s">
        <v>85</v>
      </c>
      <c r="AV549" s="14" t="s">
        <v>85</v>
      </c>
      <c r="AW549" s="14" t="s">
        <v>37</v>
      </c>
      <c r="AX549" s="14" t="s">
        <v>76</v>
      </c>
      <c r="AY549" s="254" t="s">
        <v>155</v>
      </c>
    </row>
    <row r="550" s="13" customFormat="1">
      <c r="A550" s="13"/>
      <c r="B550" s="234"/>
      <c r="C550" s="235"/>
      <c r="D550" s="227" t="s">
        <v>168</v>
      </c>
      <c r="E550" s="236" t="s">
        <v>21</v>
      </c>
      <c r="F550" s="237" t="s">
        <v>242</v>
      </c>
      <c r="G550" s="235"/>
      <c r="H550" s="236" t="s">
        <v>21</v>
      </c>
      <c r="I550" s="238"/>
      <c r="J550" s="235"/>
      <c r="K550" s="235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168</v>
      </c>
      <c r="AU550" s="243" t="s">
        <v>85</v>
      </c>
      <c r="AV550" s="13" t="s">
        <v>83</v>
      </c>
      <c r="AW550" s="13" t="s">
        <v>37</v>
      </c>
      <c r="AX550" s="13" t="s">
        <v>76</v>
      </c>
      <c r="AY550" s="243" t="s">
        <v>155</v>
      </c>
    </row>
    <row r="551" s="14" customFormat="1">
      <c r="A551" s="14"/>
      <c r="B551" s="244"/>
      <c r="C551" s="245"/>
      <c r="D551" s="227" t="s">
        <v>168</v>
      </c>
      <c r="E551" s="246" t="s">
        <v>21</v>
      </c>
      <c r="F551" s="247" t="s">
        <v>623</v>
      </c>
      <c r="G551" s="245"/>
      <c r="H551" s="248">
        <v>14.613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168</v>
      </c>
      <c r="AU551" s="254" t="s">
        <v>85</v>
      </c>
      <c r="AV551" s="14" t="s">
        <v>85</v>
      </c>
      <c r="AW551" s="14" t="s">
        <v>37</v>
      </c>
      <c r="AX551" s="14" t="s">
        <v>76</v>
      </c>
      <c r="AY551" s="254" t="s">
        <v>155</v>
      </c>
    </row>
    <row r="552" s="15" customFormat="1">
      <c r="A552" s="15"/>
      <c r="B552" s="255"/>
      <c r="C552" s="256"/>
      <c r="D552" s="227" t="s">
        <v>168</v>
      </c>
      <c r="E552" s="257" t="s">
        <v>21</v>
      </c>
      <c r="F552" s="258" t="s">
        <v>171</v>
      </c>
      <c r="G552" s="256"/>
      <c r="H552" s="259">
        <v>175.071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5" t="s">
        <v>168</v>
      </c>
      <c r="AU552" s="265" t="s">
        <v>85</v>
      </c>
      <c r="AV552" s="15" t="s">
        <v>162</v>
      </c>
      <c r="AW552" s="15" t="s">
        <v>37</v>
      </c>
      <c r="AX552" s="15" t="s">
        <v>83</v>
      </c>
      <c r="AY552" s="265" t="s">
        <v>155</v>
      </c>
    </row>
    <row r="553" s="12" customFormat="1" ht="22.8" customHeight="1">
      <c r="A553" s="12"/>
      <c r="B553" s="198"/>
      <c r="C553" s="199"/>
      <c r="D553" s="200" t="s">
        <v>75</v>
      </c>
      <c r="E553" s="212" t="s">
        <v>205</v>
      </c>
      <c r="F553" s="212" t="s">
        <v>624</v>
      </c>
      <c r="G553" s="199"/>
      <c r="H553" s="199"/>
      <c r="I553" s="202"/>
      <c r="J553" s="213">
        <f>BK553</f>
        <v>0</v>
      </c>
      <c r="K553" s="199"/>
      <c r="L553" s="204"/>
      <c r="M553" s="205"/>
      <c r="N553" s="206"/>
      <c r="O553" s="206"/>
      <c r="P553" s="207">
        <f>SUM(P554:P561)</f>
        <v>0</v>
      </c>
      <c r="Q553" s="206"/>
      <c r="R553" s="207">
        <f>SUM(R554:R561)</f>
        <v>0.110952</v>
      </c>
      <c r="S553" s="206"/>
      <c r="T553" s="208">
        <f>SUM(T554:T561)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09" t="s">
        <v>83</v>
      </c>
      <c r="AT553" s="210" t="s">
        <v>75</v>
      </c>
      <c r="AU553" s="210" t="s">
        <v>83</v>
      </c>
      <c r="AY553" s="209" t="s">
        <v>155</v>
      </c>
      <c r="BK553" s="211">
        <f>SUM(BK554:BK561)</f>
        <v>0</v>
      </c>
    </row>
    <row r="554" s="2" customFormat="1" ht="16.5" customHeight="1">
      <c r="A554" s="40"/>
      <c r="B554" s="41"/>
      <c r="C554" s="214" t="s">
        <v>625</v>
      </c>
      <c r="D554" s="214" t="s">
        <v>157</v>
      </c>
      <c r="E554" s="215" t="s">
        <v>626</v>
      </c>
      <c r="F554" s="216" t="s">
        <v>627</v>
      </c>
      <c r="G554" s="217" t="s">
        <v>160</v>
      </c>
      <c r="H554" s="218">
        <v>13.869</v>
      </c>
      <c r="I554" s="219"/>
      <c r="J554" s="220">
        <f>ROUND(I554*H554,2)</f>
        <v>0</v>
      </c>
      <c r="K554" s="216" t="s">
        <v>479</v>
      </c>
      <c r="L554" s="46"/>
      <c r="M554" s="221" t="s">
        <v>21</v>
      </c>
      <c r="N554" s="222" t="s">
        <v>47</v>
      </c>
      <c r="O554" s="86"/>
      <c r="P554" s="223">
        <f>O554*H554</f>
        <v>0</v>
      </c>
      <c r="Q554" s="223">
        <v>0.0080000000000000002</v>
      </c>
      <c r="R554" s="223">
        <f>Q554*H554</f>
        <v>0.110952</v>
      </c>
      <c r="S554" s="223">
        <v>0</v>
      </c>
      <c r="T554" s="224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162</v>
      </c>
      <c r="AT554" s="225" t="s">
        <v>157</v>
      </c>
      <c r="AU554" s="225" t="s">
        <v>85</v>
      </c>
      <c r="AY554" s="19" t="s">
        <v>155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83</v>
      </c>
      <c r="BK554" s="226">
        <f>ROUND(I554*H554,2)</f>
        <v>0</v>
      </c>
      <c r="BL554" s="19" t="s">
        <v>162</v>
      </c>
      <c r="BM554" s="225" t="s">
        <v>628</v>
      </c>
    </row>
    <row r="555" s="2" customFormat="1">
      <c r="A555" s="40"/>
      <c r="B555" s="41"/>
      <c r="C555" s="42"/>
      <c r="D555" s="227" t="s">
        <v>164</v>
      </c>
      <c r="E555" s="42"/>
      <c r="F555" s="228" t="s">
        <v>627</v>
      </c>
      <c r="G555" s="42"/>
      <c r="H555" s="42"/>
      <c r="I555" s="229"/>
      <c r="J555" s="42"/>
      <c r="K555" s="42"/>
      <c r="L555" s="46"/>
      <c r="M555" s="230"/>
      <c r="N555" s="231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164</v>
      </c>
      <c r="AU555" s="19" t="s">
        <v>85</v>
      </c>
    </row>
    <row r="556" s="13" customFormat="1">
      <c r="A556" s="13"/>
      <c r="B556" s="234"/>
      <c r="C556" s="235"/>
      <c r="D556" s="227" t="s">
        <v>168</v>
      </c>
      <c r="E556" s="236" t="s">
        <v>21</v>
      </c>
      <c r="F556" s="237" t="s">
        <v>629</v>
      </c>
      <c r="G556" s="235"/>
      <c r="H556" s="236" t="s">
        <v>21</v>
      </c>
      <c r="I556" s="238"/>
      <c r="J556" s="235"/>
      <c r="K556" s="235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168</v>
      </c>
      <c r="AU556" s="243" t="s">
        <v>85</v>
      </c>
      <c r="AV556" s="13" t="s">
        <v>83</v>
      </c>
      <c r="AW556" s="13" t="s">
        <v>37</v>
      </c>
      <c r="AX556" s="13" t="s">
        <v>76</v>
      </c>
      <c r="AY556" s="243" t="s">
        <v>155</v>
      </c>
    </row>
    <row r="557" s="13" customFormat="1">
      <c r="A557" s="13"/>
      <c r="B557" s="234"/>
      <c r="C557" s="235"/>
      <c r="D557" s="227" t="s">
        <v>168</v>
      </c>
      <c r="E557" s="236" t="s">
        <v>21</v>
      </c>
      <c r="F557" s="237" t="s">
        <v>630</v>
      </c>
      <c r="G557" s="235"/>
      <c r="H557" s="236" t="s">
        <v>21</v>
      </c>
      <c r="I557" s="238"/>
      <c r="J557" s="235"/>
      <c r="K557" s="235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168</v>
      </c>
      <c r="AU557" s="243" t="s">
        <v>85</v>
      </c>
      <c r="AV557" s="13" t="s">
        <v>83</v>
      </c>
      <c r="AW557" s="13" t="s">
        <v>37</v>
      </c>
      <c r="AX557" s="13" t="s">
        <v>76</v>
      </c>
      <c r="AY557" s="243" t="s">
        <v>155</v>
      </c>
    </row>
    <row r="558" s="14" customFormat="1">
      <c r="A558" s="14"/>
      <c r="B558" s="244"/>
      <c r="C558" s="245"/>
      <c r="D558" s="227" t="s">
        <v>168</v>
      </c>
      <c r="E558" s="246" t="s">
        <v>21</v>
      </c>
      <c r="F558" s="247" t="s">
        <v>631</v>
      </c>
      <c r="G558" s="245"/>
      <c r="H558" s="248">
        <v>1.9079999999999999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168</v>
      </c>
      <c r="AU558" s="254" t="s">
        <v>85</v>
      </c>
      <c r="AV558" s="14" t="s">
        <v>85</v>
      </c>
      <c r="AW558" s="14" t="s">
        <v>37</v>
      </c>
      <c r="AX558" s="14" t="s">
        <v>76</v>
      </c>
      <c r="AY558" s="254" t="s">
        <v>155</v>
      </c>
    </row>
    <row r="559" s="14" customFormat="1">
      <c r="A559" s="14"/>
      <c r="B559" s="244"/>
      <c r="C559" s="245"/>
      <c r="D559" s="227" t="s">
        <v>168</v>
      </c>
      <c r="E559" s="246" t="s">
        <v>21</v>
      </c>
      <c r="F559" s="247" t="s">
        <v>632</v>
      </c>
      <c r="G559" s="245"/>
      <c r="H559" s="248">
        <v>10.053000000000001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168</v>
      </c>
      <c r="AU559" s="254" t="s">
        <v>85</v>
      </c>
      <c r="AV559" s="14" t="s">
        <v>85</v>
      </c>
      <c r="AW559" s="14" t="s">
        <v>37</v>
      </c>
      <c r="AX559" s="14" t="s">
        <v>76</v>
      </c>
      <c r="AY559" s="254" t="s">
        <v>155</v>
      </c>
    </row>
    <row r="560" s="14" customFormat="1">
      <c r="A560" s="14"/>
      <c r="B560" s="244"/>
      <c r="C560" s="245"/>
      <c r="D560" s="227" t="s">
        <v>168</v>
      </c>
      <c r="E560" s="246" t="s">
        <v>21</v>
      </c>
      <c r="F560" s="247" t="s">
        <v>633</v>
      </c>
      <c r="G560" s="245"/>
      <c r="H560" s="248">
        <v>1.9079999999999999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168</v>
      </c>
      <c r="AU560" s="254" t="s">
        <v>85</v>
      </c>
      <c r="AV560" s="14" t="s">
        <v>85</v>
      </c>
      <c r="AW560" s="14" t="s">
        <v>37</v>
      </c>
      <c r="AX560" s="14" t="s">
        <v>76</v>
      </c>
      <c r="AY560" s="254" t="s">
        <v>155</v>
      </c>
    </row>
    <row r="561" s="15" customFormat="1">
      <c r="A561" s="15"/>
      <c r="B561" s="255"/>
      <c r="C561" s="256"/>
      <c r="D561" s="227" t="s">
        <v>168</v>
      </c>
      <c r="E561" s="257" t="s">
        <v>21</v>
      </c>
      <c r="F561" s="258" t="s">
        <v>171</v>
      </c>
      <c r="G561" s="256"/>
      <c r="H561" s="259">
        <v>13.869</v>
      </c>
      <c r="I561" s="260"/>
      <c r="J561" s="256"/>
      <c r="K561" s="256"/>
      <c r="L561" s="261"/>
      <c r="M561" s="262"/>
      <c r="N561" s="263"/>
      <c r="O561" s="263"/>
      <c r="P561" s="263"/>
      <c r="Q561" s="263"/>
      <c r="R561" s="263"/>
      <c r="S561" s="263"/>
      <c r="T561" s="264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5" t="s">
        <v>168</v>
      </c>
      <c r="AU561" s="265" t="s">
        <v>85</v>
      </c>
      <c r="AV561" s="15" t="s">
        <v>162</v>
      </c>
      <c r="AW561" s="15" t="s">
        <v>37</v>
      </c>
      <c r="AX561" s="15" t="s">
        <v>83</v>
      </c>
      <c r="AY561" s="265" t="s">
        <v>155</v>
      </c>
    </row>
    <row r="562" s="12" customFormat="1" ht="22.8" customHeight="1">
      <c r="A562" s="12"/>
      <c r="B562" s="198"/>
      <c r="C562" s="199"/>
      <c r="D562" s="200" t="s">
        <v>75</v>
      </c>
      <c r="E562" s="212" t="s">
        <v>225</v>
      </c>
      <c r="F562" s="212" t="s">
        <v>634</v>
      </c>
      <c r="G562" s="199"/>
      <c r="H562" s="199"/>
      <c r="I562" s="202"/>
      <c r="J562" s="213">
        <f>BK562</f>
        <v>0</v>
      </c>
      <c r="K562" s="199"/>
      <c r="L562" s="204"/>
      <c r="M562" s="205"/>
      <c r="N562" s="206"/>
      <c r="O562" s="206"/>
      <c r="P562" s="207">
        <f>SUM(P563:P752)</f>
        <v>0</v>
      </c>
      <c r="Q562" s="206"/>
      <c r="R562" s="207">
        <f>SUM(R563:R752)</f>
        <v>348.15764445000002</v>
      </c>
      <c r="S562" s="206"/>
      <c r="T562" s="208">
        <f>SUM(T563:T752)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09" t="s">
        <v>83</v>
      </c>
      <c r="AT562" s="210" t="s">
        <v>75</v>
      </c>
      <c r="AU562" s="210" t="s">
        <v>83</v>
      </c>
      <c r="AY562" s="209" t="s">
        <v>155</v>
      </c>
      <c r="BK562" s="211">
        <f>SUM(BK563:BK752)</f>
        <v>0</v>
      </c>
    </row>
    <row r="563" s="2" customFormat="1" ht="24.15" customHeight="1">
      <c r="A563" s="40"/>
      <c r="B563" s="41"/>
      <c r="C563" s="214" t="s">
        <v>635</v>
      </c>
      <c r="D563" s="214" t="s">
        <v>157</v>
      </c>
      <c r="E563" s="215" t="s">
        <v>636</v>
      </c>
      <c r="F563" s="216" t="s">
        <v>637</v>
      </c>
      <c r="G563" s="217" t="s">
        <v>208</v>
      </c>
      <c r="H563" s="218">
        <v>50.5</v>
      </c>
      <c r="I563" s="219"/>
      <c r="J563" s="220">
        <f>ROUND(I563*H563,2)</f>
        <v>0</v>
      </c>
      <c r="K563" s="216" t="s">
        <v>161</v>
      </c>
      <c r="L563" s="46"/>
      <c r="M563" s="221" t="s">
        <v>21</v>
      </c>
      <c r="N563" s="222" t="s">
        <v>47</v>
      </c>
      <c r="O563" s="86"/>
      <c r="P563" s="223">
        <f>O563*H563</f>
        <v>0</v>
      </c>
      <c r="Q563" s="223">
        <v>0.00025000000000000001</v>
      </c>
      <c r="R563" s="223">
        <f>Q563*H563</f>
        <v>0.012625000000000001</v>
      </c>
      <c r="S563" s="223">
        <v>0</v>
      </c>
      <c r="T563" s="224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162</v>
      </c>
      <c r="AT563" s="225" t="s">
        <v>157</v>
      </c>
      <c r="AU563" s="225" t="s">
        <v>85</v>
      </c>
      <c r="AY563" s="19" t="s">
        <v>155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83</v>
      </c>
      <c r="BK563" s="226">
        <f>ROUND(I563*H563,2)</f>
        <v>0</v>
      </c>
      <c r="BL563" s="19" t="s">
        <v>162</v>
      </c>
      <c r="BM563" s="225" t="s">
        <v>638</v>
      </c>
    </row>
    <row r="564" s="2" customFormat="1">
      <c r="A564" s="40"/>
      <c r="B564" s="41"/>
      <c r="C564" s="42"/>
      <c r="D564" s="227" t="s">
        <v>164</v>
      </c>
      <c r="E564" s="42"/>
      <c r="F564" s="228" t="s">
        <v>639</v>
      </c>
      <c r="G564" s="42"/>
      <c r="H564" s="42"/>
      <c r="I564" s="229"/>
      <c r="J564" s="42"/>
      <c r="K564" s="42"/>
      <c r="L564" s="46"/>
      <c r="M564" s="230"/>
      <c r="N564" s="231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164</v>
      </c>
      <c r="AU564" s="19" t="s">
        <v>85</v>
      </c>
    </row>
    <row r="565" s="2" customFormat="1">
      <c r="A565" s="40"/>
      <c r="B565" s="41"/>
      <c r="C565" s="42"/>
      <c r="D565" s="232" t="s">
        <v>166</v>
      </c>
      <c r="E565" s="42"/>
      <c r="F565" s="233" t="s">
        <v>640</v>
      </c>
      <c r="G565" s="42"/>
      <c r="H565" s="42"/>
      <c r="I565" s="229"/>
      <c r="J565" s="42"/>
      <c r="K565" s="42"/>
      <c r="L565" s="46"/>
      <c r="M565" s="230"/>
      <c r="N565" s="231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166</v>
      </c>
      <c r="AU565" s="19" t="s">
        <v>85</v>
      </c>
    </row>
    <row r="566" s="13" customFormat="1">
      <c r="A566" s="13"/>
      <c r="B566" s="234"/>
      <c r="C566" s="235"/>
      <c r="D566" s="227" t="s">
        <v>168</v>
      </c>
      <c r="E566" s="236" t="s">
        <v>21</v>
      </c>
      <c r="F566" s="237" t="s">
        <v>186</v>
      </c>
      <c r="G566" s="235"/>
      <c r="H566" s="236" t="s">
        <v>21</v>
      </c>
      <c r="I566" s="238"/>
      <c r="J566" s="235"/>
      <c r="K566" s="235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168</v>
      </c>
      <c r="AU566" s="243" t="s">
        <v>85</v>
      </c>
      <c r="AV566" s="13" t="s">
        <v>83</v>
      </c>
      <c r="AW566" s="13" t="s">
        <v>37</v>
      </c>
      <c r="AX566" s="13" t="s">
        <v>76</v>
      </c>
      <c r="AY566" s="243" t="s">
        <v>155</v>
      </c>
    </row>
    <row r="567" s="14" customFormat="1">
      <c r="A567" s="14"/>
      <c r="B567" s="244"/>
      <c r="C567" s="245"/>
      <c r="D567" s="227" t="s">
        <v>168</v>
      </c>
      <c r="E567" s="246" t="s">
        <v>21</v>
      </c>
      <c r="F567" s="247" t="s">
        <v>641</v>
      </c>
      <c r="G567" s="245"/>
      <c r="H567" s="248">
        <v>50.5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168</v>
      </c>
      <c r="AU567" s="254" t="s">
        <v>85</v>
      </c>
      <c r="AV567" s="14" t="s">
        <v>85</v>
      </c>
      <c r="AW567" s="14" t="s">
        <v>37</v>
      </c>
      <c r="AX567" s="14" t="s">
        <v>83</v>
      </c>
      <c r="AY567" s="254" t="s">
        <v>155</v>
      </c>
    </row>
    <row r="568" s="2" customFormat="1" ht="16.5" customHeight="1">
      <c r="A568" s="40"/>
      <c r="B568" s="41"/>
      <c r="C568" s="277" t="s">
        <v>642</v>
      </c>
      <c r="D568" s="277" t="s">
        <v>476</v>
      </c>
      <c r="E568" s="278" t="s">
        <v>643</v>
      </c>
      <c r="F568" s="279" t="s">
        <v>644</v>
      </c>
      <c r="G568" s="280" t="s">
        <v>208</v>
      </c>
      <c r="H568" s="281">
        <v>51.005000000000003</v>
      </c>
      <c r="I568" s="282"/>
      <c r="J568" s="283">
        <f>ROUND(I568*H568,2)</f>
        <v>0</v>
      </c>
      <c r="K568" s="279" t="s">
        <v>161</v>
      </c>
      <c r="L568" s="284"/>
      <c r="M568" s="285" t="s">
        <v>21</v>
      </c>
      <c r="N568" s="286" t="s">
        <v>47</v>
      </c>
      <c r="O568" s="86"/>
      <c r="P568" s="223">
        <f>O568*H568</f>
        <v>0</v>
      </c>
      <c r="Q568" s="223">
        <v>0.52000000000000002</v>
      </c>
      <c r="R568" s="223">
        <f>Q568*H568</f>
        <v>26.522600000000001</v>
      </c>
      <c r="S568" s="223">
        <v>0</v>
      </c>
      <c r="T568" s="224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5" t="s">
        <v>225</v>
      </c>
      <c r="AT568" s="225" t="s">
        <v>476</v>
      </c>
      <c r="AU568" s="225" t="s">
        <v>85</v>
      </c>
      <c r="AY568" s="19" t="s">
        <v>155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9" t="s">
        <v>83</v>
      </c>
      <c r="BK568" s="226">
        <f>ROUND(I568*H568,2)</f>
        <v>0</v>
      </c>
      <c r="BL568" s="19" t="s">
        <v>162</v>
      </c>
      <c r="BM568" s="225" t="s">
        <v>645</v>
      </c>
    </row>
    <row r="569" s="2" customFormat="1">
      <c r="A569" s="40"/>
      <c r="B569" s="41"/>
      <c r="C569" s="42"/>
      <c r="D569" s="227" t="s">
        <v>164</v>
      </c>
      <c r="E569" s="42"/>
      <c r="F569" s="228" t="s">
        <v>644</v>
      </c>
      <c r="G569" s="42"/>
      <c r="H569" s="42"/>
      <c r="I569" s="229"/>
      <c r="J569" s="42"/>
      <c r="K569" s="42"/>
      <c r="L569" s="46"/>
      <c r="M569" s="230"/>
      <c r="N569" s="231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164</v>
      </c>
      <c r="AU569" s="19" t="s">
        <v>85</v>
      </c>
    </row>
    <row r="570" s="14" customFormat="1">
      <c r="A570" s="14"/>
      <c r="B570" s="244"/>
      <c r="C570" s="245"/>
      <c r="D570" s="227" t="s">
        <v>168</v>
      </c>
      <c r="E570" s="245"/>
      <c r="F570" s="247" t="s">
        <v>646</v>
      </c>
      <c r="G570" s="245"/>
      <c r="H570" s="248">
        <v>51.005000000000003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168</v>
      </c>
      <c r="AU570" s="254" t="s">
        <v>85</v>
      </c>
      <c r="AV570" s="14" t="s">
        <v>85</v>
      </c>
      <c r="AW570" s="14" t="s">
        <v>4</v>
      </c>
      <c r="AX570" s="14" t="s">
        <v>83</v>
      </c>
      <c r="AY570" s="254" t="s">
        <v>155</v>
      </c>
    </row>
    <row r="571" s="2" customFormat="1" ht="24.15" customHeight="1">
      <c r="A571" s="40"/>
      <c r="B571" s="41"/>
      <c r="C571" s="214" t="s">
        <v>647</v>
      </c>
      <c r="D571" s="214" t="s">
        <v>157</v>
      </c>
      <c r="E571" s="215" t="s">
        <v>648</v>
      </c>
      <c r="F571" s="216" t="s">
        <v>649</v>
      </c>
      <c r="G571" s="217" t="s">
        <v>208</v>
      </c>
      <c r="H571" s="218">
        <v>248.44999999999999</v>
      </c>
      <c r="I571" s="219"/>
      <c r="J571" s="220">
        <f>ROUND(I571*H571,2)</f>
        <v>0</v>
      </c>
      <c r="K571" s="216" t="s">
        <v>161</v>
      </c>
      <c r="L571" s="46"/>
      <c r="M571" s="221" t="s">
        <v>21</v>
      </c>
      <c r="N571" s="222" t="s">
        <v>47</v>
      </c>
      <c r="O571" s="86"/>
      <c r="P571" s="223">
        <f>O571*H571</f>
        <v>0</v>
      </c>
      <c r="Q571" s="223">
        <v>0.00040000000000000002</v>
      </c>
      <c r="R571" s="223">
        <f>Q571*H571</f>
        <v>0.099379999999999996</v>
      </c>
      <c r="S571" s="223">
        <v>0</v>
      </c>
      <c r="T571" s="224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162</v>
      </c>
      <c r="AT571" s="225" t="s">
        <v>157</v>
      </c>
      <c r="AU571" s="225" t="s">
        <v>85</v>
      </c>
      <c r="AY571" s="19" t="s">
        <v>155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83</v>
      </c>
      <c r="BK571" s="226">
        <f>ROUND(I571*H571,2)</f>
        <v>0</v>
      </c>
      <c r="BL571" s="19" t="s">
        <v>162</v>
      </c>
      <c r="BM571" s="225" t="s">
        <v>650</v>
      </c>
    </row>
    <row r="572" s="2" customFormat="1">
      <c r="A572" s="40"/>
      <c r="B572" s="41"/>
      <c r="C572" s="42"/>
      <c r="D572" s="227" t="s">
        <v>164</v>
      </c>
      <c r="E572" s="42"/>
      <c r="F572" s="228" t="s">
        <v>651</v>
      </c>
      <c r="G572" s="42"/>
      <c r="H572" s="42"/>
      <c r="I572" s="229"/>
      <c r="J572" s="42"/>
      <c r="K572" s="42"/>
      <c r="L572" s="46"/>
      <c r="M572" s="230"/>
      <c r="N572" s="231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164</v>
      </c>
      <c r="AU572" s="19" t="s">
        <v>85</v>
      </c>
    </row>
    <row r="573" s="2" customFormat="1">
      <c r="A573" s="40"/>
      <c r="B573" s="41"/>
      <c r="C573" s="42"/>
      <c r="D573" s="232" t="s">
        <v>166</v>
      </c>
      <c r="E573" s="42"/>
      <c r="F573" s="233" t="s">
        <v>652</v>
      </c>
      <c r="G573" s="42"/>
      <c r="H573" s="42"/>
      <c r="I573" s="229"/>
      <c r="J573" s="42"/>
      <c r="K573" s="42"/>
      <c r="L573" s="46"/>
      <c r="M573" s="230"/>
      <c r="N573" s="231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166</v>
      </c>
      <c r="AU573" s="19" t="s">
        <v>85</v>
      </c>
    </row>
    <row r="574" s="13" customFormat="1">
      <c r="A574" s="13"/>
      <c r="B574" s="234"/>
      <c r="C574" s="235"/>
      <c r="D574" s="227" t="s">
        <v>168</v>
      </c>
      <c r="E574" s="236" t="s">
        <v>21</v>
      </c>
      <c r="F574" s="237" t="s">
        <v>186</v>
      </c>
      <c r="G574" s="235"/>
      <c r="H574" s="236" t="s">
        <v>21</v>
      </c>
      <c r="I574" s="238"/>
      <c r="J574" s="235"/>
      <c r="K574" s="235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168</v>
      </c>
      <c r="AU574" s="243" t="s">
        <v>85</v>
      </c>
      <c r="AV574" s="13" t="s">
        <v>83</v>
      </c>
      <c r="AW574" s="13" t="s">
        <v>37</v>
      </c>
      <c r="AX574" s="13" t="s">
        <v>76</v>
      </c>
      <c r="AY574" s="243" t="s">
        <v>155</v>
      </c>
    </row>
    <row r="575" s="14" customFormat="1">
      <c r="A575" s="14"/>
      <c r="B575" s="244"/>
      <c r="C575" s="245"/>
      <c r="D575" s="227" t="s">
        <v>168</v>
      </c>
      <c r="E575" s="246" t="s">
        <v>21</v>
      </c>
      <c r="F575" s="247" t="s">
        <v>526</v>
      </c>
      <c r="G575" s="245"/>
      <c r="H575" s="248">
        <v>224.65000000000001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168</v>
      </c>
      <c r="AU575" s="254" t="s">
        <v>85</v>
      </c>
      <c r="AV575" s="14" t="s">
        <v>85</v>
      </c>
      <c r="AW575" s="14" t="s">
        <v>37</v>
      </c>
      <c r="AX575" s="14" t="s">
        <v>76</v>
      </c>
      <c r="AY575" s="254" t="s">
        <v>155</v>
      </c>
    </row>
    <row r="576" s="13" customFormat="1">
      <c r="A576" s="13"/>
      <c r="B576" s="234"/>
      <c r="C576" s="235"/>
      <c r="D576" s="227" t="s">
        <v>168</v>
      </c>
      <c r="E576" s="236" t="s">
        <v>21</v>
      </c>
      <c r="F576" s="237" t="s">
        <v>188</v>
      </c>
      <c r="G576" s="235"/>
      <c r="H576" s="236" t="s">
        <v>21</v>
      </c>
      <c r="I576" s="238"/>
      <c r="J576" s="235"/>
      <c r="K576" s="235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168</v>
      </c>
      <c r="AU576" s="243" t="s">
        <v>85</v>
      </c>
      <c r="AV576" s="13" t="s">
        <v>83</v>
      </c>
      <c r="AW576" s="13" t="s">
        <v>37</v>
      </c>
      <c r="AX576" s="13" t="s">
        <v>76</v>
      </c>
      <c r="AY576" s="243" t="s">
        <v>155</v>
      </c>
    </row>
    <row r="577" s="14" customFormat="1">
      <c r="A577" s="14"/>
      <c r="B577" s="244"/>
      <c r="C577" s="245"/>
      <c r="D577" s="227" t="s">
        <v>168</v>
      </c>
      <c r="E577" s="246" t="s">
        <v>21</v>
      </c>
      <c r="F577" s="247" t="s">
        <v>528</v>
      </c>
      <c r="G577" s="245"/>
      <c r="H577" s="248">
        <v>23.800000000000001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168</v>
      </c>
      <c r="AU577" s="254" t="s">
        <v>85</v>
      </c>
      <c r="AV577" s="14" t="s">
        <v>85</v>
      </c>
      <c r="AW577" s="14" t="s">
        <v>37</v>
      </c>
      <c r="AX577" s="14" t="s">
        <v>76</v>
      </c>
      <c r="AY577" s="254" t="s">
        <v>155</v>
      </c>
    </row>
    <row r="578" s="15" customFormat="1">
      <c r="A578" s="15"/>
      <c r="B578" s="255"/>
      <c r="C578" s="256"/>
      <c r="D578" s="227" t="s">
        <v>168</v>
      </c>
      <c r="E578" s="257" t="s">
        <v>21</v>
      </c>
      <c r="F578" s="258" t="s">
        <v>171</v>
      </c>
      <c r="G578" s="256"/>
      <c r="H578" s="259">
        <v>248.44999999999999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168</v>
      </c>
      <c r="AU578" s="265" t="s">
        <v>85</v>
      </c>
      <c r="AV578" s="15" t="s">
        <v>162</v>
      </c>
      <c r="AW578" s="15" t="s">
        <v>37</v>
      </c>
      <c r="AX578" s="15" t="s">
        <v>83</v>
      </c>
      <c r="AY578" s="265" t="s">
        <v>155</v>
      </c>
    </row>
    <row r="579" s="2" customFormat="1" ht="16.5" customHeight="1">
      <c r="A579" s="40"/>
      <c r="B579" s="41"/>
      <c r="C579" s="277" t="s">
        <v>653</v>
      </c>
      <c r="D579" s="277" t="s">
        <v>476</v>
      </c>
      <c r="E579" s="278" t="s">
        <v>654</v>
      </c>
      <c r="F579" s="279" t="s">
        <v>655</v>
      </c>
      <c r="G579" s="280" t="s">
        <v>208</v>
      </c>
      <c r="H579" s="281">
        <v>250.935</v>
      </c>
      <c r="I579" s="282"/>
      <c r="J579" s="283">
        <f>ROUND(I579*H579,2)</f>
        <v>0</v>
      </c>
      <c r="K579" s="279" t="s">
        <v>161</v>
      </c>
      <c r="L579" s="284"/>
      <c r="M579" s="285" t="s">
        <v>21</v>
      </c>
      <c r="N579" s="286" t="s">
        <v>47</v>
      </c>
      <c r="O579" s="86"/>
      <c r="P579" s="223">
        <f>O579*H579</f>
        <v>0</v>
      </c>
      <c r="Q579" s="223">
        <v>1.036</v>
      </c>
      <c r="R579" s="223">
        <f>Q579*H579</f>
        <v>259.96866</v>
      </c>
      <c r="S579" s="223">
        <v>0</v>
      </c>
      <c r="T579" s="224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225</v>
      </c>
      <c r="AT579" s="225" t="s">
        <v>476</v>
      </c>
      <c r="AU579" s="225" t="s">
        <v>85</v>
      </c>
      <c r="AY579" s="19" t="s">
        <v>155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83</v>
      </c>
      <c r="BK579" s="226">
        <f>ROUND(I579*H579,2)</f>
        <v>0</v>
      </c>
      <c r="BL579" s="19" t="s">
        <v>162</v>
      </c>
      <c r="BM579" s="225" t="s">
        <v>656</v>
      </c>
    </row>
    <row r="580" s="2" customFormat="1">
      <c r="A580" s="40"/>
      <c r="B580" s="41"/>
      <c r="C580" s="42"/>
      <c r="D580" s="227" t="s">
        <v>164</v>
      </c>
      <c r="E580" s="42"/>
      <c r="F580" s="228" t="s">
        <v>655</v>
      </c>
      <c r="G580" s="42"/>
      <c r="H580" s="42"/>
      <c r="I580" s="229"/>
      <c r="J580" s="42"/>
      <c r="K580" s="42"/>
      <c r="L580" s="46"/>
      <c r="M580" s="230"/>
      <c r="N580" s="231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164</v>
      </c>
      <c r="AU580" s="19" t="s">
        <v>85</v>
      </c>
    </row>
    <row r="581" s="14" customFormat="1">
      <c r="A581" s="14"/>
      <c r="B581" s="244"/>
      <c r="C581" s="245"/>
      <c r="D581" s="227" t="s">
        <v>168</v>
      </c>
      <c r="E581" s="245"/>
      <c r="F581" s="247" t="s">
        <v>657</v>
      </c>
      <c r="G581" s="245"/>
      <c r="H581" s="248">
        <v>250.935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168</v>
      </c>
      <c r="AU581" s="254" t="s">
        <v>85</v>
      </c>
      <c r="AV581" s="14" t="s">
        <v>85</v>
      </c>
      <c r="AW581" s="14" t="s">
        <v>4</v>
      </c>
      <c r="AX581" s="14" t="s">
        <v>83</v>
      </c>
      <c r="AY581" s="254" t="s">
        <v>155</v>
      </c>
    </row>
    <row r="582" s="2" customFormat="1" ht="16.5" customHeight="1">
      <c r="A582" s="40"/>
      <c r="B582" s="41"/>
      <c r="C582" s="214" t="s">
        <v>658</v>
      </c>
      <c r="D582" s="214" t="s">
        <v>157</v>
      </c>
      <c r="E582" s="215" t="s">
        <v>659</v>
      </c>
      <c r="F582" s="216" t="s">
        <v>660</v>
      </c>
      <c r="G582" s="217" t="s">
        <v>208</v>
      </c>
      <c r="H582" s="218">
        <v>50.5</v>
      </c>
      <c r="I582" s="219"/>
      <c r="J582" s="220">
        <f>ROUND(I582*H582,2)</f>
        <v>0</v>
      </c>
      <c r="K582" s="216" t="s">
        <v>161</v>
      </c>
      <c r="L582" s="46"/>
      <c r="M582" s="221" t="s">
        <v>21</v>
      </c>
      <c r="N582" s="222" t="s">
        <v>47</v>
      </c>
      <c r="O582" s="86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5" t="s">
        <v>162</v>
      </c>
      <c r="AT582" s="225" t="s">
        <v>157</v>
      </c>
      <c r="AU582" s="225" t="s">
        <v>85</v>
      </c>
      <c r="AY582" s="19" t="s">
        <v>155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9" t="s">
        <v>83</v>
      </c>
      <c r="BK582" s="226">
        <f>ROUND(I582*H582,2)</f>
        <v>0</v>
      </c>
      <c r="BL582" s="19" t="s">
        <v>162</v>
      </c>
      <c r="BM582" s="225" t="s">
        <v>661</v>
      </c>
    </row>
    <row r="583" s="2" customFormat="1">
      <c r="A583" s="40"/>
      <c r="B583" s="41"/>
      <c r="C583" s="42"/>
      <c r="D583" s="227" t="s">
        <v>164</v>
      </c>
      <c r="E583" s="42"/>
      <c r="F583" s="228" t="s">
        <v>662</v>
      </c>
      <c r="G583" s="42"/>
      <c r="H583" s="42"/>
      <c r="I583" s="229"/>
      <c r="J583" s="42"/>
      <c r="K583" s="42"/>
      <c r="L583" s="46"/>
      <c r="M583" s="230"/>
      <c r="N583" s="231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164</v>
      </c>
      <c r="AU583" s="19" t="s">
        <v>85</v>
      </c>
    </row>
    <row r="584" s="2" customFormat="1">
      <c r="A584" s="40"/>
      <c r="B584" s="41"/>
      <c r="C584" s="42"/>
      <c r="D584" s="232" t="s">
        <v>166</v>
      </c>
      <c r="E584" s="42"/>
      <c r="F584" s="233" t="s">
        <v>663</v>
      </c>
      <c r="G584" s="42"/>
      <c r="H584" s="42"/>
      <c r="I584" s="229"/>
      <c r="J584" s="42"/>
      <c r="K584" s="42"/>
      <c r="L584" s="46"/>
      <c r="M584" s="230"/>
      <c r="N584" s="231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166</v>
      </c>
      <c r="AU584" s="19" t="s">
        <v>85</v>
      </c>
    </row>
    <row r="585" s="13" customFormat="1">
      <c r="A585" s="13"/>
      <c r="B585" s="234"/>
      <c r="C585" s="235"/>
      <c r="D585" s="227" t="s">
        <v>168</v>
      </c>
      <c r="E585" s="236" t="s">
        <v>21</v>
      </c>
      <c r="F585" s="237" t="s">
        <v>186</v>
      </c>
      <c r="G585" s="235"/>
      <c r="H585" s="236" t="s">
        <v>21</v>
      </c>
      <c r="I585" s="238"/>
      <c r="J585" s="235"/>
      <c r="K585" s="235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168</v>
      </c>
      <c r="AU585" s="243" t="s">
        <v>85</v>
      </c>
      <c r="AV585" s="13" t="s">
        <v>83</v>
      </c>
      <c r="AW585" s="13" t="s">
        <v>37</v>
      </c>
      <c r="AX585" s="13" t="s">
        <v>76</v>
      </c>
      <c r="AY585" s="243" t="s">
        <v>155</v>
      </c>
    </row>
    <row r="586" s="14" customFormat="1">
      <c r="A586" s="14"/>
      <c r="B586" s="244"/>
      <c r="C586" s="245"/>
      <c r="D586" s="227" t="s">
        <v>168</v>
      </c>
      <c r="E586" s="246" t="s">
        <v>21</v>
      </c>
      <c r="F586" s="247" t="s">
        <v>641</v>
      </c>
      <c r="G586" s="245"/>
      <c r="H586" s="248">
        <v>50.5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168</v>
      </c>
      <c r="AU586" s="254" t="s">
        <v>85</v>
      </c>
      <c r="AV586" s="14" t="s">
        <v>85</v>
      </c>
      <c r="AW586" s="14" t="s">
        <v>37</v>
      </c>
      <c r="AX586" s="14" t="s">
        <v>83</v>
      </c>
      <c r="AY586" s="254" t="s">
        <v>155</v>
      </c>
    </row>
    <row r="587" s="2" customFormat="1" ht="16.5" customHeight="1">
      <c r="A587" s="40"/>
      <c r="B587" s="41"/>
      <c r="C587" s="214" t="s">
        <v>664</v>
      </c>
      <c r="D587" s="214" t="s">
        <v>157</v>
      </c>
      <c r="E587" s="215" t="s">
        <v>665</v>
      </c>
      <c r="F587" s="216" t="s">
        <v>666</v>
      </c>
      <c r="G587" s="217" t="s">
        <v>553</v>
      </c>
      <c r="H587" s="218">
        <v>2</v>
      </c>
      <c r="I587" s="219"/>
      <c r="J587" s="220">
        <f>ROUND(I587*H587,2)</f>
        <v>0</v>
      </c>
      <c r="K587" s="216" t="s">
        <v>161</v>
      </c>
      <c r="L587" s="46"/>
      <c r="M587" s="221" t="s">
        <v>21</v>
      </c>
      <c r="N587" s="222" t="s">
        <v>47</v>
      </c>
      <c r="O587" s="86"/>
      <c r="P587" s="223">
        <f>O587*H587</f>
        <v>0</v>
      </c>
      <c r="Q587" s="223">
        <v>0.47094000000000003</v>
      </c>
      <c r="R587" s="223">
        <f>Q587*H587</f>
        <v>0.94188000000000005</v>
      </c>
      <c r="S587" s="223">
        <v>0</v>
      </c>
      <c r="T587" s="224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5" t="s">
        <v>162</v>
      </c>
      <c r="AT587" s="225" t="s">
        <v>157</v>
      </c>
      <c r="AU587" s="225" t="s">
        <v>85</v>
      </c>
      <c r="AY587" s="19" t="s">
        <v>155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9" t="s">
        <v>83</v>
      </c>
      <c r="BK587" s="226">
        <f>ROUND(I587*H587,2)</f>
        <v>0</v>
      </c>
      <c r="BL587" s="19" t="s">
        <v>162</v>
      </c>
      <c r="BM587" s="225" t="s">
        <v>667</v>
      </c>
    </row>
    <row r="588" s="2" customFormat="1">
      <c r="A588" s="40"/>
      <c r="B588" s="41"/>
      <c r="C588" s="42"/>
      <c r="D588" s="227" t="s">
        <v>164</v>
      </c>
      <c r="E588" s="42"/>
      <c r="F588" s="228" t="s">
        <v>668</v>
      </c>
      <c r="G588" s="42"/>
      <c r="H588" s="42"/>
      <c r="I588" s="229"/>
      <c r="J588" s="42"/>
      <c r="K588" s="42"/>
      <c r="L588" s="46"/>
      <c r="M588" s="230"/>
      <c r="N588" s="231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164</v>
      </c>
      <c r="AU588" s="19" t="s">
        <v>85</v>
      </c>
    </row>
    <row r="589" s="2" customFormat="1">
      <c r="A589" s="40"/>
      <c r="B589" s="41"/>
      <c r="C589" s="42"/>
      <c r="D589" s="232" t="s">
        <v>166</v>
      </c>
      <c r="E589" s="42"/>
      <c r="F589" s="233" t="s">
        <v>669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166</v>
      </c>
      <c r="AU589" s="19" t="s">
        <v>85</v>
      </c>
    </row>
    <row r="590" s="13" customFormat="1">
      <c r="A590" s="13"/>
      <c r="B590" s="234"/>
      <c r="C590" s="235"/>
      <c r="D590" s="227" t="s">
        <v>168</v>
      </c>
      <c r="E590" s="236" t="s">
        <v>21</v>
      </c>
      <c r="F590" s="237" t="s">
        <v>186</v>
      </c>
      <c r="G590" s="235"/>
      <c r="H590" s="236" t="s">
        <v>21</v>
      </c>
      <c r="I590" s="238"/>
      <c r="J590" s="235"/>
      <c r="K590" s="235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168</v>
      </c>
      <c r="AU590" s="243" t="s">
        <v>85</v>
      </c>
      <c r="AV590" s="13" t="s">
        <v>83</v>
      </c>
      <c r="AW590" s="13" t="s">
        <v>37</v>
      </c>
      <c r="AX590" s="13" t="s">
        <v>76</v>
      </c>
      <c r="AY590" s="243" t="s">
        <v>155</v>
      </c>
    </row>
    <row r="591" s="14" customFormat="1">
      <c r="A591" s="14"/>
      <c r="B591" s="244"/>
      <c r="C591" s="245"/>
      <c r="D591" s="227" t="s">
        <v>168</v>
      </c>
      <c r="E591" s="246" t="s">
        <v>21</v>
      </c>
      <c r="F591" s="247" t="s">
        <v>670</v>
      </c>
      <c r="G591" s="245"/>
      <c r="H591" s="248">
        <v>2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168</v>
      </c>
      <c r="AU591" s="254" t="s">
        <v>85</v>
      </c>
      <c r="AV591" s="14" t="s">
        <v>85</v>
      </c>
      <c r="AW591" s="14" t="s">
        <v>37</v>
      </c>
      <c r="AX591" s="14" t="s">
        <v>76</v>
      </c>
      <c r="AY591" s="254" t="s">
        <v>155</v>
      </c>
    </row>
    <row r="592" s="15" customFormat="1">
      <c r="A592" s="15"/>
      <c r="B592" s="255"/>
      <c r="C592" s="256"/>
      <c r="D592" s="227" t="s">
        <v>168</v>
      </c>
      <c r="E592" s="257" t="s">
        <v>21</v>
      </c>
      <c r="F592" s="258" t="s">
        <v>171</v>
      </c>
      <c r="G592" s="256"/>
      <c r="H592" s="259">
        <v>2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168</v>
      </c>
      <c r="AU592" s="265" t="s">
        <v>85</v>
      </c>
      <c r="AV592" s="15" t="s">
        <v>162</v>
      </c>
      <c r="AW592" s="15" t="s">
        <v>37</v>
      </c>
      <c r="AX592" s="15" t="s">
        <v>83</v>
      </c>
      <c r="AY592" s="265" t="s">
        <v>155</v>
      </c>
    </row>
    <row r="593" s="2" customFormat="1" ht="16.5" customHeight="1">
      <c r="A593" s="40"/>
      <c r="B593" s="41"/>
      <c r="C593" s="214" t="s">
        <v>671</v>
      </c>
      <c r="D593" s="214" t="s">
        <v>157</v>
      </c>
      <c r="E593" s="215" t="s">
        <v>672</v>
      </c>
      <c r="F593" s="216" t="s">
        <v>673</v>
      </c>
      <c r="G593" s="217" t="s">
        <v>208</v>
      </c>
      <c r="H593" s="218">
        <v>248.44999999999999</v>
      </c>
      <c r="I593" s="219"/>
      <c r="J593" s="220">
        <f>ROUND(I593*H593,2)</f>
        <v>0</v>
      </c>
      <c r="K593" s="216" t="s">
        <v>161</v>
      </c>
      <c r="L593" s="46"/>
      <c r="M593" s="221" t="s">
        <v>21</v>
      </c>
      <c r="N593" s="222" t="s">
        <v>47</v>
      </c>
      <c r="O593" s="86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162</v>
      </c>
      <c r="AT593" s="225" t="s">
        <v>157</v>
      </c>
      <c r="AU593" s="225" t="s">
        <v>85</v>
      </c>
      <c r="AY593" s="19" t="s">
        <v>155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83</v>
      </c>
      <c r="BK593" s="226">
        <f>ROUND(I593*H593,2)</f>
        <v>0</v>
      </c>
      <c r="BL593" s="19" t="s">
        <v>162</v>
      </c>
      <c r="BM593" s="225" t="s">
        <v>674</v>
      </c>
    </row>
    <row r="594" s="2" customFormat="1">
      <c r="A594" s="40"/>
      <c r="B594" s="41"/>
      <c r="C594" s="42"/>
      <c r="D594" s="227" t="s">
        <v>164</v>
      </c>
      <c r="E594" s="42"/>
      <c r="F594" s="228" t="s">
        <v>675</v>
      </c>
      <c r="G594" s="42"/>
      <c r="H594" s="42"/>
      <c r="I594" s="229"/>
      <c r="J594" s="42"/>
      <c r="K594" s="42"/>
      <c r="L594" s="46"/>
      <c r="M594" s="230"/>
      <c r="N594" s="231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164</v>
      </c>
      <c r="AU594" s="19" t="s">
        <v>85</v>
      </c>
    </row>
    <row r="595" s="2" customFormat="1">
      <c r="A595" s="40"/>
      <c r="B595" s="41"/>
      <c r="C595" s="42"/>
      <c r="D595" s="232" t="s">
        <v>166</v>
      </c>
      <c r="E595" s="42"/>
      <c r="F595" s="233" t="s">
        <v>676</v>
      </c>
      <c r="G595" s="42"/>
      <c r="H595" s="42"/>
      <c r="I595" s="229"/>
      <c r="J595" s="42"/>
      <c r="K595" s="42"/>
      <c r="L595" s="46"/>
      <c r="M595" s="230"/>
      <c r="N595" s="231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166</v>
      </c>
      <c r="AU595" s="19" t="s">
        <v>85</v>
      </c>
    </row>
    <row r="596" s="13" customFormat="1">
      <c r="A596" s="13"/>
      <c r="B596" s="234"/>
      <c r="C596" s="235"/>
      <c r="D596" s="227" t="s">
        <v>168</v>
      </c>
      <c r="E596" s="236" t="s">
        <v>21</v>
      </c>
      <c r="F596" s="237" t="s">
        <v>186</v>
      </c>
      <c r="G596" s="235"/>
      <c r="H596" s="236" t="s">
        <v>21</v>
      </c>
      <c r="I596" s="238"/>
      <c r="J596" s="235"/>
      <c r="K596" s="235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168</v>
      </c>
      <c r="AU596" s="243" t="s">
        <v>85</v>
      </c>
      <c r="AV596" s="13" t="s">
        <v>83</v>
      </c>
      <c r="AW596" s="13" t="s">
        <v>37</v>
      </c>
      <c r="AX596" s="13" t="s">
        <v>76</v>
      </c>
      <c r="AY596" s="243" t="s">
        <v>155</v>
      </c>
    </row>
    <row r="597" s="14" customFormat="1">
      <c r="A597" s="14"/>
      <c r="B597" s="244"/>
      <c r="C597" s="245"/>
      <c r="D597" s="227" t="s">
        <v>168</v>
      </c>
      <c r="E597" s="246" t="s">
        <v>21</v>
      </c>
      <c r="F597" s="247" t="s">
        <v>526</v>
      </c>
      <c r="G597" s="245"/>
      <c r="H597" s="248">
        <v>224.65000000000001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168</v>
      </c>
      <c r="AU597" s="254" t="s">
        <v>85</v>
      </c>
      <c r="AV597" s="14" t="s">
        <v>85</v>
      </c>
      <c r="AW597" s="14" t="s">
        <v>37</v>
      </c>
      <c r="AX597" s="14" t="s">
        <v>76</v>
      </c>
      <c r="AY597" s="254" t="s">
        <v>155</v>
      </c>
    </row>
    <row r="598" s="13" customFormat="1">
      <c r="A598" s="13"/>
      <c r="B598" s="234"/>
      <c r="C598" s="235"/>
      <c r="D598" s="227" t="s">
        <v>168</v>
      </c>
      <c r="E598" s="236" t="s">
        <v>21</v>
      </c>
      <c r="F598" s="237" t="s">
        <v>188</v>
      </c>
      <c r="G598" s="235"/>
      <c r="H598" s="236" t="s">
        <v>21</v>
      </c>
      <c r="I598" s="238"/>
      <c r="J598" s="235"/>
      <c r="K598" s="235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168</v>
      </c>
      <c r="AU598" s="243" t="s">
        <v>85</v>
      </c>
      <c r="AV598" s="13" t="s">
        <v>83</v>
      </c>
      <c r="AW598" s="13" t="s">
        <v>37</v>
      </c>
      <c r="AX598" s="13" t="s">
        <v>76</v>
      </c>
      <c r="AY598" s="243" t="s">
        <v>155</v>
      </c>
    </row>
    <row r="599" s="14" customFormat="1">
      <c r="A599" s="14"/>
      <c r="B599" s="244"/>
      <c r="C599" s="245"/>
      <c r="D599" s="227" t="s">
        <v>168</v>
      </c>
      <c r="E599" s="246" t="s">
        <v>21</v>
      </c>
      <c r="F599" s="247" t="s">
        <v>528</v>
      </c>
      <c r="G599" s="245"/>
      <c r="H599" s="248">
        <v>23.800000000000001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168</v>
      </c>
      <c r="AU599" s="254" t="s">
        <v>85</v>
      </c>
      <c r="AV599" s="14" t="s">
        <v>85</v>
      </c>
      <c r="AW599" s="14" t="s">
        <v>37</v>
      </c>
      <c r="AX599" s="14" t="s">
        <v>76</v>
      </c>
      <c r="AY599" s="254" t="s">
        <v>155</v>
      </c>
    </row>
    <row r="600" s="15" customFormat="1">
      <c r="A600" s="15"/>
      <c r="B600" s="255"/>
      <c r="C600" s="256"/>
      <c r="D600" s="227" t="s">
        <v>168</v>
      </c>
      <c r="E600" s="257" t="s">
        <v>21</v>
      </c>
      <c r="F600" s="258" t="s">
        <v>171</v>
      </c>
      <c r="G600" s="256"/>
      <c r="H600" s="259">
        <v>248.44999999999999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5" t="s">
        <v>168</v>
      </c>
      <c r="AU600" s="265" t="s">
        <v>85</v>
      </c>
      <c r="AV600" s="15" t="s">
        <v>162</v>
      </c>
      <c r="AW600" s="15" t="s">
        <v>37</v>
      </c>
      <c r="AX600" s="15" t="s">
        <v>83</v>
      </c>
      <c r="AY600" s="265" t="s">
        <v>155</v>
      </c>
    </row>
    <row r="601" s="2" customFormat="1" ht="16.5" customHeight="1">
      <c r="A601" s="40"/>
      <c r="B601" s="41"/>
      <c r="C601" s="214" t="s">
        <v>677</v>
      </c>
      <c r="D601" s="214" t="s">
        <v>157</v>
      </c>
      <c r="E601" s="215" t="s">
        <v>678</v>
      </c>
      <c r="F601" s="216" t="s">
        <v>679</v>
      </c>
      <c r="G601" s="217" t="s">
        <v>553</v>
      </c>
      <c r="H601" s="218">
        <v>8</v>
      </c>
      <c r="I601" s="219"/>
      <c r="J601" s="220">
        <f>ROUND(I601*H601,2)</f>
        <v>0</v>
      </c>
      <c r="K601" s="216" t="s">
        <v>161</v>
      </c>
      <c r="L601" s="46"/>
      <c r="M601" s="221" t="s">
        <v>21</v>
      </c>
      <c r="N601" s="222" t="s">
        <v>47</v>
      </c>
      <c r="O601" s="86"/>
      <c r="P601" s="223">
        <f>O601*H601</f>
        <v>0</v>
      </c>
      <c r="Q601" s="223">
        <v>0.94164000000000003</v>
      </c>
      <c r="R601" s="223">
        <f>Q601*H601</f>
        <v>7.5331200000000003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162</v>
      </c>
      <c r="AT601" s="225" t="s">
        <v>157</v>
      </c>
      <c r="AU601" s="225" t="s">
        <v>85</v>
      </c>
      <c r="AY601" s="19" t="s">
        <v>155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83</v>
      </c>
      <c r="BK601" s="226">
        <f>ROUND(I601*H601,2)</f>
        <v>0</v>
      </c>
      <c r="BL601" s="19" t="s">
        <v>162</v>
      </c>
      <c r="BM601" s="225" t="s">
        <v>680</v>
      </c>
    </row>
    <row r="602" s="2" customFormat="1">
      <c r="A602" s="40"/>
      <c r="B602" s="41"/>
      <c r="C602" s="42"/>
      <c r="D602" s="227" t="s">
        <v>164</v>
      </c>
      <c r="E602" s="42"/>
      <c r="F602" s="228" t="s">
        <v>681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164</v>
      </c>
      <c r="AU602" s="19" t="s">
        <v>85</v>
      </c>
    </row>
    <row r="603" s="2" customFormat="1">
      <c r="A603" s="40"/>
      <c r="B603" s="41"/>
      <c r="C603" s="42"/>
      <c r="D603" s="232" t="s">
        <v>166</v>
      </c>
      <c r="E603" s="42"/>
      <c r="F603" s="233" t="s">
        <v>682</v>
      </c>
      <c r="G603" s="42"/>
      <c r="H603" s="42"/>
      <c r="I603" s="229"/>
      <c r="J603" s="42"/>
      <c r="K603" s="42"/>
      <c r="L603" s="46"/>
      <c r="M603" s="230"/>
      <c r="N603" s="231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166</v>
      </c>
      <c r="AU603" s="19" t="s">
        <v>85</v>
      </c>
    </row>
    <row r="604" s="13" customFormat="1">
      <c r="A604" s="13"/>
      <c r="B604" s="234"/>
      <c r="C604" s="235"/>
      <c r="D604" s="227" t="s">
        <v>168</v>
      </c>
      <c r="E604" s="236" t="s">
        <v>21</v>
      </c>
      <c r="F604" s="237" t="s">
        <v>186</v>
      </c>
      <c r="G604" s="235"/>
      <c r="H604" s="236" t="s">
        <v>21</v>
      </c>
      <c r="I604" s="238"/>
      <c r="J604" s="235"/>
      <c r="K604" s="235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168</v>
      </c>
      <c r="AU604" s="243" t="s">
        <v>85</v>
      </c>
      <c r="AV604" s="13" t="s">
        <v>83</v>
      </c>
      <c r="AW604" s="13" t="s">
        <v>37</v>
      </c>
      <c r="AX604" s="13" t="s">
        <v>76</v>
      </c>
      <c r="AY604" s="243" t="s">
        <v>155</v>
      </c>
    </row>
    <row r="605" s="14" customFormat="1">
      <c r="A605" s="14"/>
      <c r="B605" s="244"/>
      <c r="C605" s="245"/>
      <c r="D605" s="227" t="s">
        <v>168</v>
      </c>
      <c r="E605" s="246" t="s">
        <v>21</v>
      </c>
      <c r="F605" s="247" t="s">
        <v>683</v>
      </c>
      <c r="G605" s="245"/>
      <c r="H605" s="248">
        <v>7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168</v>
      </c>
      <c r="AU605" s="254" t="s">
        <v>85</v>
      </c>
      <c r="AV605" s="14" t="s">
        <v>85</v>
      </c>
      <c r="AW605" s="14" t="s">
        <v>37</v>
      </c>
      <c r="AX605" s="14" t="s">
        <v>76</v>
      </c>
      <c r="AY605" s="254" t="s">
        <v>155</v>
      </c>
    </row>
    <row r="606" s="13" customFormat="1">
      <c r="A606" s="13"/>
      <c r="B606" s="234"/>
      <c r="C606" s="235"/>
      <c r="D606" s="227" t="s">
        <v>168</v>
      </c>
      <c r="E606" s="236" t="s">
        <v>21</v>
      </c>
      <c r="F606" s="237" t="s">
        <v>188</v>
      </c>
      <c r="G606" s="235"/>
      <c r="H606" s="236" t="s">
        <v>21</v>
      </c>
      <c r="I606" s="238"/>
      <c r="J606" s="235"/>
      <c r="K606" s="235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168</v>
      </c>
      <c r="AU606" s="243" t="s">
        <v>85</v>
      </c>
      <c r="AV606" s="13" t="s">
        <v>83</v>
      </c>
      <c r="AW606" s="13" t="s">
        <v>37</v>
      </c>
      <c r="AX606" s="13" t="s">
        <v>76</v>
      </c>
      <c r="AY606" s="243" t="s">
        <v>155</v>
      </c>
    </row>
    <row r="607" s="14" customFormat="1">
      <c r="A607" s="14"/>
      <c r="B607" s="244"/>
      <c r="C607" s="245"/>
      <c r="D607" s="227" t="s">
        <v>168</v>
      </c>
      <c r="E607" s="246" t="s">
        <v>21</v>
      </c>
      <c r="F607" s="247" t="s">
        <v>684</v>
      </c>
      <c r="G607" s="245"/>
      <c r="H607" s="248">
        <v>1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168</v>
      </c>
      <c r="AU607" s="254" t="s">
        <v>85</v>
      </c>
      <c r="AV607" s="14" t="s">
        <v>85</v>
      </c>
      <c r="AW607" s="14" t="s">
        <v>37</v>
      </c>
      <c r="AX607" s="14" t="s">
        <v>76</v>
      </c>
      <c r="AY607" s="254" t="s">
        <v>155</v>
      </c>
    </row>
    <row r="608" s="15" customFormat="1">
      <c r="A608" s="15"/>
      <c r="B608" s="255"/>
      <c r="C608" s="256"/>
      <c r="D608" s="227" t="s">
        <v>168</v>
      </c>
      <c r="E608" s="257" t="s">
        <v>21</v>
      </c>
      <c r="F608" s="258" t="s">
        <v>171</v>
      </c>
      <c r="G608" s="256"/>
      <c r="H608" s="259">
        <v>8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5" t="s">
        <v>168</v>
      </c>
      <c r="AU608" s="265" t="s">
        <v>85</v>
      </c>
      <c r="AV608" s="15" t="s">
        <v>162</v>
      </c>
      <c r="AW608" s="15" t="s">
        <v>37</v>
      </c>
      <c r="AX608" s="15" t="s">
        <v>83</v>
      </c>
      <c r="AY608" s="265" t="s">
        <v>155</v>
      </c>
    </row>
    <row r="609" s="2" customFormat="1" ht="16.5" customHeight="1">
      <c r="A609" s="40"/>
      <c r="B609" s="41"/>
      <c r="C609" s="214" t="s">
        <v>685</v>
      </c>
      <c r="D609" s="214" t="s">
        <v>157</v>
      </c>
      <c r="E609" s="215" t="s">
        <v>686</v>
      </c>
      <c r="F609" s="216" t="s">
        <v>687</v>
      </c>
      <c r="G609" s="217" t="s">
        <v>270</v>
      </c>
      <c r="H609" s="218">
        <v>0.84299999999999997</v>
      </c>
      <c r="I609" s="219"/>
      <c r="J609" s="220">
        <f>ROUND(I609*H609,2)</f>
        <v>0</v>
      </c>
      <c r="K609" s="216" t="s">
        <v>161</v>
      </c>
      <c r="L609" s="46"/>
      <c r="M609" s="221" t="s">
        <v>21</v>
      </c>
      <c r="N609" s="222" t="s">
        <v>47</v>
      </c>
      <c r="O609" s="86"/>
      <c r="P609" s="223">
        <f>O609*H609</f>
        <v>0</v>
      </c>
      <c r="Q609" s="223">
        <v>2.5018699999999998</v>
      </c>
      <c r="R609" s="223">
        <f>Q609*H609</f>
        <v>2.1090764099999997</v>
      </c>
      <c r="S609" s="223">
        <v>0</v>
      </c>
      <c r="T609" s="224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5" t="s">
        <v>162</v>
      </c>
      <c r="AT609" s="225" t="s">
        <v>157</v>
      </c>
      <c r="AU609" s="225" t="s">
        <v>85</v>
      </c>
      <c r="AY609" s="19" t="s">
        <v>155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9" t="s">
        <v>83</v>
      </c>
      <c r="BK609" s="226">
        <f>ROUND(I609*H609,2)</f>
        <v>0</v>
      </c>
      <c r="BL609" s="19" t="s">
        <v>162</v>
      </c>
      <c r="BM609" s="225" t="s">
        <v>688</v>
      </c>
    </row>
    <row r="610" s="2" customFormat="1">
      <c r="A610" s="40"/>
      <c r="B610" s="41"/>
      <c r="C610" s="42"/>
      <c r="D610" s="227" t="s">
        <v>164</v>
      </c>
      <c r="E610" s="42"/>
      <c r="F610" s="228" t="s">
        <v>689</v>
      </c>
      <c r="G610" s="42"/>
      <c r="H610" s="42"/>
      <c r="I610" s="229"/>
      <c r="J610" s="42"/>
      <c r="K610" s="42"/>
      <c r="L610" s="46"/>
      <c r="M610" s="230"/>
      <c r="N610" s="231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164</v>
      </c>
      <c r="AU610" s="19" t="s">
        <v>85</v>
      </c>
    </row>
    <row r="611" s="2" customFormat="1">
      <c r="A611" s="40"/>
      <c r="B611" s="41"/>
      <c r="C611" s="42"/>
      <c r="D611" s="232" t="s">
        <v>166</v>
      </c>
      <c r="E611" s="42"/>
      <c r="F611" s="233" t="s">
        <v>690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166</v>
      </c>
      <c r="AU611" s="19" t="s">
        <v>85</v>
      </c>
    </row>
    <row r="612" s="2" customFormat="1">
      <c r="A612" s="40"/>
      <c r="B612" s="41"/>
      <c r="C612" s="42"/>
      <c r="D612" s="227" t="s">
        <v>481</v>
      </c>
      <c r="E612" s="42"/>
      <c r="F612" s="287" t="s">
        <v>691</v>
      </c>
      <c r="G612" s="42"/>
      <c r="H612" s="42"/>
      <c r="I612" s="229"/>
      <c r="J612" s="42"/>
      <c r="K612" s="42"/>
      <c r="L612" s="46"/>
      <c r="M612" s="230"/>
      <c r="N612" s="231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481</v>
      </c>
      <c r="AU612" s="19" t="s">
        <v>85</v>
      </c>
    </row>
    <row r="613" s="13" customFormat="1">
      <c r="A613" s="13"/>
      <c r="B613" s="234"/>
      <c r="C613" s="235"/>
      <c r="D613" s="227" t="s">
        <v>168</v>
      </c>
      <c r="E613" s="236" t="s">
        <v>21</v>
      </c>
      <c r="F613" s="237" t="s">
        <v>692</v>
      </c>
      <c r="G613" s="235"/>
      <c r="H613" s="236" t="s">
        <v>21</v>
      </c>
      <c r="I613" s="238"/>
      <c r="J613" s="235"/>
      <c r="K613" s="235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168</v>
      </c>
      <c r="AU613" s="243" t="s">
        <v>85</v>
      </c>
      <c r="AV613" s="13" t="s">
        <v>83</v>
      </c>
      <c r="AW613" s="13" t="s">
        <v>37</v>
      </c>
      <c r="AX613" s="13" t="s">
        <v>76</v>
      </c>
      <c r="AY613" s="243" t="s">
        <v>155</v>
      </c>
    </row>
    <row r="614" s="14" customFormat="1">
      <c r="A614" s="14"/>
      <c r="B614" s="244"/>
      <c r="C614" s="245"/>
      <c r="D614" s="227" t="s">
        <v>168</v>
      </c>
      <c r="E614" s="246" t="s">
        <v>21</v>
      </c>
      <c r="F614" s="247" t="s">
        <v>693</v>
      </c>
      <c r="G614" s="245"/>
      <c r="H614" s="248">
        <v>1.145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168</v>
      </c>
      <c r="AU614" s="254" t="s">
        <v>85</v>
      </c>
      <c r="AV614" s="14" t="s">
        <v>85</v>
      </c>
      <c r="AW614" s="14" t="s">
        <v>37</v>
      </c>
      <c r="AX614" s="14" t="s">
        <v>76</v>
      </c>
      <c r="AY614" s="254" t="s">
        <v>155</v>
      </c>
    </row>
    <row r="615" s="14" customFormat="1">
      <c r="A615" s="14"/>
      <c r="B615" s="244"/>
      <c r="C615" s="245"/>
      <c r="D615" s="227" t="s">
        <v>168</v>
      </c>
      <c r="E615" s="246" t="s">
        <v>21</v>
      </c>
      <c r="F615" s="247" t="s">
        <v>694</v>
      </c>
      <c r="G615" s="245"/>
      <c r="H615" s="248">
        <v>-0.30199999999999999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168</v>
      </c>
      <c r="AU615" s="254" t="s">
        <v>85</v>
      </c>
      <c r="AV615" s="14" t="s">
        <v>85</v>
      </c>
      <c r="AW615" s="14" t="s">
        <v>37</v>
      </c>
      <c r="AX615" s="14" t="s">
        <v>76</v>
      </c>
      <c r="AY615" s="254" t="s">
        <v>155</v>
      </c>
    </row>
    <row r="616" s="15" customFormat="1">
      <c r="A616" s="15"/>
      <c r="B616" s="255"/>
      <c r="C616" s="256"/>
      <c r="D616" s="227" t="s">
        <v>168</v>
      </c>
      <c r="E616" s="257" t="s">
        <v>21</v>
      </c>
      <c r="F616" s="258" t="s">
        <v>171</v>
      </c>
      <c r="G616" s="256"/>
      <c r="H616" s="259">
        <v>0.84299999999999997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5" t="s">
        <v>168</v>
      </c>
      <c r="AU616" s="265" t="s">
        <v>85</v>
      </c>
      <c r="AV616" s="15" t="s">
        <v>162</v>
      </c>
      <c r="AW616" s="15" t="s">
        <v>37</v>
      </c>
      <c r="AX616" s="15" t="s">
        <v>83</v>
      </c>
      <c r="AY616" s="265" t="s">
        <v>155</v>
      </c>
    </row>
    <row r="617" s="2" customFormat="1" ht="16.5" customHeight="1">
      <c r="A617" s="40"/>
      <c r="B617" s="41"/>
      <c r="C617" s="214" t="s">
        <v>695</v>
      </c>
      <c r="D617" s="214" t="s">
        <v>157</v>
      </c>
      <c r="E617" s="215" t="s">
        <v>696</v>
      </c>
      <c r="F617" s="216" t="s">
        <v>697</v>
      </c>
      <c r="G617" s="217" t="s">
        <v>270</v>
      </c>
      <c r="H617" s="218">
        <v>4.4340000000000002</v>
      </c>
      <c r="I617" s="219"/>
      <c r="J617" s="220">
        <f>ROUND(I617*H617,2)</f>
        <v>0</v>
      </c>
      <c r="K617" s="216" t="s">
        <v>161</v>
      </c>
      <c r="L617" s="46"/>
      <c r="M617" s="221" t="s">
        <v>21</v>
      </c>
      <c r="N617" s="222" t="s">
        <v>47</v>
      </c>
      <c r="O617" s="86"/>
      <c r="P617" s="223">
        <f>O617*H617</f>
        <v>0</v>
      </c>
      <c r="Q617" s="223">
        <v>2.5018699999999998</v>
      </c>
      <c r="R617" s="223">
        <f>Q617*H617</f>
        <v>11.093291579999999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162</v>
      </c>
      <c r="AT617" s="225" t="s">
        <v>157</v>
      </c>
      <c r="AU617" s="225" t="s">
        <v>85</v>
      </c>
      <c r="AY617" s="19" t="s">
        <v>155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83</v>
      </c>
      <c r="BK617" s="226">
        <f>ROUND(I617*H617,2)</f>
        <v>0</v>
      </c>
      <c r="BL617" s="19" t="s">
        <v>162</v>
      </c>
      <c r="BM617" s="225" t="s">
        <v>698</v>
      </c>
    </row>
    <row r="618" s="2" customFormat="1">
      <c r="A618" s="40"/>
      <c r="B618" s="41"/>
      <c r="C618" s="42"/>
      <c r="D618" s="227" t="s">
        <v>164</v>
      </c>
      <c r="E618" s="42"/>
      <c r="F618" s="228" t="s">
        <v>699</v>
      </c>
      <c r="G618" s="42"/>
      <c r="H618" s="42"/>
      <c r="I618" s="229"/>
      <c r="J618" s="42"/>
      <c r="K618" s="42"/>
      <c r="L618" s="46"/>
      <c r="M618" s="230"/>
      <c r="N618" s="231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164</v>
      </c>
      <c r="AU618" s="19" t="s">
        <v>85</v>
      </c>
    </row>
    <row r="619" s="2" customFormat="1">
      <c r="A619" s="40"/>
      <c r="B619" s="41"/>
      <c r="C619" s="42"/>
      <c r="D619" s="232" t="s">
        <v>166</v>
      </c>
      <c r="E619" s="42"/>
      <c r="F619" s="233" t="s">
        <v>700</v>
      </c>
      <c r="G619" s="42"/>
      <c r="H619" s="42"/>
      <c r="I619" s="229"/>
      <c r="J619" s="42"/>
      <c r="K619" s="42"/>
      <c r="L619" s="46"/>
      <c r="M619" s="230"/>
      <c r="N619" s="231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166</v>
      </c>
      <c r="AU619" s="19" t="s">
        <v>85</v>
      </c>
    </row>
    <row r="620" s="2" customFormat="1">
      <c r="A620" s="40"/>
      <c r="B620" s="41"/>
      <c r="C620" s="42"/>
      <c r="D620" s="227" t="s">
        <v>481</v>
      </c>
      <c r="E620" s="42"/>
      <c r="F620" s="287" t="s">
        <v>701</v>
      </c>
      <c r="G620" s="42"/>
      <c r="H620" s="42"/>
      <c r="I620" s="229"/>
      <c r="J620" s="42"/>
      <c r="K620" s="42"/>
      <c r="L620" s="46"/>
      <c r="M620" s="230"/>
      <c r="N620" s="231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481</v>
      </c>
      <c r="AU620" s="19" t="s">
        <v>85</v>
      </c>
    </row>
    <row r="621" s="13" customFormat="1">
      <c r="A621" s="13"/>
      <c r="B621" s="234"/>
      <c r="C621" s="235"/>
      <c r="D621" s="227" t="s">
        <v>168</v>
      </c>
      <c r="E621" s="236" t="s">
        <v>21</v>
      </c>
      <c r="F621" s="237" t="s">
        <v>702</v>
      </c>
      <c r="G621" s="235"/>
      <c r="H621" s="236" t="s">
        <v>21</v>
      </c>
      <c r="I621" s="238"/>
      <c r="J621" s="235"/>
      <c r="K621" s="235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168</v>
      </c>
      <c r="AU621" s="243" t="s">
        <v>85</v>
      </c>
      <c r="AV621" s="13" t="s">
        <v>83</v>
      </c>
      <c r="AW621" s="13" t="s">
        <v>37</v>
      </c>
      <c r="AX621" s="13" t="s">
        <v>76</v>
      </c>
      <c r="AY621" s="243" t="s">
        <v>155</v>
      </c>
    </row>
    <row r="622" s="14" customFormat="1">
      <c r="A622" s="14"/>
      <c r="B622" s="244"/>
      <c r="C622" s="245"/>
      <c r="D622" s="227" t="s">
        <v>168</v>
      </c>
      <c r="E622" s="246" t="s">
        <v>21</v>
      </c>
      <c r="F622" s="247" t="s">
        <v>703</v>
      </c>
      <c r="G622" s="245"/>
      <c r="H622" s="248">
        <v>4.8849999999999998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168</v>
      </c>
      <c r="AU622" s="254" t="s">
        <v>85</v>
      </c>
      <c r="AV622" s="14" t="s">
        <v>85</v>
      </c>
      <c r="AW622" s="14" t="s">
        <v>37</v>
      </c>
      <c r="AX622" s="14" t="s">
        <v>76</v>
      </c>
      <c r="AY622" s="254" t="s">
        <v>155</v>
      </c>
    </row>
    <row r="623" s="14" customFormat="1">
      <c r="A623" s="14"/>
      <c r="B623" s="244"/>
      <c r="C623" s="245"/>
      <c r="D623" s="227" t="s">
        <v>168</v>
      </c>
      <c r="E623" s="246" t="s">
        <v>21</v>
      </c>
      <c r="F623" s="247" t="s">
        <v>704</v>
      </c>
      <c r="G623" s="245"/>
      <c r="H623" s="248">
        <v>-0.28499999999999998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168</v>
      </c>
      <c r="AU623" s="254" t="s">
        <v>85</v>
      </c>
      <c r="AV623" s="14" t="s">
        <v>85</v>
      </c>
      <c r="AW623" s="14" t="s">
        <v>37</v>
      </c>
      <c r="AX623" s="14" t="s">
        <v>76</v>
      </c>
      <c r="AY623" s="254" t="s">
        <v>155</v>
      </c>
    </row>
    <row r="624" s="14" customFormat="1">
      <c r="A624" s="14"/>
      <c r="B624" s="244"/>
      <c r="C624" s="245"/>
      <c r="D624" s="227" t="s">
        <v>168</v>
      </c>
      <c r="E624" s="246" t="s">
        <v>21</v>
      </c>
      <c r="F624" s="247" t="s">
        <v>705</v>
      </c>
      <c r="G624" s="245"/>
      <c r="H624" s="248">
        <v>-0.16600000000000001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168</v>
      </c>
      <c r="AU624" s="254" t="s">
        <v>85</v>
      </c>
      <c r="AV624" s="14" t="s">
        <v>85</v>
      </c>
      <c r="AW624" s="14" t="s">
        <v>37</v>
      </c>
      <c r="AX624" s="14" t="s">
        <v>76</v>
      </c>
      <c r="AY624" s="254" t="s">
        <v>155</v>
      </c>
    </row>
    <row r="625" s="15" customFormat="1">
      <c r="A625" s="15"/>
      <c r="B625" s="255"/>
      <c r="C625" s="256"/>
      <c r="D625" s="227" t="s">
        <v>168</v>
      </c>
      <c r="E625" s="257" t="s">
        <v>21</v>
      </c>
      <c r="F625" s="258" t="s">
        <v>171</v>
      </c>
      <c r="G625" s="256"/>
      <c r="H625" s="259">
        <v>4.4340000000000002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5" t="s">
        <v>168</v>
      </c>
      <c r="AU625" s="265" t="s">
        <v>85</v>
      </c>
      <c r="AV625" s="15" t="s">
        <v>162</v>
      </c>
      <c r="AW625" s="15" t="s">
        <v>37</v>
      </c>
      <c r="AX625" s="15" t="s">
        <v>83</v>
      </c>
      <c r="AY625" s="265" t="s">
        <v>155</v>
      </c>
    </row>
    <row r="626" s="2" customFormat="1" ht="21.75" customHeight="1">
      <c r="A626" s="40"/>
      <c r="B626" s="41"/>
      <c r="C626" s="214" t="s">
        <v>706</v>
      </c>
      <c r="D626" s="214" t="s">
        <v>157</v>
      </c>
      <c r="E626" s="215" t="s">
        <v>707</v>
      </c>
      <c r="F626" s="216" t="s">
        <v>708</v>
      </c>
      <c r="G626" s="217" t="s">
        <v>270</v>
      </c>
      <c r="H626" s="218">
        <v>1.1830000000000001</v>
      </c>
      <c r="I626" s="219"/>
      <c r="J626" s="220">
        <f>ROUND(I626*H626,2)</f>
        <v>0</v>
      </c>
      <c r="K626" s="216" t="s">
        <v>479</v>
      </c>
      <c r="L626" s="46"/>
      <c r="M626" s="221" t="s">
        <v>21</v>
      </c>
      <c r="N626" s="222" t="s">
        <v>47</v>
      </c>
      <c r="O626" s="86"/>
      <c r="P626" s="223">
        <f>O626*H626</f>
        <v>0</v>
      </c>
      <c r="Q626" s="223">
        <v>2.4775800000000001</v>
      </c>
      <c r="R626" s="223">
        <f>Q626*H626</f>
        <v>2.9309771400000004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162</v>
      </c>
      <c r="AT626" s="225" t="s">
        <v>157</v>
      </c>
      <c r="AU626" s="225" t="s">
        <v>85</v>
      </c>
      <c r="AY626" s="19" t="s">
        <v>155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83</v>
      </c>
      <c r="BK626" s="226">
        <f>ROUND(I626*H626,2)</f>
        <v>0</v>
      </c>
      <c r="BL626" s="19" t="s">
        <v>162</v>
      </c>
      <c r="BM626" s="225" t="s">
        <v>709</v>
      </c>
    </row>
    <row r="627" s="2" customFormat="1">
      <c r="A627" s="40"/>
      <c r="B627" s="41"/>
      <c r="C627" s="42"/>
      <c r="D627" s="227" t="s">
        <v>164</v>
      </c>
      <c r="E627" s="42"/>
      <c r="F627" s="228" t="s">
        <v>710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164</v>
      </c>
      <c r="AU627" s="19" t="s">
        <v>85</v>
      </c>
    </row>
    <row r="628" s="13" customFormat="1">
      <c r="A628" s="13"/>
      <c r="B628" s="234"/>
      <c r="C628" s="235"/>
      <c r="D628" s="227" t="s">
        <v>168</v>
      </c>
      <c r="E628" s="236" t="s">
        <v>21</v>
      </c>
      <c r="F628" s="237" t="s">
        <v>711</v>
      </c>
      <c r="G628" s="235"/>
      <c r="H628" s="236" t="s">
        <v>21</v>
      </c>
      <c r="I628" s="238"/>
      <c r="J628" s="235"/>
      <c r="K628" s="235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168</v>
      </c>
      <c r="AU628" s="243" t="s">
        <v>85</v>
      </c>
      <c r="AV628" s="13" t="s">
        <v>83</v>
      </c>
      <c r="AW628" s="13" t="s">
        <v>37</v>
      </c>
      <c r="AX628" s="13" t="s">
        <v>76</v>
      </c>
      <c r="AY628" s="243" t="s">
        <v>155</v>
      </c>
    </row>
    <row r="629" s="14" customFormat="1">
      <c r="A629" s="14"/>
      <c r="B629" s="244"/>
      <c r="C629" s="245"/>
      <c r="D629" s="227" t="s">
        <v>168</v>
      </c>
      <c r="E629" s="246" t="s">
        <v>21</v>
      </c>
      <c r="F629" s="247" t="s">
        <v>712</v>
      </c>
      <c r="G629" s="245"/>
      <c r="H629" s="248">
        <v>1.1830000000000001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168</v>
      </c>
      <c r="AU629" s="254" t="s">
        <v>85</v>
      </c>
      <c r="AV629" s="14" t="s">
        <v>85</v>
      </c>
      <c r="AW629" s="14" t="s">
        <v>37</v>
      </c>
      <c r="AX629" s="14" t="s">
        <v>76</v>
      </c>
      <c r="AY629" s="254" t="s">
        <v>155</v>
      </c>
    </row>
    <row r="630" s="15" customFormat="1">
      <c r="A630" s="15"/>
      <c r="B630" s="255"/>
      <c r="C630" s="256"/>
      <c r="D630" s="227" t="s">
        <v>168</v>
      </c>
      <c r="E630" s="257" t="s">
        <v>21</v>
      </c>
      <c r="F630" s="258" t="s">
        <v>171</v>
      </c>
      <c r="G630" s="256"/>
      <c r="H630" s="259">
        <v>1.1830000000000001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5" t="s">
        <v>168</v>
      </c>
      <c r="AU630" s="265" t="s">
        <v>85</v>
      </c>
      <c r="AV630" s="15" t="s">
        <v>162</v>
      </c>
      <c r="AW630" s="15" t="s">
        <v>37</v>
      </c>
      <c r="AX630" s="15" t="s">
        <v>83</v>
      </c>
      <c r="AY630" s="265" t="s">
        <v>155</v>
      </c>
    </row>
    <row r="631" s="2" customFormat="1" ht="16.5" customHeight="1">
      <c r="A631" s="40"/>
      <c r="B631" s="41"/>
      <c r="C631" s="214" t="s">
        <v>713</v>
      </c>
      <c r="D631" s="214" t="s">
        <v>157</v>
      </c>
      <c r="E631" s="215" t="s">
        <v>714</v>
      </c>
      <c r="F631" s="216" t="s">
        <v>715</v>
      </c>
      <c r="G631" s="217" t="s">
        <v>553</v>
      </c>
      <c r="H631" s="218">
        <v>4</v>
      </c>
      <c r="I631" s="219"/>
      <c r="J631" s="220">
        <f>ROUND(I631*H631,2)</f>
        <v>0</v>
      </c>
      <c r="K631" s="216" t="s">
        <v>161</v>
      </c>
      <c r="L631" s="46"/>
      <c r="M631" s="221" t="s">
        <v>21</v>
      </c>
      <c r="N631" s="222" t="s">
        <v>47</v>
      </c>
      <c r="O631" s="86"/>
      <c r="P631" s="223">
        <f>O631*H631</f>
        <v>0</v>
      </c>
      <c r="Q631" s="223">
        <v>0.010189999999999999</v>
      </c>
      <c r="R631" s="223">
        <f>Q631*H631</f>
        <v>0.040759999999999998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162</v>
      </c>
      <c r="AT631" s="225" t="s">
        <v>157</v>
      </c>
      <c r="AU631" s="225" t="s">
        <v>85</v>
      </c>
      <c r="AY631" s="19" t="s">
        <v>155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83</v>
      </c>
      <c r="BK631" s="226">
        <f>ROUND(I631*H631,2)</f>
        <v>0</v>
      </c>
      <c r="BL631" s="19" t="s">
        <v>162</v>
      </c>
      <c r="BM631" s="225" t="s">
        <v>716</v>
      </c>
    </row>
    <row r="632" s="2" customFormat="1">
      <c r="A632" s="40"/>
      <c r="B632" s="41"/>
      <c r="C632" s="42"/>
      <c r="D632" s="227" t="s">
        <v>164</v>
      </c>
      <c r="E632" s="42"/>
      <c r="F632" s="228" t="s">
        <v>715</v>
      </c>
      <c r="G632" s="42"/>
      <c r="H632" s="42"/>
      <c r="I632" s="229"/>
      <c r="J632" s="42"/>
      <c r="K632" s="42"/>
      <c r="L632" s="46"/>
      <c r="M632" s="230"/>
      <c r="N632" s="231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164</v>
      </c>
      <c r="AU632" s="19" t="s">
        <v>85</v>
      </c>
    </row>
    <row r="633" s="2" customFormat="1">
      <c r="A633" s="40"/>
      <c r="B633" s="41"/>
      <c r="C633" s="42"/>
      <c r="D633" s="232" t="s">
        <v>166</v>
      </c>
      <c r="E633" s="42"/>
      <c r="F633" s="233" t="s">
        <v>717</v>
      </c>
      <c r="G633" s="42"/>
      <c r="H633" s="42"/>
      <c r="I633" s="229"/>
      <c r="J633" s="42"/>
      <c r="K633" s="42"/>
      <c r="L633" s="46"/>
      <c r="M633" s="230"/>
      <c r="N633" s="231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166</v>
      </c>
      <c r="AU633" s="19" t="s">
        <v>85</v>
      </c>
    </row>
    <row r="634" s="13" customFormat="1">
      <c r="A634" s="13"/>
      <c r="B634" s="234"/>
      <c r="C634" s="235"/>
      <c r="D634" s="227" t="s">
        <v>168</v>
      </c>
      <c r="E634" s="236" t="s">
        <v>21</v>
      </c>
      <c r="F634" s="237" t="s">
        <v>572</v>
      </c>
      <c r="G634" s="235"/>
      <c r="H634" s="236" t="s">
        <v>21</v>
      </c>
      <c r="I634" s="238"/>
      <c r="J634" s="235"/>
      <c r="K634" s="235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168</v>
      </c>
      <c r="AU634" s="243" t="s">
        <v>85</v>
      </c>
      <c r="AV634" s="13" t="s">
        <v>83</v>
      </c>
      <c r="AW634" s="13" t="s">
        <v>37</v>
      </c>
      <c r="AX634" s="13" t="s">
        <v>76</v>
      </c>
      <c r="AY634" s="243" t="s">
        <v>155</v>
      </c>
    </row>
    <row r="635" s="14" customFormat="1">
      <c r="A635" s="14"/>
      <c r="B635" s="244"/>
      <c r="C635" s="245"/>
      <c r="D635" s="227" t="s">
        <v>168</v>
      </c>
      <c r="E635" s="246" t="s">
        <v>21</v>
      </c>
      <c r="F635" s="247" t="s">
        <v>718</v>
      </c>
      <c r="G635" s="245"/>
      <c r="H635" s="248">
        <v>1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168</v>
      </c>
      <c r="AU635" s="254" t="s">
        <v>85</v>
      </c>
      <c r="AV635" s="14" t="s">
        <v>85</v>
      </c>
      <c r="AW635" s="14" t="s">
        <v>37</v>
      </c>
      <c r="AX635" s="14" t="s">
        <v>76</v>
      </c>
      <c r="AY635" s="254" t="s">
        <v>155</v>
      </c>
    </row>
    <row r="636" s="14" customFormat="1">
      <c r="A636" s="14"/>
      <c r="B636" s="244"/>
      <c r="C636" s="245"/>
      <c r="D636" s="227" t="s">
        <v>168</v>
      </c>
      <c r="E636" s="246" t="s">
        <v>21</v>
      </c>
      <c r="F636" s="247" t="s">
        <v>719</v>
      </c>
      <c r="G636" s="245"/>
      <c r="H636" s="248">
        <v>2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168</v>
      </c>
      <c r="AU636" s="254" t="s">
        <v>85</v>
      </c>
      <c r="AV636" s="14" t="s">
        <v>85</v>
      </c>
      <c r="AW636" s="14" t="s">
        <v>37</v>
      </c>
      <c r="AX636" s="14" t="s">
        <v>76</v>
      </c>
      <c r="AY636" s="254" t="s">
        <v>155</v>
      </c>
    </row>
    <row r="637" s="14" customFormat="1">
      <c r="A637" s="14"/>
      <c r="B637" s="244"/>
      <c r="C637" s="245"/>
      <c r="D637" s="227" t="s">
        <v>168</v>
      </c>
      <c r="E637" s="246" t="s">
        <v>21</v>
      </c>
      <c r="F637" s="247" t="s">
        <v>720</v>
      </c>
      <c r="G637" s="245"/>
      <c r="H637" s="248">
        <v>1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168</v>
      </c>
      <c r="AU637" s="254" t="s">
        <v>85</v>
      </c>
      <c r="AV637" s="14" t="s">
        <v>85</v>
      </c>
      <c r="AW637" s="14" t="s">
        <v>37</v>
      </c>
      <c r="AX637" s="14" t="s">
        <v>76</v>
      </c>
      <c r="AY637" s="254" t="s">
        <v>155</v>
      </c>
    </row>
    <row r="638" s="15" customFormat="1">
      <c r="A638" s="15"/>
      <c r="B638" s="255"/>
      <c r="C638" s="256"/>
      <c r="D638" s="227" t="s">
        <v>168</v>
      </c>
      <c r="E638" s="257" t="s">
        <v>21</v>
      </c>
      <c r="F638" s="258" t="s">
        <v>171</v>
      </c>
      <c r="G638" s="256"/>
      <c r="H638" s="259">
        <v>4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5" t="s">
        <v>168</v>
      </c>
      <c r="AU638" s="265" t="s">
        <v>85</v>
      </c>
      <c r="AV638" s="15" t="s">
        <v>162</v>
      </c>
      <c r="AW638" s="15" t="s">
        <v>37</v>
      </c>
      <c r="AX638" s="15" t="s">
        <v>83</v>
      </c>
      <c r="AY638" s="265" t="s">
        <v>155</v>
      </c>
    </row>
    <row r="639" s="2" customFormat="1" ht="16.5" customHeight="1">
      <c r="A639" s="40"/>
      <c r="B639" s="41"/>
      <c r="C639" s="277" t="s">
        <v>721</v>
      </c>
      <c r="D639" s="277" t="s">
        <v>476</v>
      </c>
      <c r="E639" s="278" t="s">
        <v>722</v>
      </c>
      <c r="F639" s="279" t="s">
        <v>723</v>
      </c>
      <c r="G639" s="280" t="s">
        <v>553</v>
      </c>
      <c r="H639" s="281">
        <v>1.01</v>
      </c>
      <c r="I639" s="282"/>
      <c r="J639" s="283">
        <f>ROUND(I639*H639,2)</f>
        <v>0</v>
      </c>
      <c r="K639" s="279" t="s">
        <v>161</v>
      </c>
      <c r="L639" s="284"/>
      <c r="M639" s="285" t="s">
        <v>21</v>
      </c>
      <c r="N639" s="286" t="s">
        <v>47</v>
      </c>
      <c r="O639" s="86"/>
      <c r="P639" s="223">
        <f>O639*H639</f>
        <v>0</v>
      </c>
      <c r="Q639" s="223">
        <v>0.254</v>
      </c>
      <c r="R639" s="223">
        <f>Q639*H639</f>
        <v>0.25653999999999999</v>
      </c>
      <c r="S639" s="223">
        <v>0</v>
      </c>
      <c r="T639" s="224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5" t="s">
        <v>225</v>
      </c>
      <c r="AT639" s="225" t="s">
        <v>476</v>
      </c>
      <c r="AU639" s="225" t="s">
        <v>85</v>
      </c>
      <c r="AY639" s="19" t="s">
        <v>155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9" t="s">
        <v>83</v>
      </c>
      <c r="BK639" s="226">
        <f>ROUND(I639*H639,2)</f>
        <v>0</v>
      </c>
      <c r="BL639" s="19" t="s">
        <v>162</v>
      </c>
      <c r="BM639" s="225" t="s">
        <v>724</v>
      </c>
    </row>
    <row r="640" s="2" customFormat="1">
      <c r="A640" s="40"/>
      <c r="B640" s="41"/>
      <c r="C640" s="42"/>
      <c r="D640" s="227" t="s">
        <v>164</v>
      </c>
      <c r="E640" s="42"/>
      <c r="F640" s="228" t="s">
        <v>723</v>
      </c>
      <c r="G640" s="42"/>
      <c r="H640" s="42"/>
      <c r="I640" s="229"/>
      <c r="J640" s="42"/>
      <c r="K640" s="42"/>
      <c r="L640" s="46"/>
      <c r="M640" s="230"/>
      <c r="N640" s="231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164</v>
      </c>
      <c r="AU640" s="19" t="s">
        <v>85</v>
      </c>
    </row>
    <row r="641" s="14" customFormat="1">
      <c r="A641" s="14"/>
      <c r="B641" s="244"/>
      <c r="C641" s="245"/>
      <c r="D641" s="227" t="s">
        <v>168</v>
      </c>
      <c r="E641" s="245"/>
      <c r="F641" s="247" t="s">
        <v>589</v>
      </c>
      <c r="G641" s="245"/>
      <c r="H641" s="248">
        <v>1.01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168</v>
      </c>
      <c r="AU641" s="254" t="s">
        <v>85</v>
      </c>
      <c r="AV641" s="14" t="s">
        <v>85</v>
      </c>
      <c r="AW641" s="14" t="s">
        <v>4</v>
      </c>
      <c r="AX641" s="14" t="s">
        <v>83</v>
      </c>
      <c r="AY641" s="254" t="s">
        <v>155</v>
      </c>
    </row>
    <row r="642" s="2" customFormat="1" ht="16.5" customHeight="1">
      <c r="A642" s="40"/>
      <c r="B642" s="41"/>
      <c r="C642" s="277" t="s">
        <v>725</v>
      </c>
      <c r="D642" s="277" t="s">
        <v>476</v>
      </c>
      <c r="E642" s="278" t="s">
        <v>726</v>
      </c>
      <c r="F642" s="279" t="s">
        <v>727</v>
      </c>
      <c r="G642" s="280" t="s">
        <v>553</v>
      </c>
      <c r="H642" s="281">
        <v>2.02</v>
      </c>
      <c r="I642" s="282"/>
      <c r="J642" s="283">
        <f>ROUND(I642*H642,2)</f>
        <v>0</v>
      </c>
      <c r="K642" s="279" t="s">
        <v>161</v>
      </c>
      <c r="L642" s="284"/>
      <c r="M642" s="285" t="s">
        <v>21</v>
      </c>
      <c r="N642" s="286" t="s">
        <v>47</v>
      </c>
      <c r="O642" s="86"/>
      <c r="P642" s="223">
        <f>O642*H642</f>
        <v>0</v>
      </c>
      <c r="Q642" s="223">
        <v>0.50600000000000001</v>
      </c>
      <c r="R642" s="223">
        <f>Q642*H642</f>
        <v>1.0221199999999999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225</v>
      </c>
      <c r="AT642" s="225" t="s">
        <v>476</v>
      </c>
      <c r="AU642" s="225" t="s">
        <v>85</v>
      </c>
      <c r="AY642" s="19" t="s">
        <v>155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83</v>
      </c>
      <c r="BK642" s="226">
        <f>ROUND(I642*H642,2)</f>
        <v>0</v>
      </c>
      <c r="BL642" s="19" t="s">
        <v>162</v>
      </c>
      <c r="BM642" s="225" t="s">
        <v>728</v>
      </c>
    </row>
    <row r="643" s="2" customFormat="1">
      <c r="A643" s="40"/>
      <c r="B643" s="41"/>
      <c r="C643" s="42"/>
      <c r="D643" s="227" t="s">
        <v>164</v>
      </c>
      <c r="E643" s="42"/>
      <c r="F643" s="228" t="s">
        <v>727</v>
      </c>
      <c r="G643" s="42"/>
      <c r="H643" s="42"/>
      <c r="I643" s="229"/>
      <c r="J643" s="42"/>
      <c r="K643" s="42"/>
      <c r="L643" s="46"/>
      <c r="M643" s="230"/>
      <c r="N643" s="231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164</v>
      </c>
      <c r="AU643" s="19" t="s">
        <v>85</v>
      </c>
    </row>
    <row r="644" s="14" customFormat="1">
      <c r="A644" s="14"/>
      <c r="B644" s="244"/>
      <c r="C644" s="245"/>
      <c r="D644" s="227" t="s">
        <v>168</v>
      </c>
      <c r="E644" s="245"/>
      <c r="F644" s="247" t="s">
        <v>729</v>
      </c>
      <c r="G644" s="245"/>
      <c r="H644" s="248">
        <v>2.02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168</v>
      </c>
      <c r="AU644" s="254" t="s">
        <v>85</v>
      </c>
      <c r="AV644" s="14" t="s">
        <v>85</v>
      </c>
      <c r="AW644" s="14" t="s">
        <v>4</v>
      </c>
      <c r="AX644" s="14" t="s">
        <v>83</v>
      </c>
      <c r="AY644" s="254" t="s">
        <v>155</v>
      </c>
    </row>
    <row r="645" s="2" customFormat="1" ht="16.5" customHeight="1">
      <c r="A645" s="40"/>
      <c r="B645" s="41"/>
      <c r="C645" s="277" t="s">
        <v>730</v>
      </c>
      <c r="D645" s="277" t="s">
        <v>476</v>
      </c>
      <c r="E645" s="278" t="s">
        <v>731</v>
      </c>
      <c r="F645" s="279" t="s">
        <v>732</v>
      </c>
      <c r="G645" s="280" t="s">
        <v>553</v>
      </c>
      <c r="H645" s="281">
        <v>1.01</v>
      </c>
      <c r="I645" s="282"/>
      <c r="J645" s="283">
        <f>ROUND(I645*H645,2)</f>
        <v>0</v>
      </c>
      <c r="K645" s="279" t="s">
        <v>161</v>
      </c>
      <c r="L645" s="284"/>
      <c r="M645" s="285" t="s">
        <v>21</v>
      </c>
      <c r="N645" s="286" t="s">
        <v>47</v>
      </c>
      <c r="O645" s="86"/>
      <c r="P645" s="223">
        <f>O645*H645</f>
        <v>0</v>
      </c>
      <c r="Q645" s="223">
        <v>1.0129999999999999</v>
      </c>
      <c r="R645" s="223">
        <f>Q645*H645</f>
        <v>1.0231299999999999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225</v>
      </c>
      <c r="AT645" s="225" t="s">
        <v>476</v>
      </c>
      <c r="AU645" s="225" t="s">
        <v>85</v>
      </c>
      <c r="AY645" s="19" t="s">
        <v>155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83</v>
      </c>
      <c r="BK645" s="226">
        <f>ROUND(I645*H645,2)</f>
        <v>0</v>
      </c>
      <c r="BL645" s="19" t="s">
        <v>162</v>
      </c>
      <c r="BM645" s="225" t="s">
        <v>733</v>
      </c>
    </row>
    <row r="646" s="2" customFormat="1">
      <c r="A646" s="40"/>
      <c r="B646" s="41"/>
      <c r="C646" s="42"/>
      <c r="D646" s="227" t="s">
        <v>164</v>
      </c>
      <c r="E646" s="42"/>
      <c r="F646" s="228" t="s">
        <v>732</v>
      </c>
      <c r="G646" s="42"/>
      <c r="H646" s="42"/>
      <c r="I646" s="229"/>
      <c r="J646" s="42"/>
      <c r="K646" s="42"/>
      <c r="L646" s="46"/>
      <c r="M646" s="230"/>
      <c r="N646" s="231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164</v>
      </c>
      <c r="AU646" s="19" t="s">
        <v>85</v>
      </c>
    </row>
    <row r="647" s="14" customFormat="1">
      <c r="A647" s="14"/>
      <c r="B647" s="244"/>
      <c r="C647" s="245"/>
      <c r="D647" s="227" t="s">
        <v>168</v>
      </c>
      <c r="E647" s="245"/>
      <c r="F647" s="247" t="s">
        <v>589</v>
      </c>
      <c r="G647" s="245"/>
      <c r="H647" s="248">
        <v>1.01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168</v>
      </c>
      <c r="AU647" s="254" t="s">
        <v>85</v>
      </c>
      <c r="AV647" s="14" t="s">
        <v>85</v>
      </c>
      <c r="AW647" s="14" t="s">
        <v>4</v>
      </c>
      <c r="AX647" s="14" t="s">
        <v>83</v>
      </c>
      <c r="AY647" s="254" t="s">
        <v>155</v>
      </c>
    </row>
    <row r="648" s="2" customFormat="1" ht="16.5" customHeight="1">
      <c r="A648" s="40"/>
      <c r="B648" s="41"/>
      <c r="C648" s="277" t="s">
        <v>734</v>
      </c>
      <c r="D648" s="277" t="s">
        <v>476</v>
      </c>
      <c r="E648" s="278" t="s">
        <v>735</v>
      </c>
      <c r="F648" s="279" t="s">
        <v>736</v>
      </c>
      <c r="G648" s="280" t="s">
        <v>553</v>
      </c>
      <c r="H648" s="281">
        <v>6.0599999999999996</v>
      </c>
      <c r="I648" s="282"/>
      <c r="J648" s="283">
        <f>ROUND(I648*H648,2)</f>
        <v>0</v>
      </c>
      <c r="K648" s="279" t="s">
        <v>161</v>
      </c>
      <c r="L648" s="284"/>
      <c r="M648" s="285" t="s">
        <v>21</v>
      </c>
      <c r="N648" s="286" t="s">
        <v>47</v>
      </c>
      <c r="O648" s="86"/>
      <c r="P648" s="223">
        <f>O648*H648</f>
        <v>0</v>
      </c>
      <c r="Q648" s="223">
        <v>0.0030000000000000001</v>
      </c>
      <c r="R648" s="223">
        <f>Q648*H648</f>
        <v>0.018179999999999998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225</v>
      </c>
      <c r="AT648" s="225" t="s">
        <v>476</v>
      </c>
      <c r="AU648" s="225" t="s">
        <v>85</v>
      </c>
      <c r="AY648" s="19" t="s">
        <v>155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83</v>
      </c>
      <c r="BK648" s="226">
        <f>ROUND(I648*H648,2)</f>
        <v>0</v>
      </c>
      <c r="BL648" s="19" t="s">
        <v>162</v>
      </c>
      <c r="BM648" s="225" t="s">
        <v>737</v>
      </c>
    </row>
    <row r="649" s="2" customFormat="1">
      <c r="A649" s="40"/>
      <c r="B649" s="41"/>
      <c r="C649" s="42"/>
      <c r="D649" s="227" t="s">
        <v>164</v>
      </c>
      <c r="E649" s="42"/>
      <c r="F649" s="228" t="s">
        <v>736</v>
      </c>
      <c r="G649" s="42"/>
      <c r="H649" s="42"/>
      <c r="I649" s="229"/>
      <c r="J649" s="42"/>
      <c r="K649" s="42"/>
      <c r="L649" s="46"/>
      <c r="M649" s="230"/>
      <c r="N649" s="231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164</v>
      </c>
      <c r="AU649" s="19" t="s">
        <v>85</v>
      </c>
    </row>
    <row r="650" s="13" customFormat="1">
      <c r="A650" s="13"/>
      <c r="B650" s="234"/>
      <c r="C650" s="235"/>
      <c r="D650" s="227" t="s">
        <v>168</v>
      </c>
      <c r="E650" s="236" t="s">
        <v>21</v>
      </c>
      <c r="F650" s="237" t="s">
        <v>572</v>
      </c>
      <c r="G650" s="235"/>
      <c r="H650" s="236" t="s">
        <v>21</v>
      </c>
      <c r="I650" s="238"/>
      <c r="J650" s="235"/>
      <c r="K650" s="235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168</v>
      </c>
      <c r="AU650" s="243" t="s">
        <v>85</v>
      </c>
      <c r="AV650" s="13" t="s">
        <v>83</v>
      </c>
      <c r="AW650" s="13" t="s">
        <v>37</v>
      </c>
      <c r="AX650" s="13" t="s">
        <v>76</v>
      </c>
      <c r="AY650" s="243" t="s">
        <v>155</v>
      </c>
    </row>
    <row r="651" s="14" customFormat="1">
      <c r="A651" s="14"/>
      <c r="B651" s="244"/>
      <c r="C651" s="245"/>
      <c r="D651" s="227" t="s">
        <v>168</v>
      </c>
      <c r="E651" s="246" t="s">
        <v>21</v>
      </c>
      <c r="F651" s="247" t="s">
        <v>738</v>
      </c>
      <c r="G651" s="245"/>
      <c r="H651" s="248">
        <v>6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168</v>
      </c>
      <c r="AU651" s="254" t="s">
        <v>85</v>
      </c>
      <c r="AV651" s="14" t="s">
        <v>85</v>
      </c>
      <c r="AW651" s="14" t="s">
        <v>37</v>
      </c>
      <c r="AX651" s="14" t="s">
        <v>83</v>
      </c>
      <c r="AY651" s="254" t="s">
        <v>155</v>
      </c>
    </row>
    <row r="652" s="14" customFormat="1">
      <c r="A652" s="14"/>
      <c r="B652" s="244"/>
      <c r="C652" s="245"/>
      <c r="D652" s="227" t="s">
        <v>168</v>
      </c>
      <c r="E652" s="245"/>
      <c r="F652" s="247" t="s">
        <v>739</v>
      </c>
      <c r="G652" s="245"/>
      <c r="H652" s="248">
        <v>6.0599999999999996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168</v>
      </c>
      <c r="AU652" s="254" t="s">
        <v>85</v>
      </c>
      <c r="AV652" s="14" t="s">
        <v>85</v>
      </c>
      <c r="AW652" s="14" t="s">
        <v>4</v>
      </c>
      <c r="AX652" s="14" t="s">
        <v>83</v>
      </c>
      <c r="AY652" s="254" t="s">
        <v>155</v>
      </c>
    </row>
    <row r="653" s="2" customFormat="1" ht="16.5" customHeight="1">
      <c r="A653" s="40"/>
      <c r="B653" s="41"/>
      <c r="C653" s="277" t="s">
        <v>740</v>
      </c>
      <c r="D653" s="277" t="s">
        <v>476</v>
      </c>
      <c r="E653" s="278" t="s">
        <v>741</v>
      </c>
      <c r="F653" s="279" t="s">
        <v>742</v>
      </c>
      <c r="G653" s="280" t="s">
        <v>553</v>
      </c>
      <c r="H653" s="281">
        <v>11.109999999999999</v>
      </c>
      <c r="I653" s="282"/>
      <c r="J653" s="283">
        <f>ROUND(I653*H653,2)</f>
        <v>0</v>
      </c>
      <c r="K653" s="279" t="s">
        <v>161</v>
      </c>
      <c r="L653" s="284"/>
      <c r="M653" s="285" t="s">
        <v>21</v>
      </c>
      <c r="N653" s="286" t="s">
        <v>47</v>
      </c>
      <c r="O653" s="86"/>
      <c r="P653" s="223">
        <f>O653*H653</f>
        <v>0</v>
      </c>
      <c r="Q653" s="223">
        <v>0.002</v>
      </c>
      <c r="R653" s="223">
        <f>Q653*H653</f>
        <v>0.02222</v>
      </c>
      <c r="S653" s="223">
        <v>0</v>
      </c>
      <c r="T653" s="224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5" t="s">
        <v>225</v>
      </c>
      <c r="AT653" s="225" t="s">
        <v>476</v>
      </c>
      <c r="AU653" s="225" t="s">
        <v>85</v>
      </c>
      <c r="AY653" s="19" t="s">
        <v>155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9" t="s">
        <v>83</v>
      </c>
      <c r="BK653" s="226">
        <f>ROUND(I653*H653,2)</f>
        <v>0</v>
      </c>
      <c r="BL653" s="19" t="s">
        <v>162</v>
      </c>
      <c r="BM653" s="225" t="s">
        <v>743</v>
      </c>
    </row>
    <row r="654" s="2" customFormat="1">
      <c r="A654" s="40"/>
      <c r="B654" s="41"/>
      <c r="C654" s="42"/>
      <c r="D654" s="227" t="s">
        <v>164</v>
      </c>
      <c r="E654" s="42"/>
      <c r="F654" s="228" t="s">
        <v>742</v>
      </c>
      <c r="G654" s="42"/>
      <c r="H654" s="42"/>
      <c r="I654" s="229"/>
      <c r="J654" s="42"/>
      <c r="K654" s="42"/>
      <c r="L654" s="46"/>
      <c r="M654" s="230"/>
      <c r="N654" s="231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164</v>
      </c>
      <c r="AU654" s="19" t="s">
        <v>85</v>
      </c>
    </row>
    <row r="655" s="13" customFormat="1">
      <c r="A655" s="13"/>
      <c r="B655" s="234"/>
      <c r="C655" s="235"/>
      <c r="D655" s="227" t="s">
        <v>168</v>
      </c>
      <c r="E655" s="236" t="s">
        <v>21</v>
      </c>
      <c r="F655" s="237" t="s">
        <v>572</v>
      </c>
      <c r="G655" s="235"/>
      <c r="H655" s="236" t="s">
        <v>21</v>
      </c>
      <c r="I655" s="238"/>
      <c r="J655" s="235"/>
      <c r="K655" s="235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168</v>
      </c>
      <c r="AU655" s="243" t="s">
        <v>85</v>
      </c>
      <c r="AV655" s="13" t="s">
        <v>83</v>
      </c>
      <c r="AW655" s="13" t="s">
        <v>37</v>
      </c>
      <c r="AX655" s="13" t="s">
        <v>76</v>
      </c>
      <c r="AY655" s="243" t="s">
        <v>155</v>
      </c>
    </row>
    <row r="656" s="14" customFormat="1">
      <c r="A656" s="14"/>
      <c r="B656" s="244"/>
      <c r="C656" s="245"/>
      <c r="D656" s="227" t="s">
        <v>168</v>
      </c>
      <c r="E656" s="246" t="s">
        <v>21</v>
      </c>
      <c r="F656" s="247" t="s">
        <v>744</v>
      </c>
      <c r="G656" s="245"/>
      <c r="H656" s="248">
        <v>11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168</v>
      </c>
      <c r="AU656" s="254" t="s">
        <v>85</v>
      </c>
      <c r="AV656" s="14" t="s">
        <v>85</v>
      </c>
      <c r="AW656" s="14" t="s">
        <v>37</v>
      </c>
      <c r="AX656" s="14" t="s">
        <v>83</v>
      </c>
      <c r="AY656" s="254" t="s">
        <v>155</v>
      </c>
    </row>
    <row r="657" s="14" customFormat="1">
      <c r="A657" s="14"/>
      <c r="B657" s="244"/>
      <c r="C657" s="245"/>
      <c r="D657" s="227" t="s">
        <v>168</v>
      </c>
      <c r="E657" s="245"/>
      <c r="F657" s="247" t="s">
        <v>745</v>
      </c>
      <c r="G657" s="245"/>
      <c r="H657" s="248">
        <v>11.109999999999999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168</v>
      </c>
      <c r="AU657" s="254" t="s">
        <v>85</v>
      </c>
      <c r="AV657" s="14" t="s">
        <v>85</v>
      </c>
      <c r="AW657" s="14" t="s">
        <v>4</v>
      </c>
      <c r="AX657" s="14" t="s">
        <v>83</v>
      </c>
      <c r="AY657" s="254" t="s">
        <v>155</v>
      </c>
    </row>
    <row r="658" s="2" customFormat="1" ht="16.5" customHeight="1">
      <c r="A658" s="40"/>
      <c r="B658" s="41"/>
      <c r="C658" s="214" t="s">
        <v>746</v>
      </c>
      <c r="D658" s="214" t="s">
        <v>157</v>
      </c>
      <c r="E658" s="215" t="s">
        <v>747</v>
      </c>
      <c r="F658" s="216" t="s">
        <v>748</v>
      </c>
      <c r="G658" s="217" t="s">
        <v>553</v>
      </c>
      <c r="H658" s="218">
        <v>13</v>
      </c>
      <c r="I658" s="219"/>
      <c r="J658" s="220">
        <f>ROUND(I658*H658,2)</f>
        <v>0</v>
      </c>
      <c r="K658" s="216" t="s">
        <v>161</v>
      </c>
      <c r="L658" s="46"/>
      <c r="M658" s="221" t="s">
        <v>21</v>
      </c>
      <c r="N658" s="222" t="s">
        <v>47</v>
      </c>
      <c r="O658" s="86"/>
      <c r="P658" s="223">
        <f>O658*H658</f>
        <v>0</v>
      </c>
      <c r="Q658" s="223">
        <v>0.01248</v>
      </c>
      <c r="R658" s="223">
        <f>Q658*H658</f>
        <v>0.16224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162</v>
      </c>
      <c r="AT658" s="225" t="s">
        <v>157</v>
      </c>
      <c r="AU658" s="225" t="s">
        <v>85</v>
      </c>
      <c r="AY658" s="19" t="s">
        <v>155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83</v>
      </c>
      <c r="BK658" s="226">
        <f>ROUND(I658*H658,2)</f>
        <v>0</v>
      </c>
      <c r="BL658" s="19" t="s">
        <v>162</v>
      </c>
      <c r="BM658" s="225" t="s">
        <v>749</v>
      </c>
    </row>
    <row r="659" s="2" customFormat="1">
      <c r="A659" s="40"/>
      <c r="B659" s="41"/>
      <c r="C659" s="42"/>
      <c r="D659" s="227" t="s">
        <v>164</v>
      </c>
      <c r="E659" s="42"/>
      <c r="F659" s="228" t="s">
        <v>748</v>
      </c>
      <c r="G659" s="42"/>
      <c r="H659" s="42"/>
      <c r="I659" s="229"/>
      <c r="J659" s="42"/>
      <c r="K659" s="42"/>
      <c r="L659" s="46"/>
      <c r="M659" s="230"/>
      <c r="N659" s="231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164</v>
      </c>
      <c r="AU659" s="19" t="s">
        <v>85</v>
      </c>
    </row>
    <row r="660" s="2" customFormat="1">
      <c r="A660" s="40"/>
      <c r="B660" s="41"/>
      <c r="C660" s="42"/>
      <c r="D660" s="232" t="s">
        <v>166</v>
      </c>
      <c r="E660" s="42"/>
      <c r="F660" s="233" t="s">
        <v>750</v>
      </c>
      <c r="G660" s="42"/>
      <c r="H660" s="42"/>
      <c r="I660" s="229"/>
      <c r="J660" s="42"/>
      <c r="K660" s="42"/>
      <c r="L660" s="46"/>
      <c r="M660" s="230"/>
      <c r="N660" s="231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166</v>
      </c>
      <c r="AU660" s="19" t="s">
        <v>85</v>
      </c>
    </row>
    <row r="661" s="13" customFormat="1">
      <c r="A661" s="13"/>
      <c r="B661" s="234"/>
      <c r="C661" s="235"/>
      <c r="D661" s="227" t="s">
        <v>168</v>
      </c>
      <c r="E661" s="236" t="s">
        <v>21</v>
      </c>
      <c r="F661" s="237" t="s">
        <v>572</v>
      </c>
      <c r="G661" s="235"/>
      <c r="H661" s="236" t="s">
        <v>21</v>
      </c>
      <c r="I661" s="238"/>
      <c r="J661" s="235"/>
      <c r="K661" s="235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168</v>
      </c>
      <c r="AU661" s="243" t="s">
        <v>85</v>
      </c>
      <c r="AV661" s="13" t="s">
        <v>83</v>
      </c>
      <c r="AW661" s="13" t="s">
        <v>37</v>
      </c>
      <c r="AX661" s="13" t="s">
        <v>76</v>
      </c>
      <c r="AY661" s="243" t="s">
        <v>155</v>
      </c>
    </row>
    <row r="662" s="14" customFormat="1">
      <c r="A662" s="14"/>
      <c r="B662" s="244"/>
      <c r="C662" s="245"/>
      <c r="D662" s="227" t="s">
        <v>168</v>
      </c>
      <c r="E662" s="246" t="s">
        <v>21</v>
      </c>
      <c r="F662" s="247" t="s">
        <v>751</v>
      </c>
      <c r="G662" s="245"/>
      <c r="H662" s="248">
        <v>3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168</v>
      </c>
      <c r="AU662" s="254" t="s">
        <v>85</v>
      </c>
      <c r="AV662" s="14" t="s">
        <v>85</v>
      </c>
      <c r="AW662" s="14" t="s">
        <v>37</v>
      </c>
      <c r="AX662" s="14" t="s">
        <v>76</v>
      </c>
      <c r="AY662" s="254" t="s">
        <v>155</v>
      </c>
    </row>
    <row r="663" s="14" customFormat="1">
      <c r="A663" s="14"/>
      <c r="B663" s="244"/>
      <c r="C663" s="245"/>
      <c r="D663" s="227" t="s">
        <v>168</v>
      </c>
      <c r="E663" s="246" t="s">
        <v>21</v>
      </c>
      <c r="F663" s="247" t="s">
        <v>752</v>
      </c>
      <c r="G663" s="245"/>
      <c r="H663" s="248">
        <v>4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168</v>
      </c>
      <c r="AU663" s="254" t="s">
        <v>85</v>
      </c>
      <c r="AV663" s="14" t="s">
        <v>85</v>
      </c>
      <c r="AW663" s="14" t="s">
        <v>37</v>
      </c>
      <c r="AX663" s="14" t="s">
        <v>76</v>
      </c>
      <c r="AY663" s="254" t="s">
        <v>155</v>
      </c>
    </row>
    <row r="664" s="14" customFormat="1">
      <c r="A664" s="14"/>
      <c r="B664" s="244"/>
      <c r="C664" s="245"/>
      <c r="D664" s="227" t="s">
        <v>168</v>
      </c>
      <c r="E664" s="246" t="s">
        <v>21</v>
      </c>
      <c r="F664" s="247" t="s">
        <v>753</v>
      </c>
      <c r="G664" s="245"/>
      <c r="H664" s="248">
        <v>5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168</v>
      </c>
      <c r="AU664" s="254" t="s">
        <v>85</v>
      </c>
      <c r="AV664" s="14" t="s">
        <v>85</v>
      </c>
      <c r="AW664" s="14" t="s">
        <v>37</v>
      </c>
      <c r="AX664" s="14" t="s">
        <v>76</v>
      </c>
      <c r="AY664" s="254" t="s">
        <v>155</v>
      </c>
    </row>
    <row r="665" s="14" customFormat="1">
      <c r="A665" s="14"/>
      <c r="B665" s="244"/>
      <c r="C665" s="245"/>
      <c r="D665" s="227" t="s">
        <v>168</v>
      </c>
      <c r="E665" s="246" t="s">
        <v>21</v>
      </c>
      <c r="F665" s="247" t="s">
        <v>754</v>
      </c>
      <c r="G665" s="245"/>
      <c r="H665" s="248">
        <v>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168</v>
      </c>
      <c r="AU665" s="254" t="s">
        <v>85</v>
      </c>
      <c r="AV665" s="14" t="s">
        <v>85</v>
      </c>
      <c r="AW665" s="14" t="s">
        <v>37</v>
      </c>
      <c r="AX665" s="14" t="s">
        <v>76</v>
      </c>
      <c r="AY665" s="254" t="s">
        <v>155</v>
      </c>
    </row>
    <row r="666" s="15" customFormat="1">
      <c r="A666" s="15"/>
      <c r="B666" s="255"/>
      <c r="C666" s="256"/>
      <c r="D666" s="227" t="s">
        <v>168</v>
      </c>
      <c r="E666" s="257" t="s">
        <v>21</v>
      </c>
      <c r="F666" s="258" t="s">
        <v>171</v>
      </c>
      <c r="G666" s="256"/>
      <c r="H666" s="259">
        <v>13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5" t="s">
        <v>168</v>
      </c>
      <c r="AU666" s="265" t="s">
        <v>85</v>
      </c>
      <c r="AV666" s="15" t="s">
        <v>162</v>
      </c>
      <c r="AW666" s="15" t="s">
        <v>37</v>
      </c>
      <c r="AX666" s="15" t="s">
        <v>83</v>
      </c>
      <c r="AY666" s="265" t="s">
        <v>155</v>
      </c>
    </row>
    <row r="667" s="2" customFormat="1" ht="16.5" customHeight="1">
      <c r="A667" s="40"/>
      <c r="B667" s="41"/>
      <c r="C667" s="277" t="s">
        <v>755</v>
      </c>
      <c r="D667" s="277" t="s">
        <v>476</v>
      </c>
      <c r="E667" s="278" t="s">
        <v>756</v>
      </c>
      <c r="F667" s="279" t="s">
        <v>757</v>
      </c>
      <c r="G667" s="280" t="s">
        <v>553</v>
      </c>
      <c r="H667" s="281">
        <v>3.0299999999999998</v>
      </c>
      <c r="I667" s="282"/>
      <c r="J667" s="283">
        <f>ROUND(I667*H667,2)</f>
        <v>0</v>
      </c>
      <c r="K667" s="279" t="s">
        <v>161</v>
      </c>
      <c r="L667" s="284"/>
      <c r="M667" s="285" t="s">
        <v>21</v>
      </c>
      <c r="N667" s="286" t="s">
        <v>47</v>
      </c>
      <c r="O667" s="86"/>
      <c r="P667" s="223">
        <f>O667*H667</f>
        <v>0</v>
      </c>
      <c r="Q667" s="223">
        <v>0.58499999999999996</v>
      </c>
      <c r="R667" s="223">
        <f>Q667*H667</f>
        <v>1.7725499999999999</v>
      </c>
      <c r="S667" s="223">
        <v>0</v>
      </c>
      <c r="T667" s="224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5" t="s">
        <v>225</v>
      </c>
      <c r="AT667" s="225" t="s">
        <v>476</v>
      </c>
      <c r="AU667" s="225" t="s">
        <v>85</v>
      </c>
      <c r="AY667" s="19" t="s">
        <v>155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9" t="s">
        <v>83</v>
      </c>
      <c r="BK667" s="226">
        <f>ROUND(I667*H667,2)</f>
        <v>0</v>
      </c>
      <c r="BL667" s="19" t="s">
        <v>162</v>
      </c>
      <c r="BM667" s="225" t="s">
        <v>758</v>
      </c>
    </row>
    <row r="668" s="2" customFormat="1">
      <c r="A668" s="40"/>
      <c r="B668" s="41"/>
      <c r="C668" s="42"/>
      <c r="D668" s="227" t="s">
        <v>164</v>
      </c>
      <c r="E668" s="42"/>
      <c r="F668" s="228" t="s">
        <v>757</v>
      </c>
      <c r="G668" s="42"/>
      <c r="H668" s="42"/>
      <c r="I668" s="229"/>
      <c r="J668" s="42"/>
      <c r="K668" s="42"/>
      <c r="L668" s="46"/>
      <c r="M668" s="230"/>
      <c r="N668" s="231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164</v>
      </c>
      <c r="AU668" s="19" t="s">
        <v>85</v>
      </c>
    </row>
    <row r="669" s="2" customFormat="1">
      <c r="A669" s="40"/>
      <c r="B669" s="41"/>
      <c r="C669" s="42"/>
      <c r="D669" s="227" t="s">
        <v>481</v>
      </c>
      <c r="E669" s="42"/>
      <c r="F669" s="287" t="s">
        <v>759</v>
      </c>
      <c r="G669" s="42"/>
      <c r="H669" s="42"/>
      <c r="I669" s="229"/>
      <c r="J669" s="42"/>
      <c r="K669" s="42"/>
      <c r="L669" s="46"/>
      <c r="M669" s="230"/>
      <c r="N669" s="231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481</v>
      </c>
      <c r="AU669" s="19" t="s">
        <v>85</v>
      </c>
    </row>
    <row r="670" s="14" customFormat="1">
      <c r="A670" s="14"/>
      <c r="B670" s="244"/>
      <c r="C670" s="245"/>
      <c r="D670" s="227" t="s">
        <v>168</v>
      </c>
      <c r="E670" s="245"/>
      <c r="F670" s="247" t="s">
        <v>580</v>
      </c>
      <c r="G670" s="245"/>
      <c r="H670" s="248">
        <v>3.0299999999999998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168</v>
      </c>
      <c r="AU670" s="254" t="s">
        <v>85</v>
      </c>
      <c r="AV670" s="14" t="s">
        <v>85</v>
      </c>
      <c r="AW670" s="14" t="s">
        <v>4</v>
      </c>
      <c r="AX670" s="14" t="s">
        <v>83</v>
      </c>
      <c r="AY670" s="254" t="s">
        <v>155</v>
      </c>
    </row>
    <row r="671" s="2" customFormat="1" ht="16.5" customHeight="1">
      <c r="A671" s="40"/>
      <c r="B671" s="41"/>
      <c r="C671" s="277" t="s">
        <v>760</v>
      </c>
      <c r="D671" s="277" t="s">
        <v>476</v>
      </c>
      <c r="E671" s="278" t="s">
        <v>761</v>
      </c>
      <c r="F671" s="279" t="s">
        <v>762</v>
      </c>
      <c r="G671" s="280" t="s">
        <v>553</v>
      </c>
      <c r="H671" s="281">
        <v>4.04</v>
      </c>
      <c r="I671" s="282"/>
      <c r="J671" s="283">
        <f>ROUND(I671*H671,2)</f>
        <v>0</v>
      </c>
      <c r="K671" s="279" t="s">
        <v>161</v>
      </c>
      <c r="L671" s="284"/>
      <c r="M671" s="285" t="s">
        <v>21</v>
      </c>
      <c r="N671" s="286" t="s">
        <v>47</v>
      </c>
      <c r="O671" s="86"/>
      <c r="P671" s="223">
        <f>O671*H671</f>
        <v>0</v>
      </c>
      <c r="Q671" s="223">
        <v>0.44900000000000001</v>
      </c>
      <c r="R671" s="223">
        <f>Q671*H671</f>
        <v>1.81396</v>
      </c>
      <c r="S671" s="223">
        <v>0</v>
      </c>
      <c r="T671" s="224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5" t="s">
        <v>225</v>
      </c>
      <c r="AT671" s="225" t="s">
        <v>476</v>
      </c>
      <c r="AU671" s="225" t="s">
        <v>85</v>
      </c>
      <c r="AY671" s="19" t="s">
        <v>155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9" t="s">
        <v>83</v>
      </c>
      <c r="BK671" s="226">
        <f>ROUND(I671*H671,2)</f>
        <v>0</v>
      </c>
      <c r="BL671" s="19" t="s">
        <v>162</v>
      </c>
      <c r="BM671" s="225" t="s">
        <v>763</v>
      </c>
    </row>
    <row r="672" s="2" customFormat="1">
      <c r="A672" s="40"/>
      <c r="B672" s="41"/>
      <c r="C672" s="42"/>
      <c r="D672" s="227" t="s">
        <v>164</v>
      </c>
      <c r="E672" s="42"/>
      <c r="F672" s="228" t="s">
        <v>762</v>
      </c>
      <c r="G672" s="42"/>
      <c r="H672" s="42"/>
      <c r="I672" s="229"/>
      <c r="J672" s="42"/>
      <c r="K672" s="42"/>
      <c r="L672" s="46"/>
      <c r="M672" s="230"/>
      <c r="N672" s="231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164</v>
      </c>
      <c r="AU672" s="19" t="s">
        <v>85</v>
      </c>
    </row>
    <row r="673" s="14" customFormat="1">
      <c r="A673" s="14"/>
      <c r="B673" s="244"/>
      <c r="C673" s="245"/>
      <c r="D673" s="227" t="s">
        <v>168</v>
      </c>
      <c r="E673" s="245"/>
      <c r="F673" s="247" t="s">
        <v>601</v>
      </c>
      <c r="G673" s="245"/>
      <c r="H673" s="248">
        <v>4.04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168</v>
      </c>
      <c r="AU673" s="254" t="s">
        <v>85</v>
      </c>
      <c r="AV673" s="14" t="s">
        <v>85</v>
      </c>
      <c r="AW673" s="14" t="s">
        <v>4</v>
      </c>
      <c r="AX673" s="14" t="s">
        <v>83</v>
      </c>
      <c r="AY673" s="254" t="s">
        <v>155</v>
      </c>
    </row>
    <row r="674" s="2" customFormat="1" ht="16.5" customHeight="1">
      <c r="A674" s="40"/>
      <c r="B674" s="41"/>
      <c r="C674" s="277" t="s">
        <v>764</v>
      </c>
      <c r="D674" s="277" t="s">
        <v>476</v>
      </c>
      <c r="E674" s="278" t="s">
        <v>765</v>
      </c>
      <c r="F674" s="279" t="s">
        <v>766</v>
      </c>
      <c r="G674" s="280" t="s">
        <v>553</v>
      </c>
      <c r="H674" s="281">
        <v>5.0499999999999998</v>
      </c>
      <c r="I674" s="282"/>
      <c r="J674" s="283">
        <f>ROUND(I674*H674,2)</f>
        <v>0</v>
      </c>
      <c r="K674" s="279" t="s">
        <v>161</v>
      </c>
      <c r="L674" s="284"/>
      <c r="M674" s="285" t="s">
        <v>21</v>
      </c>
      <c r="N674" s="286" t="s">
        <v>47</v>
      </c>
      <c r="O674" s="86"/>
      <c r="P674" s="223">
        <f>O674*H674</f>
        <v>0</v>
      </c>
      <c r="Q674" s="223">
        <v>0.5</v>
      </c>
      <c r="R674" s="223">
        <f>Q674*H674</f>
        <v>2.5249999999999999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225</v>
      </c>
      <c r="AT674" s="225" t="s">
        <v>476</v>
      </c>
      <c r="AU674" s="225" t="s">
        <v>85</v>
      </c>
      <c r="AY674" s="19" t="s">
        <v>155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83</v>
      </c>
      <c r="BK674" s="226">
        <f>ROUND(I674*H674,2)</f>
        <v>0</v>
      </c>
      <c r="BL674" s="19" t="s">
        <v>162</v>
      </c>
      <c r="BM674" s="225" t="s">
        <v>767</v>
      </c>
    </row>
    <row r="675" s="2" customFormat="1">
      <c r="A675" s="40"/>
      <c r="B675" s="41"/>
      <c r="C675" s="42"/>
      <c r="D675" s="227" t="s">
        <v>164</v>
      </c>
      <c r="E675" s="42"/>
      <c r="F675" s="228" t="s">
        <v>766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164</v>
      </c>
      <c r="AU675" s="19" t="s">
        <v>85</v>
      </c>
    </row>
    <row r="676" s="14" customFormat="1">
      <c r="A676" s="14"/>
      <c r="B676" s="244"/>
      <c r="C676" s="245"/>
      <c r="D676" s="227" t="s">
        <v>168</v>
      </c>
      <c r="E676" s="245"/>
      <c r="F676" s="247" t="s">
        <v>768</v>
      </c>
      <c r="G676" s="245"/>
      <c r="H676" s="248">
        <v>5.0499999999999998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168</v>
      </c>
      <c r="AU676" s="254" t="s">
        <v>85</v>
      </c>
      <c r="AV676" s="14" t="s">
        <v>85</v>
      </c>
      <c r="AW676" s="14" t="s">
        <v>4</v>
      </c>
      <c r="AX676" s="14" t="s">
        <v>83</v>
      </c>
      <c r="AY676" s="254" t="s">
        <v>155</v>
      </c>
    </row>
    <row r="677" s="2" customFormat="1" ht="16.5" customHeight="1">
      <c r="A677" s="40"/>
      <c r="B677" s="41"/>
      <c r="C677" s="277" t="s">
        <v>769</v>
      </c>
      <c r="D677" s="277" t="s">
        <v>476</v>
      </c>
      <c r="E677" s="278" t="s">
        <v>770</v>
      </c>
      <c r="F677" s="279" t="s">
        <v>771</v>
      </c>
      <c r="G677" s="280" t="s">
        <v>553</v>
      </c>
      <c r="H677" s="281">
        <v>1.01</v>
      </c>
      <c r="I677" s="282"/>
      <c r="J677" s="283">
        <f>ROUND(I677*H677,2)</f>
        <v>0</v>
      </c>
      <c r="K677" s="279" t="s">
        <v>161</v>
      </c>
      <c r="L677" s="284"/>
      <c r="M677" s="285" t="s">
        <v>21</v>
      </c>
      <c r="N677" s="286" t="s">
        <v>47</v>
      </c>
      <c r="O677" s="86"/>
      <c r="P677" s="223">
        <f>O677*H677</f>
        <v>0</v>
      </c>
      <c r="Q677" s="223">
        <v>0.69999999999999996</v>
      </c>
      <c r="R677" s="223">
        <f>Q677*H677</f>
        <v>0.70699999999999996</v>
      </c>
      <c r="S677" s="223">
        <v>0</v>
      </c>
      <c r="T677" s="224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5" t="s">
        <v>225</v>
      </c>
      <c r="AT677" s="225" t="s">
        <v>476</v>
      </c>
      <c r="AU677" s="225" t="s">
        <v>85</v>
      </c>
      <c r="AY677" s="19" t="s">
        <v>155</v>
      </c>
      <c r="BE677" s="226">
        <f>IF(N677="základní",J677,0)</f>
        <v>0</v>
      </c>
      <c r="BF677" s="226">
        <f>IF(N677="snížená",J677,0)</f>
        <v>0</v>
      </c>
      <c r="BG677" s="226">
        <f>IF(N677="zákl. přenesená",J677,0)</f>
        <v>0</v>
      </c>
      <c r="BH677" s="226">
        <f>IF(N677="sníž. přenesená",J677,0)</f>
        <v>0</v>
      </c>
      <c r="BI677" s="226">
        <f>IF(N677="nulová",J677,0)</f>
        <v>0</v>
      </c>
      <c r="BJ677" s="19" t="s">
        <v>83</v>
      </c>
      <c r="BK677" s="226">
        <f>ROUND(I677*H677,2)</f>
        <v>0</v>
      </c>
      <c r="BL677" s="19" t="s">
        <v>162</v>
      </c>
      <c r="BM677" s="225" t="s">
        <v>772</v>
      </c>
    </row>
    <row r="678" s="2" customFormat="1">
      <c r="A678" s="40"/>
      <c r="B678" s="41"/>
      <c r="C678" s="42"/>
      <c r="D678" s="227" t="s">
        <v>164</v>
      </c>
      <c r="E678" s="42"/>
      <c r="F678" s="228" t="s">
        <v>771</v>
      </c>
      <c r="G678" s="42"/>
      <c r="H678" s="42"/>
      <c r="I678" s="229"/>
      <c r="J678" s="42"/>
      <c r="K678" s="42"/>
      <c r="L678" s="46"/>
      <c r="M678" s="230"/>
      <c r="N678" s="231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164</v>
      </c>
      <c r="AU678" s="19" t="s">
        <v>85</v>
      </c>
    </row>
    <row r="679" s="14" customFormat="1">
      <c r="A679" s="14"/>
      <c r="B679" s="244"/>
      <c r="C679" s="245"/>
      <c r="D679" s="227" t="s">
        <v>168</v>
      </c>
      <c r="E679" s="245"/>
      <c r="F679" s="247" t="s">
        <v>589</v>
      </c>
      <c r="G679" s="245"/>
      <c r="H679" s="248">
        <v>1.01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168</v>
      </c>
      <c r="AU679" s="254" t="s">
        <v>85</v>
      </c>
      <c r="AV679" s="14" t="s">
        <v>85</v>
      </c>
      <c r="AW679" s="14" t="s">
        <v>4</v>
      </c>
      <c r="AX679" s="14" t="s">
        <v>83</v>
      </c>
      <c r="AY679" s="254" t="s">
        <v>155</v>
      </c>
    </row>
    <row r="680" s="2" customFormat="1" ht="16.5" customHeight="1">
      <c r="A680" s="40"/>
      <c r="B680" s="41"/>
      <c r="C680" s="214" t="s">
        <v>773</v>
      </c>
      <c r="D680" s="214" t="s">
        <v>157</v>
      </c>
      <c r="E680" s="215" t="s">
        <v>774</v>
      </c>
      <c r="F680" s="216" t="s">
        <v>775</v>
      </c>
      <c r="G680" s="217" t="s">
        <v>553</v>
      </c>
      <c r="H680" s="218">
        <v>7</v>
      </c>
      <c r="I680" s="219"/>
      <c r="J680" s="220">
        <f>ROUND(I680*H680,2)</f>
        <v>0</v>
      </c>
      <c r="K680" s="216" t="s">
        <v>161</v>
      </c>
      <c r="L680" s="46"/>
      <c r="M680" s="221" t="s">
        <v>21</v>
      </c>
      <c r="N680" s="222" t="s">
        <v>47</v>
      </c>
      <c r="O680" s="86"/>
      <c r="P680" s="223">
        <f>O680*H680</f>
        <v>0</v>
      </c>
      <c r="Q680" s="223">
        <v>0.028539999999999999</v>
      </c>
      <c r="R680" s="223">
        <f>Q680*H680</f>
        <v>0.19977999999999999</v>
      </c>
      <c r="S680" s="223">
        <v>0</v>
      </c>
      <c r="T680" s="224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5" t="s">
        <v>162</v>
      </c>
      <c r="AT680" s="225" t="s">
        <v>157</v>
      </c>
      <c r="AU680" s="225" t="s">
        <v>85</v>
      </c>
      <c r="AY680" s="19" t="s">
        <v>155</v>
      </c>
      <c r="BE680" s="226">
        <f>IF(N680="základní",J680,0)</f>
        <v>0</v>
      </c>
      <c r="BF680" s="226">
        <f>IF(N680="snížená",J680,0)</f>
        <v>0</v>
      </c>
      <c r="BG680" s="226">
        <f>IF(N680="zákl. přenesená",J680,0)</f>
        <v>0</v>
      </c>
      <c r="BH680" s="226">
        <f>IF(N680="sníž. přenesená",J680,0)</f>
        <v>0</v>
      </c>
      <c r="BI680" s="226">
        <f>IF(N680="nulová",J680,0)</f>
        <v>0</v>
      </c>
      <c r="BJ680" s="19" t="s">
        <v>83</v>
      </c>
      <c r="BK680" s="226">
        <f>ROUND(I680*H680,2)</f>
        <v>0</v>
      </c>
      <c r="BL680" s="19" t="s">
        <v>162</v>
      </c>
      <c r="BM680" s="225" t="s">
        <v>776</v>
      </c>
    </row>
    <row r="681" s="2" customFormat="1">
      <c r="A681" s="40"/>
      <c r="B681" s="41"/>
      <c r="C681" s="42"/>
      <c r="D681" s="227" t="s">
        <v>164</v>
      </c>
      <c r="E681" s="42"/>
      <c r="F681" s="228" t="s">
        <v>775</v>
      </c>
      <c r="G681" s="42"/>
      <c r="H681" s="42"/>
      <c r="I681" s="229"/>
      <c r="J681" s="42"/>
      <c r="K681" s="42"/>
      <c r="L681" s="46"/>
      <c r="M681" s="230"/>
      <c r="N681" s="231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164</v>
      </c>
      <c r="AU681" s="19" t="s">
        <v>85</v>
      </c>
    </row>
    <row r="682" s="2" customFormat="1">
      <c r="A682" s="40"/>
      <c r="B682" s="41"/>
      <c r="C682" s="42"/>
      <c r="D682" s="232" t="s">
        <v>166</v>
      </c>
      <c r="E682" s="42"/>
      <c r="F682" s="233" t="s">
        <v>777</v>
      </c>
      <c r="G682" s="42"/>
      <c r="H682" s="42"/>
      <c r="I682" s="229"/>
      <c r="J682" s="42"/>
      <c r="K682" s="42"/>
      <c r="L682" s="46"/>
      <c r="M682" s="230"/>
      <c r="N682" s="231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166</v>
      </c>
      <c r="AU682" s="19" t="s">
        <v>85</v>
      </c>
    </row>
    <row r="683" s="13" customFormat="1">
      <c r="A683" s="13"/>
      <c r="B683" s="234"/>
      <c r="C683" s="235"/>
      <c r="D683" s="227" t="s">
        <v>168</v>
      </c>
      <c r="E683" s="236" t="s">
        <v>21</v>
      </c>
      <c r="F683" s="237" t="s">
        <v>572</v>
      </c>
      <c r="G683" s="235"/>
      <c r="H683" s="236" t="s">
        <v>21</v>
      </c>
      <c r="I683" s="238"/>
      <c r="J683" s="235"/>
      <c r="K683" s="235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168</v>
      </c>
      <c r="AU683" s="243" t="s">
        <v>85</v>
      </c>
      <c r="AV683" s="13" t="s">
        <v>83</v>
      </c>
      <c r="AW683" s="13" t="s">
        <v>37</v>
      </c>
      <c r="AX683" s="13" t="s">
        <v>76</v>
      </c>
      <c r="AY683" s="243" t="s">
        <v>155</v>
      </c>
    </row>
    <row r="684" s="14" customFormat="1">
      <c r="A684" s="14"/>
      <c r="B684" s="244"/>
      <c r="C684" s="245"/>
      <c r="D684" s="227" t="s">
        <v>168</v>
      </c>
      <c r="E684" s="246" t="s">
        <v>21</v>
      </c>
      <c r="F684" s="247" t="s">
        <v>778</v>
      </c>
      <c r="G684" s="245"/>
      <c r="H684" s="248">
        <v>6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168</v>
      </c>
      <c r="AU684" s="254" t="s">
        <v>85</v>
      </c>
      <c r="AV684" s="14" t="s">
        <v>85</v>
      </c>
      <c r="AW684" s="14" t="s">
        <v>37</v>
      </c>
      <c r="AX684" s="14" t="s">
        <v>76</v>
      </c>
      <c r="AY684" s="254" t="s">
        <v>155</v>
      </c>
    </row>
    <row r="685" s="14" customFormat="1">
      <c r="A685" s="14"/>
      <c r="B685" s="244"/>
      <c r="C685" s="245"/>
      <c r="D685" s="227" t="s">
        <v>168</v>
      </c>
      <c r="E685" s="246" t="s">
        <v>21</v>
      </c>
      <c r="F685" s="247" t="s">
        <v>779</v>
      </c>
      <c r="G685" s="245"/>
      <c r="H685" s="248">
        <v>1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168</v>
      </c>
      <c r="AU685" s="254" t="s">
        <v>85</v>
      </c>
      <c r="AV685" s="14" t="s">
        <v>85</v>
      </c>
      <c r="AW685" s="14" t="s">
        <v>37</v>
      </c>
      <c r="AX685" s="14" t="s">
        <v>76</v>
      </c>
      <c r="AY685" s="254" t="s">
        <v>155</v>
      </c>
    </row>
    <row r="686" s="15" customFormat="1">
      <c r="A686" s="15"/>
      <c r="B686" s="255"/>
      <c r="C686" s="256"/>
      <c r="D686" s="227" t="s">
        <v>168</v>
      </c>
      <c r="E686" s="257" t="s">
        <v>21</v>
      </c>
      <c r="F686" s="258" t="s">
        <v>171</v>
      </c>
      <c r="G686" s="256"/>
      <c r="H686" s="259">
        <v>7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168</v>
      </c>
      <c r="AU686" s="265" t="s">
        <v>85</v>
      </c>
      <c r="AV686" s="15" t="s">
        <v>162</v>
      </c>
      <c r="AW686" s="15" t="s">
        <v>37</v>
      </c>
      <c r="AX686" s="15" t="s">
        <v>83</v>
      </c>
      <c r="AY686" s="265" t="s">
        <v>155</v>
      </c>
    </row>
    <row r="687" s="2" customFormat="1" ht="24.15" customHeight="1">
      <c r="A687" s="40"/>
      <c r="B687" s="41"/>
      <c r="C687" s="277" t="s">
        <v>780</v>
      </c>
      <c r="D687" s="277" t="s">
        <v>476</v>
      </c>
      <c r="E687" s="278" t="s">
        <v>781</v>
      </c>
      <c r="F687" s="279" t="s">
        <v>782</v>
      </c>
      <c r="G687" s="280" t="s">
        <v>553</v>
      </c>
      <c r="H687" s="281">
        <v>6.0599999999999996</v>
      </c>
      <c r="I687" s="282"/>
      <c r="J687" s="283">
        <f>ROUND(I687*H687,2)</f>
        <v>0</v>
      </c>
      <c r="K687" s="279" t="s">
        <v>479</v>
      </c>
      <c r="L687" s="284"/>
      <c r="M687" s="285" t="s">
        <v>21</v>
      </c>
      <c r="N687" s="286" t="s">
        <v>47</v>
      </c>
      <c r="O687" s="86"/>
      <c r="P687" s="223">
        <f>O687*H687</f>
        <v>0</v>
      </c>
      <c r="Q687" s="223">
        <v>3.5099999999999998</v>
      </c>
      <c r="R687" s="223">
        <f>Q687*H687</f>
        <v>21.270599999999998</v>
      </c>
      <c r="S687" s="223">
        <v>0</v>
      </c>
      <c r="T687" s="224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5" t="s">
        <v>225</v>
      </c>
      <c r="AT687" s="225" t="s">
        <v>476</v>
      </c>
      <c r="AU687" s="225" t="s">
        <v>85</v>
      </c>
      <c r="AY687" s="19" t="s">
        <v>155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9" t="s">
        <v>83</v>
      </c>
      <c r="BK687" s="226">
        <f>ROUND(I687*H687,2)</f>
        <v>0</v>
      </c>
      <c r="BL687" s="19" t="s">
        <v>162</v>
      </c>
      <c r="BM687" s="225" t="s">
        <v>783</v>
      </c>
    </row>
    <row r="688" s="2" customFormat="1">
      <c r="A688" s="40"/>
      <c r="B688" s="41"/>
      <c r="C688" s="42"/>
      <c r="D688" s="227" t="s">
        <v>164</v>
      </c>
      <c r="E688" s="42"/>
      <c r="F688" s="228" t="s">
        <v>784</v>
      </c>
      <c r="G688" s="42"/>
      <c r="H688" s="42"/>
      <c r="I688" s="229"/>
      <c r="J688" s="42"/>
      <c r="K688" s="42"/>
      <c r="L688" s="46"/>
      <c r="M688" s="230"/>
      <c r="N688" s="231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164</v>
      </c>
      <c r="AU688" s="19" t="s">
        <v>85</v>
      </c>
    </row>
    <row r="689" s="14" customFormat="1">
      <c r="A689" s="14"/>
      <c r="B689" s="244"/>
      <c r="C689" s="245"/>
      <c r="D689" s="227" t="s">
        <v>168</v>
      </c>
      <c r="E689" s="245"/>
      <c r="F689" s="247" t="s">
        <v>739</v>
      </c>
      <c r="G689" s="245"/>
      <c r="H689" s="248">
        <v>6.0599999999999996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168</v>
      </c>
      <c r="AU689" s="254" t="s">
        <v>85</v>
      </c>
      <c r="AV689" s="14" t="s">
        <v>85</v>
      </c>
      <c r="AW689" s="14" t="s">
        <v>4</v>
      </c>
      <c r="AX689" s="14" t="s">
        <v>83</v>
      </c>
      <c r="AY689" s="254" t="s">
        <v>155</v>
      </c>
    </row>
    <row r="690" s="2" customFormat="1" ht="24.15" customHeight="1">
      <c r="A690" s="40"/>
      <c r="B690" s="41"/>
      <c r="C690" s="277" t="s">
        <v>785</v>
      </c>
      <c r="D690" s="277" t="s">
        <v>476</v>
      </c>
      <c r="E690" s="278" t="s">
        <v>786</v>
      </c>
      <c r="F690" s="279" t="s">
        <v>787</v>
      </c>
      <c r="G690" s="280" t="s">
        <v>553</v>
      </c>
      <c r="H690" s="281">
        <v>1.01</v>
      </c>
      <c r="I690" s="282"/>
      <c r="J690" s="283">
        <f>ROUND(I690*H690,2)</f>
        <v>0</v>
      </c>
      <c r="K690" s="279" t="s">
        <v>479</v>
      </c>
      <c r="L690" s="284"/>
      <c r="M690" s="285" t="s">
        <v>21</v>
      </c>
      <c r="N690" s="286" t="s">
        <v>47</v>
      </c>
      <c r="O690" s="86"/>
      <c r="P690" s="223">
        <f>O690*H690</f>
        <v>0</v>
      </c>
      <c r="Q690" s="223">
        <v>2.1000000000000001</v>
      </c>
      <c r="R690" s="223">
        <f>Q690*H690</f>
        <v>2.121</v>
      </c>
      <c r="S690" s="223">
        <v>0</v>
      </c>
      <c r="T690" s="224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5" t="s">
        <v>225</v>
      </c>
      <c r="AT690" s="225" t="s">
        <v>476</v>
      </c>
      <c r="AU690" s="225" t="s">
        <v>85</v>
      </c>
      <c r="AY690" s="19" t="s">
        <v>155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9" t="s">
        <v>83</v>
      </c>
      <c r="BK690" s="226">
        <f>ROUND(I690*H690,2)</f>
        <v>0</v>
      </c>
      <c r="BL690" s="19" t="s">
        <v>162</v>
      </c>
      <c r="BM690" s="225" t="s">
        <v>788</v>
      </c>
    </row>
    <row r="691" s="2" customFormat="1">
      <c r="A691" s="40"/>
      <c r="B691" s="41"/>
      <c r="C691" s="42"/>
      <c r="D691" s="227" t="s">
        <v>164</v>
      </c>
      <c r="E691" s="42"/>
      <c r="F691" s="228" t="s">
        <v>789</v>
      </c>
      <c r="G691" s="42"/>
      <c r="H691" s="42"/>
      <c r="I691" s="229"/>
      <c r="J691" s="42"/>
      <c r="K691" s="42"/>
      <c r="L691" s="46"/>
      <c r="M691" s="230"/>
      <c r="N691" s="231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164</v>
      </c>
      <c r="AU691" s="19" t="s">
        <v>85</v>
      </c>
    </row>
    <row r="692" s="14" customFormat="1">
      <c r="A692" s="14"/>
      <c r="B692" s="244"/>
      <c r="C692" s="245"/>
      <c r="D692" s="227" t="s">
        <v>168</v>
      </c>
      <c r="E692" s="245"/>
      <c r="F692" s="247" t="s">
        <v>589</v>
      </c>
      <c r="G692" s="245"/>
      <c r="H692" s="248">
        <v>1.01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168</v>
      </c>
      <c r="AU692" s="254" t="s">
        <v>85</v>
      </c>
      <c r="AV692" s="14" t="s">
        <v>85</v>
      </c>
      <c r="AW692" s="14" t="s">
        <v>4</v>
      </c>
      <c r="AX692" s="14" t="s">
        <v>83</v>
      </c>
      <c r="AY692" s="254" t="s">
        <v>155</v>
      </c>
    </row>
    <row r="693" s="2" customFormat="1" ht="16.5" customHeight="1">
      <c r="A693" s="40"/>
      <c r="B693" s="41"/>
      <c r="C693" s="214" t="s">
        <v>790</v>
      </c>
      <c r="D693" s="214" t="s">
        <v>157</v>
      </c>
      <c r="E693" s="215" t="s">
        <v>791</v>
      </c>
      <c r="F693" s="216" t="s">
        <v>792</v>
      </c>
      <c r="G693" s="217" t="s">
        <v>160</v>
      </c>
      <c r="H693" s="218">
        <v>2.3959999999999999</v>
      </c>
      <c r="I693" s="219"/>
      <c r="J693" s="220">
        <f>ROUND(I693*H693,2)</f>
        <v>0</v>
      </c>
      <c r="K693" s="216" t="s">
        <v>161</v>
      </c>
      <c r="L693" s="46"/>
      <c r="M693" s="221" t="s">
        <v>21</v>
      </c>
      <c r="N693" s="222" t="s">
        <v>47</v>
      </c>
      <c r="O693" s="86"/>
      <c r="P693" s="223">
        <f>O693*H693</f>
        <v>0</v>
      </c>
      <c r="Q693" s="223">
        <v>0.00232</v>
      </c>
      <c r="R693" s="223">
        <f>Q693*H693</f>
        <v>0.0055587199999999996</v>
      </c>
      <c r="S693" s="223">
        <v>0</v>
      </c>
      <c r="T693" s="224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5" t="s">
        <v>162</v>
      </c>
      <c r="AT693" s="225" t="s">
        <v>157</v>
      </c>
      <c r="AU693" s="225" t="s">
        <v>85</v>
      </c>
      <c r="AY693" s="19" t="s">
        <v>155</v>
      </c>
      <c r="BE693" s="226">
        <f>IF(N693="základní",J693,0)</f>
        <v>0</v>
      </c>
      <c r="BF693" s="226">
        <f>IF(N693="snížená",J693,0)</f>
        <v>0</v>
      </c>
      <c r="BG693" s="226">
        <f>IF(N693="zákl. přenesená",J693,0)</f>
        <v>0</v>
      </c>
      <c r="BH693" s="226">
        <f>IF(N693="sníž. přenesená",J693,0)</f>
        <v>0</v>
      </c>
      <c r="BI693" s="226">
        <f>IF(N693="nulová",J693,0)</f>
        <v>0</v>
      </c>
      <c r="BJ693" s="19" t="s">
        <v>83</v>
      </c>
      <c r="BK693" s="226">
        <f>ROUND(I693*H693,2)</f>
        <v>0</v>
      </c>
      <c r="BL693" s="19" t="s">
        <v>162</v>
      </c>
      <c r="BM693" s="225" t="s">
        <v>793</v>
      </c>
    </row>
    <row r="694" s="2" customFormat="1">
      <c r="A694" s="40"/>
      <c r="B694" s="41"/>
      <c r="C694" s="42"/>
      <c r="D694" s="227" t="s">
        <v>164</v>
      </c>
      <c r="E694" s="42"/>
      <c r="F694" s="228" t="s">
        <v>794</v>
      </c>
      <c r="G694" s="42"/>
      <c r="H694" s="42"/>
      <c r="I694" s="229"/>
      <c r="J694" s="42"/>
      <c r="K694" s="42"/>
      <c r="L694" s="46"/>
      <c r="M694" s="230"/>
      <c r="N694" s="231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164</v>
      </c>
      <c r="AU694" s="19" t="s">
        <v>85</v>
      </c>
    </row>
    <row r="695" s="2" customFormat="1">
      <c r="A695" s="40"/>
      <c r="B695" s="41"/>
      <c r="C695" s="42"/>
      <c r="D695" s="232" t="s">
        <v>166</v>
      </c>
      <c r="E695" s="42"/>
      <c r="F695" s="233" t="s">
        <v>795</v>
      </c>
      <c r="G695" s="42"/>
      <c r="H695" s="42"/>
      <c r="I695" s="229"/>
      <c r="J695" s="42"/>
      <c r="K695" s="42"/>
      <c r="L695" s="46"/>
      <c r="M695" s="230"/>
      <c r="N695" s="231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166</v>
      </c>
      <c r="AU695" s="19" t="s">
        <v>85</v>
      </c>
    </row>
    <row r="696" s="13" customFormat="1">
      <c r="A696" s="13"/>
      <c r="B696" s="234"/>
      <c r="C696" s="235"/>
      <c r="D696" s="227" t="s">
        <v>168</v>
      </c>
      <c r="E696" s="236" t="s">
        <v>21</v>
      </c>
      <c r="F696" s="237" t="s">
        <v>711</v>
      </c>
      <c r="G696" s="235"/>
      <c r="H696" s="236" t="s">
        <v>21</v>
      </c>
      <c r="I696" s="238"/>
      <c r="J696" s="235"/>
      <c r="K696" s="235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168</v>
      </c>
      <c r="AU696" s="243" t="s">
        <v>85</v>
      </c>
      <c r="AV696" s="13" t="s">
        <v>83</v>
      </c>
      <c r="AW696" s="13" t="s">
        <v>37</v>
      </c>
      <c r="AX696" s="13" t="s">
        <v>76</v>
      </c>
      <c r="AY696" s="243" t="s">
        <v>155</v>
      </c>
    </row>
    <row r="697" s="14" customFormat="1">
      <c r="A697" s="14"/>
      <c r="B697" s="244"/>
      <c r="C697" s="245"/>
      <c r="D697" s="227" t="s">
        <v>168</v>
      </c>
      <c r="E697" s="246" t="s">
        <v>21</v>
      </c>
      <c r="F697" s="247" t="s">
        <v>796</v>
      </c>
      <c r="G697" s="245"/>
      <c r="H697" s="248">
        <v>2.3959999999999999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168</v>
      </c>
      <c r="AU697" s="254" t="s">
        <v>85</v>
      </c>
      <c r="AV697" s="14" t="s">
        <v>85</v>
      </c>
      <c r="AW697" s="14" t="s">
        <v>37</v>
      </c>
      <c r="AX697" s="14" t="s">
        <v>76</v>
      </c>
      <c r="AY697" s="254" t="s">
        <v>155</v>
      </c>
    </row>
    <row r="698" s="15" customFormat="1">
      <c r="A698" s="15"/>
      <c r="B698" s="255"/>
      <c r="C698" s="256"/>
      <c r="D698" s="227" t="s">
        <v>168</v>
      </c>
      <c r="E698" s="257" t="s">
        <v>21</v>
      </c>
      <c r="F698" s="258" t="s">
        <v>171</v>
      </c>
      <c r="G698" s="256"/>
      <c r="H698" s="259">
        <v>2.3959999999999999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5" t="s">
        <v>168</v>
      </c>
      <c r="AU698" s="265" t="s">
        <v>85</v>
      </c>
      <c r="AV698" s="15" t="s">
        <v>162</v>
      </c>
      <c r="AW698" s="15" t="s">
        <v>37</v>
      </c>
      <c r="AX698" s="15" t="s">
        <v>83</v>
      </c>
      <c r="AY698" s="265" t="s">
        <v>155</v>
      </c>
    </row>
    <row r="699" s="2" customFormat="1" ht="16.5" customHeight="1">
      <c r="A699" s="40"/>
      <c r="B699" s="41"/>
      <c r="C699" s="214" t="s">
        <v>797</v>
      </c>
      <c r="D699" s="214" t="s">
        <v>157</v>
      </c>
      <c r="E699" s="215" t="s">
        <v>798</v>
      </c>
      <c r="F699" s="216" t="s">
        <v>799</v>
      </c>
      <c r="G699" s="217" t="s">
        <v>160</v>
      </c>
      <c r="H699" s="218">
        <v>32.567999999999998</v>
      </c>
      <c r="I699" s="219"/>
      <c r="J699" s="220">
        <f>ROUND(I699*H699,2)</f>
        <v>0</v>
      </c>
      <c r="K699" s="216" t="s">
        <v>161</v>
      </c>
      <c r="L699" s="46"/>
      <c r="M699" s="221" t="s">
        <v>21</v>
      </c>
      <c r="N699" s="222" t="s">
        <v>47</v>
      </c>
      <c r="O699" s="86"/>
      <c r="P699" s="223">
        <f>O699*H699</f>
        <v>0</v>
      </c>
      <c r="Q699" s="223">
        <v>0.0046499999999999996</v>
      </c>
      <c r="R699" s="223">
        <f>Q699*H699</f>
        <v>0.15144119999999997</v>
      </c>
      <c r="S699" s="223">
        <v>0</v>
      </c>
      <c r="T699" s="224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5" t="s">
        <v>162</v>
      </c>
      <c r="AT699" s="225" t="s">
        <v>157</v>
      </c>
      <c r="AU699" s="225" t="s">
        <v>85</v>
      </c>
      <c r="AY699" s="19" t="s">
        <v>155</v>
      </c>
      <c r="BE699" s="226">
        <f>IF(N699="základní",J699,0)</f>
        <v>0</v>
      </c>
      <c r="BF699" s="226">
        <f>IF(N699="snížená",J699,0)</f>
        <v>0</v>
      </c>
      <c r="BG699" s="226">
        <f>IF(N699="zákl. přenesená",J699,0)</f>
        <v>0</v>
      </c>
      <c r="BH699" s="226">
        <f>IF(N699="sníž. přenesená",J699,0)</f>
        <v>0</v>
      </c>
      <c r="BI699" s="226">
        <f>IF(N699="nulová",J699,0)</f>
        <v>0</v>
      </c>
      <c r="BJ699" s="19" t="s">
        <v>83</v>
      </c>
      <c r="BK699" s="226">
        <f>ROUND(I699*H699,2)</f>
        <v>0</v>
      </c>
      <c r="BL699" s="19" t="s">
        <v>162</v>
      </c>
      <c r="BM699" s="225" t="s">
        <v>800</v>
      </c>
    </row>
    <row r="700" s="2" customFormat="1">
      <c r="A700" s="40"/>
      <c r="B700" s="41"/>
      <c r="C700" s="42"/>
      <c r="D700" s="227" t="s">
        <v>164</v>
      </c>
      <c r="E700" s="42"/>
      <c r="F700" s="228" t="s">
        <v>801</v>
      </c>
      <c r="G700" s="42"/>
      <c r="H700" s="42"/>
      <c r="I700" s="229"/>
      <c r="J700" s="42"/>
      <c r="K700" s="42"/>
      <c r="L700" s="46"/>
      <c r="M700" s="230"/>
      <c r="N700" s="231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164</v>
      </c>
      <c r="AU700" s="19" t="s">
        <v>85</v>
      </c>
    </row>
    <row r="701" s="2" customFormat="1">
      <c r="A701" s="40"/>
      <c r="B701" s="41"/>
      <c r="C701" s="42"/>
      <c r="D701" s="232" t="s">
        <v>166</v>
      </c>
      <c r="E701" s="42"/>
      <c r="F701" s="233" t="s">
        <v>802</v>
      </c>
      <c r="G701" s="42"/>
      <c r="H701" s="42"/>
      <c r="I701" s="229"/>
      <c r="J701" s="42"/>
      <c r="K701" s="42"/>
      <c r="L701" s="46"/>
      <c r="M701" s="230"/>
      <c r="N701" s="231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166</v>
      </c>
      <c r="AU701" s="19" t="s">
        <v>85</v>
      </c>
    </row>
    <row r="702" s="13" customFormat="1">
      <c r="A702" s="13"/>
      <c r="B702" s="234"/>
      <c r="C702" s="235"/>
      <c r="D702" s="227" t="s">
        <v>168</v>
      </c>
      <c r="E702" s="236" t="s">
        <v>21</v>
      </c>
      <c r="F702" s="237" t="s">
        <v>803</v>
      </c>
      <c r="G702" s="235"/>
      <c r="H702" s="236" t="s">
        <v>21</v>
      </c>
      <c r="I702" s="238"/>
      <c r="J702" s="235"/>
      <c r="K702" s="235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168</v>
      </c>
      <c r="AU702" s="243" t="s">
        <v>85</v>
      </c>
      <c r="AV702" s="13" t="s">
        <v>83</v>
      </c>
      <c r="AW702" s="13" t="s">
        <v>37</v>
      </c>
      <c r="AX702" s="13" t="s">
        <v>76</v>
      </c>
      <c r="AY702" s="243" t="s">
        <v>155</v>
      </c>
    </row>
    <row r="703" s="14" customFormat="1">
      <c r="A703" s="14"/>
      <c r="B703" s="244"/>
      <c r="C703" s="245"/>
      <c r="D703" s="227" t="s">
        <v>168</v>
      </c>
      <c r="E703" s="246" t="s">
        <v>21</v>
      </c>
      <c r="F703" s="247" t="s">
        <v>804</v>
      </c>
      <c r="G703" s="245"/>
      <c r="H703" s="248">
        <v>19.164000000000001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168</v>
      </c>
      <c r="AU703" s="254" t="s">
        <v>85</v>
      </c>
      <c r="AV703" s="14" t="s">
        <v>85</v>
      </c>
      <c r="AW703" s="14" t="s">
        <v>37</v>
      </c>
      <c r="AX703" s="14" t="s">
        <v>76</v>
      </c>
      <c r="AY703" s="254" t="s">
        <v>155</v>
      </c>
    </row>
    <row r="704" s="14" customFormat="1">
      <c r="A704" s="14"/>
      <c r="B704" s="244"/>
      <c r="C704" s="245"/>
      <c r="D704" s="227" t="s">
        <v>168</v>
      </c>
      <c r="E704" s="246" t="s">
        <v>21</v>
      </c>
      <c r="F704" s="247" t="s">
        <v>805</v>
      </c>
      <c r="G704" s="245"/>
      <c r="H704" s="248">
        <v>13.404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168</v>
      </c>
      <c r="AU704" s="254" t="s">
        <v>85</v>
      </c>
      <c r="AV704" s="14" t="s">
        <v>85</v>
      </c>
      <c r="AW704" s="14" t="s">
        <v>37</v>
      </c>
      <c r="AX704" s="14" t="s">
        <v>76</v>
      </c>
      <c r="AY704" s="254" t="s">
        <v>155</v>
      </c>
    </row>
    <row r="705" s="15" customFormat="1">
      <c r="A705" s="15"/>
      <c r="B705" s="255"/>
      <c r="C705" s="256"/>
      <c r="D705" s="227" t="s">
        <v>168</v>
      </c>
      <c r="E705" s="257" t="s">
        <v>21</v>
      </c>
      <c r="F705" s="258" t="s">
        <v>171</v>
      </c>
      <c r="G705" s="256"/>
      <c r="H705" s="259">
        <v>32.567999999999998</v>
      </c>
      <c r="I705" s="260"/>
      <c r="J705" s="256"/>
      <c r="K705" s="256"/>
      <c r="L705" s="261"/>
      <c r="M705" s="262"/>
      <c r="N705" s="263"/>
      <c r="O705" s="263"/>
      <c r="P705" s="263"/>
      <c r="Q705" s="263"/>
      <c r="R705" s="263"/>
      <c r="S705" s="263"/>
      <c r="T705" s="26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5" t="s">
        <v>168</v>
      </c>
      <c r="AU705" s="265" t="s">
        <v>85</v>
      </c>
      <c r="AV705" s="15" t="s">
        <v>162</v>
      </c>
      <c r="AW705" s="15" t="s">
        <v>37</v>
      </c>
      <c r="AX705" s="15" t="s">
        <v>83</v>
      </c>
      <c r="AY705" s="265" t="s">
        <v>155</v>
      </c>
    </row>
    <row r="706" s="2" customFormat="1" ht="16.5" customHeight="1">
      <c r="A706" s="40"/>
      <c r="B706" s="41"/>
      <c r="C706" s="214" t="s">
        <v>806</v>
      </c>
      <c r="D706" s="214" t="s">
        <v>157</v>
      </c>
      <c r="E706" s="215" t="s">
        <v>807</v>
      </c>
      <c r="F706" s="216" t="s">
        <v>808</v>
      </c>
      <c r="G706" s="217" t="s">
        <v>443</v>
      </c>
      <c r="H706" s="218">
        <v>0.41999999999999998</v>
      </c>
      <c r="I706" s="219"/>
      <c r="J706" s="220">
        <f>ROUND(I706*H706,2)</f>
        <v>0</v>
      </c>
      <c r="K706" s="216" t="s">
        <v>161</v>
      </c>
      <c r="L706" s="46"/>
      <c r="M706" s="221" t="s">
        <v>21</v>
      </c>
      <c r="N706" s="222" t="s">
        <v>47</v>
      </c>
      <c r="O706" s="86"/>
      <c r="P706" s="223">
        <f>O706*H706</f>
        <v>0</v>
      </c>
      <c r="Q706" s="223">
        <v>1.0423199999999999</v>
      </c>
      <c r="R706" s="223">
        <f>Q706*H706</f>
        <v>0.43777439999999995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162</v>
      </c>
      <c r="AT706" s="225" t="s">
        <v>157</v>
      </c>
      <c r="AU706" s="225" t="s">
        <v>85</v>
      </c>
      <c r="AY706" s="19" t="s">
        <v>155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83</v>
      </c>
      <c r="BK706" s="226">
        <f>ROUND(I706*H706,2)</f>
        <v>0</v>
      </c>
      <c r="BL706" s="19" t="s">
        <v>162</v>
      </c>
      <c r="BM706" s="225" t="s">
        <v>809</v>
      </c>
    </row>
    <row r="707" s="2" customFormat="1">
      <c r="A707" s="40"/>
      <c r="B707" s="41"/>
      <c r="C707" s="42"/>
      <c r="D707" s="227" t="s">
        <v>164</v>
      </c>
      <c r="E707" s="42"/>
      <c r="F707" s="228" t="s">
        <v>810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164</v>
      </c>
      <c r="AU707" s="19" t="s">
        <v>85</v>
      </c>
    </row>
    <row r="708" s="2" customFormat="1">
      <c r="A708" s="40"/>
      <c r="B708" s="41"/>
      <c r="C708" s="42"/>
      <c r="D708" s="232" t="s">
        <v>166</v>
      </c>
      <c r="E708" s="42"/>
      <c r="F708" s="233" t="s">
        <v>811</v>
      </c>
      <c r="G708" s="42"/>
      <c r="H708" s="42"/>
      <c r="I708" s="229"/>
      <c r="J708" s="42"/>
      <c r="K708" s="42"/>
      <c r="L708" s="46"/>
      <c r="M708" s="230"/>
      <c r="N708" s="231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166</v>
      </c>
      <c r="AU708" s="19" t="s">
        <v>85</v>
      </c>
    </row>
    <row r="709" s="13" customFormat="1">
      <c r="A709" s="13"/>
      <c r="B709" s="234"/>
      <c r="C709" s="235"/>
      <c r="D709" s="227" t="s">
        <v>168</v>
      </c>
      <c r="E709" s="236" t="s">
        <v>21</v>
      </c>
      <c r="F709" s="237" t="s">
        <v>812</v>
      </c>
      <c r="G709" s="235"/>
      <c r="H709" s="236" t="s">
        <v>21</v>
      </c>
      <c r="I709" s="238"/>
      <c r="J709" s="235"/>
      <c r="K709" s="235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168</v>
      </c>
      <c r="AU709" s="243" t="s">
        <v>85</v>
      </c>
      <c r="AV709" s="13" t="s">
        <v>83</v>
      </c>
      <c r="AW709" s="13" t="s">
        <v>37</v>
      </c>
      <c r="AX709" s="13" t="s">
        <v>76</v>
      </c>
      <c r="AY709" s="243" t="s">
        <v>155</v>
      </c>
    </row>
    <row r="710" s="14" customFormat="1">
      <c r="A710" s="14"/>
      <c r="B710" s="244"/>
      <c r="C710" s="245"/>
      <c r="D710" s="227" t="s">
        <v>168</v>
      </c>
      <c r="E710" s="246" t="s">
        <v>21</v>
      </c>
      <c r="F710" s="247" t="s">
        <v>813</v>
      </c>
      <c r="G710" s="245"/>
      <c r="H710" s="248">
        <v>0.41999999999999998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168</v>
      </c>
      <c r="AU710" s="254" t="s">
        <v>85</v>
      </c>
      <c r="AV710" s="14" t="s">
        <v>85</v>
      </c>
      <c r="AW710" s="14" t="s">
        <v>37</v>
      </c>
      <c r="AX710" s="14" t="s">
        <v>76</v>
      </c>
      <c r="AY710" s="254" t="s">
        <v>155</v>
      </c>
    </row>
    <row r="711" s="15" customFormat="1">
      <c r="A711" s="15"/>
      <c r="B711" s="255"/>
      <c r="C711" s="256"/>
      <c r="D711" s="227" t="s">
        <v>168</v>
      </c>
      <c r="E711" s="257" t="s">
        <v>21</v>
      </c>
      <c r="F711" s="258" t="s">
        <v>171</v>
      </c>
      <c r="G711" s="256"/>
      <c r="H711" s="259">
        <v>0.41999999999999998</v>
      </c>
      <c r="I711" s="260"/>
      <c r="J711" s="256"/>
      <c r="K711" s="256"/>
      <c r="L711" s="261"/>
      <c r="M711" s="262"/>
      <c r="N711" s="263"/>
      <c r="O711" s="263"/>
      <c r="P711" s="263"/>
      <c r="Q711" s="263"/>
      <c r="R711" s="263"/>
      <c r="S711" s="263"/>
      <c r="T711" s="264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5" t="s">
        <v>168</v>
      </c>
      <c r="AU711" s="265" t="s">
        <v>85</v>
      </c>
      <c r="AV711" s="15" t="s">
        <v>162</v>
      </c>
      <c r="AW711" s="15" t="s">
        <v>37</v>
      </c>
      <c r="AX711" s="15" t="s">
        <v>83</v>
      </c>
      <c r="AY711" s="265" t="s">
        <v>155</v>
      </c>
    </row>
    <row r="712" s="2" customFormat="1" ht="16.5" customHeight="1">
      <c r="A712" s="40"/>
      <c r="B712" s="41"/>
      <c r="C712" s="214" t="s">
        <v>814</v>
      </c>
      <c r="D712" s="214" t="s">
        <v>157</v>
      </c>
      <c r="E712" s="215" t="s">
        <v>815</v>
      </c>
      <c r="F712" s="216" t="s">
        <v>816</v>
      </c>
      <c r="G712" s="217" t="s">
        <v>208</v>
      </c>
      <c r="H712" s="218">
        <v>1.2</v>
      </c>
      <c r="I712" s="219"/>
      <c r="J712" s="220">
        <f>ROUND(I712*H712,2)</f>
        <v>0</v>
      </c>
      <c r="K712" s="216" t="s">
        <v>479</v>
      </c>
      <c r="L712" s="46"/>
      <c r="M712" s="221" t="s">
        <v>21</v>
      </c>
      <c r="N712" s="222" t="s">
        <v>47</v>
      </c>
      <c r="O712" s="86"/>
      <c r="P712" s="223">
        <f>O712*H712</f>
        <v>0</v>
      </c>
      <c r="Q712" s="223">
        <v>0.080000000000000002</v>
      </c>
      <c r="R712" s="223">
        <f>Q712*H712</f>
        <v>0.096000000000000002</v>
      </c>
      <c r="S712" s="223">
        <v>0</v>
      </c>
      <c r="T712" s="224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5" t="s">
        <v>162</v>
      </c>
      <c r="AT712" s="225" t="s">
        <v>157</v>
      </c>
      <c r="AU712" s="225" t="s">
        <v>85</v>
      </c>
      <c r="AY712" s="19" t="s">
        <v>155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9" t="s">
        <v>83</v>
      </c>
      <c r="BK712" s="226">
        <f>ROUND(I712*H712,2)</f>
        <v>0</v>
      </c>
      <c r="BL712" s="19" t="s">
        <v>162</v>
      </c>
      <c r="BM712" s="225" t="s">
        <v>817</v>
      </c>
    </row>
    <row r="713" s="2" customFormat="1">
      <c r="A713" s="40"/>
      <c r="B713" s="41"/>
      <c r="C713" s="42"/>
      <c r="D713" s="227" t="s">
        <v>164</v>
      </c>
      <c r="E713" s="42"/>
      <c r="F713" s="228" t="s">
        <v>818</v>
      </c>
      <c r="G713" s="42"/>
      <c r="H713" s="42"/>
      <c r="I713" s="229"/>
      <c r="J713" s="42"/>
      <c r="K713" s="42"/>
      <c r="L713" s="46"/>
      <c r="M713" s="230"/>
      <c r="N713" s="231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164</v>
      </c>
      <c r="AU713" s="19" t="s">
        <v>85</v>
      </c>
    </row>
    <row r="714" s="2" customFormat="1">
      <c r="A714" s="40"/>
      <c r="B714" s="41"/>
      <c r="C714" s="42"/>
      <c r="D714" s="227" t="s">
        <v>481</v>
      </c>
      <c r="E714" s="42"/>
      <c r="F714" s="287" t="s">
        <v>819</v>
      </c>
      <c r="G714" s="42"/>
      <c r="H714" s="42"/>
      <c r="I714" s="229"/>
      <c r="J714" s="42"/>
      <c r="K714" s="42"/>
      <c r="L714" s="46"/>
      <c r="M714" s="230"/>
      <c r="N714" s="231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481</v>
      </c>
      <c r="AU714" s="19" t="s">
        <v>85</v>
      </c>
    </row>
    <row r="715" s="13" customFormat="1">
      <c r="A715" s="13"/>
      <c r="B715" s="234"/>
      <c r="C715" s="235"/>
      <c r="D715" s="227" t="s">
        <v>168</v>
      </c>
      <c r="E715" s="236" t="s">
        <v>21</v>
      </c>
      <c r="F715" s="237" t="s">
        <v>820</v>
      </c>
      <c r="G715" s="235"/>
      <c r="H715" s="236" t="s">
        <v>21</v>
      </c>
      <c r="I715" s="238"/>
      <c r="J715" s="235"/>
      <c r="K715" s="235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168</v>
      </c>
      <c r="AU715" s="243" t="s">
        <v>85</v>
      </c>
      <c r="AV715" s="13" t="s">
        <v>83</v>
      </c>
      <c r="AW715" s="13" t="s">
        <v>37</v>
      </c>
      <c r="AX715" s="13" t="s">
        <v>76</v>
      </c>
      <c r="AY715" s="243" t="s">
        <v>155</v>
      </c>
    </row>
    <row r="716" s="14" customFormat="1">
      <c r="A716" s="14"/>
      <c r="B716" s="244"/>
      <c r="C716" s="245"/>
      <c r="D716" s="227" t="s">
        <v>168</v>
      </c>
      <c r="E716" s="246" t="s">
        <v>21</v>
      </c>
      <c r="F716" s="247" t="s">
        <v>821</v>
      </c>
      <c r="G716" s="245"/>
      <c r="H716" s="248">
        <v>1.2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168</v>
      </c>
      <c r="AU716" s="254" t="s">
        <v>85</v>
      </c>
      <c r="AV716" s="14" t="s">
        <v>85</v>
      </c>
      <c r="AW716" s="14" t="s">
        <v>37</v>
      </c>
      <c r="AX716" s="14" t="s">
        <v>76</v>
      </c>
      <c r="AY716" s="254" t="s">
        <v>155</v>
      </c>
    </row>
    <row r="717" s="15" customFormat="1">
      <c r="A717" s="15"/>
      <c r="B717" s="255"/>
      <c r="C717" s="256"/>
      <c r="D717" s="227" t="s">
        <v>168</v>
      </c>
      <c r="E717" s="257" t="s">
        <v>21</v>
      </c>
      <c r="F717" s="258" t="s">
        <v>171</v>
      </c>
      <c r="G717" s="256"/>
      <c r="H717" s="259">
        <v>1.2</v>
      </c>
      <c r="I717" s="260"/>
      <c r="J717" s="256"/>
      <c r="K717" s="256"/>
      <c r="L717" s="261"/>
      <c r="M717" s="262"/>
      <c r="N717" s="263"/>
      <c r="O717" s="263"/>
      <c r="P717" s="263"/>
      <c r="Q717" s="263"/>
      <c r="R717" s="263"/>
      <c r="S717" s="263"/>
      <c r="T717" s="264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5" t="s">
        <v>168</v>
      </c>
      <c r="AU717" s="265" t="s">
        <v>85</v>
      </c>
      <c r="AV717" s="15" t="s">
        <v>162</v>
      </c>
      <c r="AW717" s="15" t="s">
        <v>37</v>
      </c>
      <c r="AX717" s="15" t="s">
        <v>83</v>
      </c>
      <c r="AY717" s="265" t="s">
        <v>155</v>
      </c>
    </row>
    <row r="718" s="2" customFormat="1" ht="16.5" customHeight="1">
      <c r="A718" s="40"/>
      <c r="B718" s="41"/>
      <c r="C718" s="214" t="s">
        <v>822</v>
      </c>
      <c r="D718" s="214" t="s">
        <v>157</v>
      </c>
      <c r="E718" s="215" t="s">
        <v>823</v>
      </c>
      <c r="F718" s="216" t="s">
        <v>824</v>
      </c>
      <c r="G718" s="217" t="s">
        <v>553</v>
      </c>
      <c r="H718" s="218">
        <v>2</v>
      </c>
      <c r="I718" s="219"/>
      <c r="J718" s="220">
        <f>ROUND(I718*H718,2)</f>
        <v>0</v>
      </c>
      <c r="K718" s="216" t="s">
        <v>161</v>
      </c>
      <c r="L718" s="46"/>
      <c r="M718" s="221" t="s">
        <v>21</v>
      </c>
      <c r="N718" s="222" t="s">
        <v>47</v>
      </c>
      <c r="O718" s="86"/>
      <c r="P718" s="223">
        <f>O718*H718</f>
        <v>0</v>
      </c>
      <c r="Q718" s="223">
        <v>0.21734000000000001</v>
      </c>
      <c r="R718" s="223">
        <f>Q718*H718</f>
        <v>0.43468000000000001</v>
      </c>
      <c r="S718" s="223">
        <v>0</v>
      </c>
      <c r="T718" s="22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5" t="s">
        <v>162</v>
      </c>
      <c r="AT718" s="225" t="s">
        <v>157</v>
      </c>
      <c r="AU718" s="225" t="s">
        <v>85</v>
      </c>
      <c r="AY718" s="19" t="s">
        <v>155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9" t="s">
        <v>83</v>
      </c>
      <c r="BK718" s="226">
        <f>ROUND(I718*H718,2)</f>
        <v>0</v>
      </c>
      <c r="BL718" s="19" t="s">
        <v>162</v>
      </c>
      <c r="BM718" s="225" t="s">
        <v>825</v>
      </c>
    </row>
    <row r="719" s="2" customFormat="1">
      <c r="A719" s="40"/>
      <c r="B719" s="41"/>
      <c r="C719" s="42"/>
      <c r="D719" s="227" t="s">
        <v>164</v>
      </c>
      <c r="E719" s="42"/>
      <c r="F719" s="228" t="s">
        <v>826</v>
      </c>
      <c r="G719" s="42"/>
      <c r="H719" s="42"/>
      <c r="I719" s="229"/>
      <c r="J719" s="42"/>
      <c r="K719" s="42"/>
      <c r="L719" s="46"/>
      <c r="M719" s="230"/>
      <c r="N719" s="231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164</v>
      </c>
      <c r="AU719" s="19" t="s">
        <v>85</v>
      </c>
    </row>
    <row r="720" s="2" customFormat="1">
      <c r="A720" s="40"/>
      <c r="B720" s="41"/>
      <c r="C720" s="42"/>
      <c r="D720" s="232" t="s">
        <v>166</v>
      </c>
      <c r="E720" s="42"/>
      <c r="F720" s="233" t="s">
        <v>827</v>
      </c>
      <c r="G720" s="42"/>
      <c r="H720" s="42"/>
      <c r="I720" s="229"/>
      <c r="J720" s="42"/>
      <c r="K720" s="42"/>
      <c r="L720" s="46"/>
      <c r="M720" s="230"/>
      <c r="N720" s="231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166</v>
      </c>
      <c r="AU720" s="19" t="s">
        <v>85</v>
      </c>
    </row>
    <row r="721" s="14" customFormat="1">
      <c r="A721" s="14"/>
      <c r="B721" s="244"/>
      <c r="C721" s="245"/>
      <c r="D721" s="227" t="s">
        <v>168</v>
      </c>
      <c r="E721" s="246" t="s">
        <v>21</v>
      </c>
      <c r="F721" s="247" t="s">
        <v>828</v>
      </c>
      <c r="G721" s="245"/>
      <c r="H721" s="248">
        <v>2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168</v>
      </c>
      <c r="AU721" s="254" t="s">
        <v>85</v>
      </c>
      <c r="AV721" s="14" t="s">
        <v>85</v>
      </c>
      <c r="AW721" s="14" t="s">
        <v>37</v>
      </c>
      <c r="AX721" s="14" t="s">
        <v>76</v>
      </c>
      <c r="AY721" s="254" t="s">
        <v>155</v>
      </c>
    </row>
    <row r="722" s="15" customFormat="1">
      <c r="A722" s="15"/>
      <c r="B722" s="255"/>
      <c r="C722" s="256"/>
      <c r="D722" s="227" t="s">
        <v>168</v>
      </c>
      <c r="E722" s="257" t="s">
        <v>21</v>
      </c>
      <c r="F722" s="258" t="s">
        <v>171</v>
      </c>
      <c r="G722" s="256"/>
      <c r="H722" s="259">
        <v>2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168</v>
      </c>
      <c r="AU722" s="265" t="s">
        <v>85</v>
      </c>
      <c r="AV722" s="15" t="s">
        <v>162</v>
      </c>
      <c r="AW722" s="15" t="s">
        <v>37</v>
      </c>
      <c r="AX722" s="15" t="s">
        <v>83</v>
      </c>
      <c r="AY722" s="265" t="s">
        <v>155</v>
      </c>
    </row>
    <row r="723" s="2" customFormat="1" ht="16.5" customHeight="1">
      <c r="A723" s="40"/>
      <c r="B723" s="41"/>
      <c r="C723" s="277" t="s">
        <v>829</v>
      </c>
      <c r="D723" s="277" t="s">
        <v>476</v>
      </c>
      <c r="E723" s="278" t="s">
        <v>830</v>
      </c>
      <c r="F723" s="279" t="s">
        <v>831</v>
      </c>
      <c r="G723" s="280" t="s">
        <v>553</v>
      </c>
      <c r="H723" s="281">
        <v>2</v>
      </c>
      <c r="I723" s="282"/>
      <c r="J723" s="283">
        <f>ROUND(I723*H723,2)</f>
        <v>0</v>
      </c>
      <c r="K723" s="279" t="s">
        <v>479</v>
      </c>
      <c r="L723" s="284"/>
      <c r="M723" s="285" t="s">
        <v>21</v>
      </c>
      <c r="N723" s="286" t="s">
        <v>47</v>
      </c>
      <c r="O723" s="86"/>
      <c r="P723" s="223">
        <f>O723*H723</f>
        <v>0</v>
      </c>
      <c r="Q723" s="223">
        <v>0.158</v>
      </c>
      <c r="R723" s="223">
        <f>Q723*H723</f>
        <v>0.316</v>
      </c>
      <c r="S723" s="223">
        <v>0</v>
      </c>
      <c r="T723" s="224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5" t="s">
        <v>225</v>
      </c>
      <c r="AT723" s="225" t="s">
        <v>476</v>
      </c>
      <c r="AU723" s="225" t="s">
        <v>85</v>
      </c>
      <c r="AY723" s="19" t="s">
        <v>155</v>
      </c>
      <c r="BE723" s="226">
        <f>IF(N723="základní",J723,0)</f>
        <v>0</v>
      </c>
      <c r="BF723" s="226">
        <f>IF(N723="snížená",J723,0)</f>
        <v>0</v>
      </c>
      <c r="BG723" s="226">
        <f>IF(N723="zákl. přenesená",J723,0)</f>
        <v>0</v>
      </c>
      <c r="BH723" s="226">
        <f>IF(N723="sníž. přenesená",J723,0)</f>
        <v>0</v>
      </c>
      <c r="BI723" s="226">
        <f>IF(N723="nulová",J723,0)</f>
        <v>0</v>
      </c>
      <c r="BJ723" s="19" t="s">
        <v>83</v>
      </c>
      <c r="BK723" s="226">
        <f>ROUND(I723*H723,2)</f>
        <v>0</v>
      </c>
      <c r="BL723" s="19" t="s">
        <v>162</v>
      </c>
      <c r="BM723" s="225" t="s">
        <v>832</v>
      </c>
    </row>
    <row r="724" s="2" customFormat="1">
      <c r="A724" s="40"/>
      <c r="B724" s="41"/>
      <c r="C724" s="42"/>
      <c r="D724" s="227" t="s">
        <v>164</v>
      </c>
      <c r="E724" s="42"/>
      <c r="F724" s="228" t="s">
        <v>831</v>
      </c>
      <c r="G724" s="42"/>
      <c r="H724" s="42"/>
      <c r="I724" s="229"/>
      <c r="J724" s="42"/>
      <c r="K724" s="42"/>
      <c r="L724" s="46"/>
      <c r="M724" s="230"/>
      <c r="N724" s="231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164</v>
      </c>
      <c r="AU724" s="19" t="s">
        <v>85</v>
      </c>
    </row>
    <row r="725" s="2" customFormat="1" ht="16.5" customHeight="1">
      <c r="A725" s="40"/>
      <c r="B725" s="41"/>
      <c r="C725" s="214" t="s">
        <v>833</v>
      </c>
      <c r="D725" s="214" t="s">
        <v>157</v>
      </c>
      <c r="E725" s="215" t="s">
        <v>834</v>
      </c>
      <c r="F725" s="216" t="s">
        <v>835</v>
      </c>
      <c r="G725" s="217" t="s">
        <v>553</v>
      </c>
      <c r="H725" s="218">
        <v>6</v>
      </c>
      <c r="I725" s="219"/>
      <c r="J725" s="220">
        <f>ROUND(I725*H725,2)</f>
        <v>0</v>
      </c>
      <c r="K725" s="216" t="s">
        <v>161</v>
      </c>
      <c r="L725" s="46"/>
      <c r="M725" s="221" t="s">
        <v>21</v>
      </c>
      <c r="N725" s="222" t="s">
        <v>47</v>
      </c>
      <c r="O725" s="86"/>
      <c r="P725" s="223">
        <f>O725*H725</f>
        <v>0</v>
      </c>
      <c r="Q725" s="223">
        <v>0.0070200000000000002</v>
      </c>
      <c r="R725" s="223">
        <f>Q725*H725</f>
        <v>0.042120000000000005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162</v>
      </c>
      <c r="AT725" s="225" t="s">
        <v>157</v>
      </c>
      <c r="AU725" s="225" t="s">
        <v>85</v>
      </c>
      <c r="AY725" s="19" t="s">
        <v>155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83</v>
      </c>
      <c r="BK725" s="226">
        <f>ROUND(I725*H725,2)</f>
        <v>0</v>
      </c>
      <c r="BL725" s="19" t="s">
        <v>162</v>
      </c>
      <c r="BM725" s="225" t="s">
        <v>836</v>
      </c>
    </row>
    <row r="726" s="2" customFormat="1">
      <c r="A726" s="40"/>
      <c r="B726" s="41"/>
      <c r="C726" s="42"/>
      <c r="D726" s="227" t="s">
        <v>164</v>
      </c>
      <c r="E726" s="42"/>
      <c r="F726" s="228" t="s">
        <v>837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164</v>
      </c>
      <c r="AU726" s="19" t="s">
        <v>85</v>
      </c>
    </row>
    <row r="727" s="2" customFormat="1">
      <c r="A727" s="40"/>
      <c r="B727" s="41"/>
      <c r="C727" s="42"/>
      <c r="D727" s="232" t="s">
        <v>166</v>
      </c>
      <c r="E727" s="42"/>
      <c r="F727" s="233" t="s">
        <v>838</v>
      </c>
      <c r="G727" s="42"/>
      <c r="H727" s="42"/>
      <c r="I727" s="229"/>
      <c r="J727" s="42"/>
      <c r="K727" s="42"/>
      <c r="L727" s="46"/>
      <c r="M727" s="230"/>
      <c r="N727" s="231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166</v>
      </c>
      <c r="AU727" s="19" t="s">
        <v>85</v>
      </c>
    </row>
    <row r="728" s="14" customFormat="1">
      <c r="A728" s="14"/>
      <c r="B728" s="244"/>
      <c r="C728" s="245"/>
      <c r="D728" s="227" t="s">
        <v>168</v>
      </c>
      <c r="E728" s="246" t="s">
        <v>21</v>
      </c>
      <c r="F728" s="247" t="s">
        <v>839</v>
      </c>
      <c r="G728" s="245"/>
      <c r="H728" s="248">
        <v>6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168</v>
      </c>
      <c r="AU728" s="254" t="s">
        <v>85</v>
      </c>
      <c r="AV728" s="14" t="s">
        <v>85</v>
      </c>
      <c r="AW728" s="14" t="s">
        <v>37</v>
      </c>
      <c r="AX728" s="14" t="s">
        <v>76</v>
      </c>
      <c r="AY728" s="254" t="s">
        <v>155</v>
      </c>
    </row>
    <row r="729" s="15" customFormat="1">
      <c r="A729" s="15"/>
      <c r="B729" s="255"/>
      <c r="C729" s="256"/>
      <c r="D729" s="227" t="s">
        <v>168</v>
      </c>
      <c r="E729" s="257" t="s">
        <v>21</v>
      </c>
      <c r="F729" s="258" t="s">
        <v>171</v>
      </c>
      <c r="G729" s="256"/>
      <c r="H729" s="259">
        <v>6</v>
      </c>
      <c r="I729" s="260"/>
      <c r="J729" s="256"/>
      <c r="K729" s="256"/>
      <c r="L729" s="261"/>
      <c r="M729" s="262"/>
      <c r="N729" s="263"/>
      <c r="O729" s="263"/>
      <c r="P729" s="263"/>
      <c r="Q729" s="263"/>
      <c r="R729" s="263"/>
      <c r="S729" s="263"/>
      <c r="T729" s="264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5" t="s">
        <v>168</v>
      </c>
      <c r="AU729" s="265" t="s">
        <v>85</v>
      </c>
      <c r="AV729" s="15" t="s">
        <v>162</v>
      </c>
      <c r="AW729" s="15" t="s">
        <v>37</v>
      </c>
      <c r="AX729" s="15" t="s">
        <v>83</v>
      </c>
      <c r="AY729" s="265" t="s">
        <v>155</v>
      </c>
    </row>
    <row r="730" s="2" customFormat="1" ht="16.5" customHeight="1">
      <c r="A730" s="40"/>
      <c r="B730" s="41"/>
      <c r="C730" s="277" t="s">
        <v>840</v>
      </c>
      <c r="D730" s="277" t="s">
        <v>476</v>
      </c>
      <c r="E730" s="278" t="s">
        <v>841</v>
      </c>
      <c r="F730" s="279" t="s">
        <v>842</v>
      </c>
      <c r="G730" s="280" t="s">
        <v>553</v>
      </c>
      <c r="H730" s="281">
        <v>6</v>
      </c>
      <c r="I730" s="282"/>
      <c r="J730" s="283">
        <f>ROUND(I730*H730,2)</f>
        <v>0</v>
      </c>
      <c r="K730" s="279" t="s">
        <v>479</v>
      </c>
      <c r="L730" s="284"/>
      <c r="M730" s="285" t="s">
        <v>21</v>
      </c>
      <c r="N730" s="286" t="s">
        <v>47</v>
      </c>
      <c r="O730" s="86"/>
      <c r="P730" s="223">
        <f>O730*H730</f>
        <v>0</v>
      </c>
      <c r="Q730" s="223">
        <v>0.070000000000000007</v>
      </c>
      <c r="R730" s="223">
        <f>Q730*H730</f>
        <v>0.42000000000000004</v>
      </c>
      <c r="S730" s="223">
        <v>0</v>
      </c>
      <c r="T730" s="224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5" t="s">
        <v>225</v>
      </c>
      <c r="AT730" s="225" t="s">
        <v>476</v>
      </c>
      <c r="AU730" s="225" t="s">
        <v>85</v>
      </c>
      <c r="AY730" s="19" t="s">
        <v>155</v>
      </c>
      <c r="BE730" s="226">
        <f>IF(N730="základní",J730,0)</f>
        <v>0</v>
      </c>
      <c r="BF730" s="226">
        <f>IF(N730="snížená",J730,0)</f>
        <v>0</v>
      </c>
      <c r="BG730" s="226">
        <f>IF(N730="zákl. přenesená",J730,0)</f>
        <v>0</v>
      </c>
      <c r="BH730" s="226">
        <f>IF(N730="sníž. přenesená",J730,0)</f>
        <v>0</v>
      </c>
      <c r="BI730" s="226">
        <f>IF(N730="nulová",J730,0)</f>
        <v>0</v>
      </c>
      <c r="BJ730" s="19" t="s">
        <v>83</v>
      </c>
      <c r="BK730" s="226">
        <f>ROUND(I730*H730,2)</f>
        <v>0</v>
      </c>
      <c r="BL730" s="19" t="s">
        <v>162</v>
      </c>
      <c r="BM730" s="225" t="s">
        <v>843</v>
      </c>
    </row>
    <row r="731" s="2" customFormat="1">
      <c r="A731" s="40"/>
      <c r="B731" s="41"/>
      <c r="C731" s="42"/>
      <c r="D731" s="227" t="s">
        <v>164</v>
      </c>
      <c r="E731" s="42"/>
      <c r="F731" s="228" t="s">
        <v>842</v>
      </c>
      <c r="G731" s="42"/>
      <c r="H731" s="42"/>
      <c r="I731" s="229"/>
      <c r="J731" s="42"/>
      <c r="K731" s="42"/>
      <c r="L731" s="46"/>
      <c r="M731" s="230"/>
      <c r="N731" s="231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164</v>
      </c>
      <c r="AU731" s="19" t="s">
        <v>85</v>
      </c>
    </row>
    <row r="732" s="2" customFormat="1" ht="16.5" customHeight="1">
      <c r="A732" s="40"/>
      <c r="B732" s="41"/>
      <c r="C732" s="214" t="s">
        <v>844</v>
      </c>
      <c r="D732" s="214" t="s">
        <v>157</v>
      </c>
      <c r="E732" s="215" t="s">
        <v>845</v>
      </c>
      <c r="F732" s="216" t="s">
        <v>846</v>
      </c>
      <c r="G732" s="217" t="s">
        <v>553</v>
      </c>
      <c r="H732" s="218">
        <v>8</v>
      </c>
      <c r="I732" s="219"/>
      <c r="J732" s="220">
        <f>ROUND(I732*H732,2)</f>
        <v>0</v>
      </c>
      <c r="K732" s="216" t="s">
        <v>161</v>
      </c>
      <c r="L732" s="46"/>
      <c r="M732" s="221" t="s">
        <v>21</v>
      </c>
      <c r="N732" s="222" t="s">
        <v>47</v>
      </c>
      <c r="O732" s="86"/>
      <c r="P732" s="223">
        <f>O732*H732</f>
        <v>0</v>
      </c>
      <c r="Q732" s="223">
        <v>0.0013600000000000001</v>
      </c>
      <c r="R732" s="223">
        <f>Q732*H732</f>
        <v>0.010880000000000001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162</v>
      </c>
      <c r="AT732" s="225" t="s">
        <v>157</v>
      </c>
      <c r="AU732" s="225" t="s">
        <v>85</v>
      </c>
      <c r="AY732" s="19" t="s">
        <v>155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83</v>
      </c>
      <c r="BK732" s="226">
        <f>ROUND(I732*H732,2)</f>
        <v>0</v>
      </c>
      <c r="BL732" s="19" t="s">
        <v>162</v>
      </c>
      <c r="BM732" s="225" t="s">
        <v>847</v>
      </c>
    </row>
    <row r="733" s="2" customFormat="1">
      <c r="A733" s="40"/>
      <c r="B733" s="41"/>
      <c r="C733" s="42"/>
      <c r="D733" s="227" t="s">
        <v>164</v>
      </c>
      <c r="E733" s="42"/>
      <c r="F733" s="228" t="s">
        <v>848</v>
      </c>
      <c r="G733" s="42"/>
      <c r="H733" s="42"/>
      <c r="I733" s="229"/>
      <c r="J733" s="42"/>
      <c r="K733" s="42"/>
      <c r="L733" s="46"/>
      <c r="M733" s="230"/>
      <c r="N733" s="231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164</v>
      </c>
      <c r="AU733" s="19" t="s">
        <v>85</v>
      </c>
    </row>
    <row r="734" s="2" customFormat="1">
      <c r="A734" s="40"/>
      <c r="B734" s="41"/>
      <c r="C734" s="42"/>
      <c r="D734" s="232" t="s">
        <v>166</v>
      </c>
      <c r="E734" s="42"/>
      <c r="F734" s="233" t="s">
        <v>849</v>
      </c>
      <c r="G734" s="42"/>
      <c r="H734" s="42"/>
      <c r="I734" s="229"/>
      <c r="J734" s="42"/>
      <c r="K734" s="42"/>
      <c r="L734" s="46"/>
      <c r="M734" s="230"/>
      <c r="N734" s="231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166</v>
      </c>
      <c r="AU734" s="19" t="s">
        <v>85</v>
      </c>
    </row>
    <row r="735" s="13" customFormat="1">
      <c r="A735" s="13"/>
      <c r="B735" s="234"/>
      <c r="C735" s="235"/>
      <c r="D735" s="227" t="s">
        <v>168</v>
      </c>
      <c r="E735" s="236" t="s">
        <v>21</v>
      </c>
      <c r="F735" s="237" t="s">
        <v>850</v>
      </c>
      <c r="G735" s="235"/>
      <c r="H735" s="236" t="s">
        <v>21</v>
      </c>
      <c r="I735" s="238"/>
      <c r="J735" s="235"/>
      <c r="K735" s="235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168</v>
      </c>
      <c r="AU735" s="243" t="s">
        <v>85</v>
      </c>
      <c r="AV735" s="13" t="s">
        <v>83</v>
      </c>
      <c r="AW735" s="13" t="s">
        <v>37</v>
      </c>
      <c r="AX735" s="13" t="s">
        <v>76</v>
      </c>
      <c r="AY735" s="243" t="s">
        <v>155</v>
      </c>
    </row>
    <row r="736" s="14" customFormat="1">
      <c r="A736" s="14"/>
      <c r="B736" s="244"/>
      <c r="C736" s="245"/>
      <c r="D736" s="227" t="s">
        <v>168</v>
      </c>
      <c r="E736" s="246" t="s">
        <v>21</v>
      </c>
      <c r="F736" s="247" t="s">
        <v>851</v>
      </c>
      <c r="G736" s="245"/>
      <c r="H736" s="248">
        <v>8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168</v>
      </c>
      <c r="AU736" s="254" t="s">
        <v>85</v>
      </c>
      <c r="AV736" s="14" t="s">
        <v>85</v>
      </c>
      <c r="AW736" s="14" t="s">
        <v>37</v>
      </c>
      <c r="AX736" s="14" t="s">
        <v>76</v>
      </c>
      <c r="AY736" s="254" t="s">
        <v>155</v>
      </c>
    </row>
    <row r="737" s="15" customFormat="1">
      <c r="A737" s="15"/>
      <c r="B737" s="255"/>
      <c r="C737" s="256"/>
      <c r="D737" s="227" t="s">
        <v>168</v>
      </c>
      <c r="E737" s="257" t="s">
        <v>21</v>
      </c>
      <c r="F737" s="258" t="s">
        <v>171</v>
      </c>
      <c r="G737" s="256"/>
      <c r="H737" s="259">
        <v>8</v>
      </c>
      <c r="I737" s="260"/>
      <c r="J737" s="256"/>
      <c r="K737" s="256"/>
      <c r="L737" s="261"/>
      <c r="M737" s="262"/>
      <c r="N737" s="263"/>
      <c r="O737" s="263"/>
      <c r="P737" s="263"/>
      <c r="Q737" s="263"/>
      <c r="R737" s="263"/>
      <c r="S737" s="263"/>
      <c r="T737" s="26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5" t="s">
        <v>168</v>
      </c>
      <c r="AU737" s="265" t="s">
        <v>85</v>
      </c>
      <c r="AV737" s="15" t="s">
        <v>162</v>
      </c>
      <c r="AW737" s="15" t="s">
        <v>37</v>
      </c>
      <c r="AX737" s="15" t="s">
        <v>83</v>
      </c>
      <c r="AY737" s="265" t="s">
        <v>155</v>
      </c>
    </row>
    <row r="738" s="2" customFormat="1" ht="16.5" customHeight="1">
      <c r="A738" s="40"/>
      <c r="B738" s="41"/>
      <c r="C738" s="214" t="s">
        <v>852</v>
      </c>
      <c r="D738" s="214" t="s">
        <v>157</v>
      </c>
      <c r="E738" s="215" t="s">
        <v>853</v>
      </c>
      <c r="F738" s="216" t="s">
        <v>854</v>
      </c>
      <c r="G738" s="217" t="s">
        <v>270</v>
      </c>
      <c r="H738" s="218">
        <v>0.13300000000000001</v>
      </c>
      <c r="I738" s="219"/>
      <c r="J738" s="220">
        <f>ROUND(I738*H738,2)</f>
        <v>0</v>
      </c>
      <c r="K738" s="216" t="s">
        <v>161</v>
      </c>
      <c r="L738" s="46"/>
      <c r="M738" s="221" t="s">
        <v>21</v>
      </c>
      <c r="N738" s="222" t="s">
        <v>47</v>
      </c>
      <c r="O738" s="86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162</v>
      </c>
      <c r="AT738" s="225" t="s">
        <v>157</v>
      </c>
      <c r="AU738" s="225" t="s">
        <v>85</v>
      </c>
      <c r="AY738" s="19" t="s">
        <v>155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83</v>
      </c>
      <c r="BK738" s="226">
        <f>ROUND(I738*H738,2)</f>
        <v>0</v>
      </c>
      <c r="BL738" s="19" t="s">
        <v>162</v>
      </c>
      <c r="BM738" s="225" t="s">
        <v>855</v>
      </c>
    </row>
    <row r="739" s="2" customFormat="1">
      <c r="A739" s="40"/>
      <c r="B739" s="41"/>
      <c r="C739" s="42"/>
      <c r="D739" s="227" t="s">
        <v>164</v>
      </c>
      <c r="E739" s="42"/>
      <c r="F739" s="228" t="s">
        <v>856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164</v>
      </c>
      <c r="AU739" s="19" t="s">
        <v>85</v>
      </c>
    </row>
    <row r="740" s="2" customFormat="1">
      <c r="A740" s="40"/>
      <c r="B740" s="41"/>
      <c r="C740" s="42"/>
      <c r="D740" s="232" t="s">
        <v>166</v>
      </c>
      <c r="E740" s="42"/>
      <c r="F740" s="233" t="s">
        <v>857</v>
      </c>
      <c r="G740" s="42"/>
      <c r="H740" s="42"/>
      <c r="I740" s="229"/>
      <c r="J740" s="42"/>
      <c r="K740" s="42"/>
      <c r="L740" s="46"/>
      <c r="M740" s="230"/>
      <c r="N740" s="231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166</v>
      </c>
      <c r="AU740" s="19" t="s">
        <v>85</v>
      </c>
    </row>
    <row r="741" s="13" customFormat="1">
      <c r="A741" s="13"/>
      <c r="B741" s="234"/>
      <c r="C741" s="235"/>
      <c r="D741" s="227" t="s">
        <v>168</v>
      </c>
      <c r="E741" s="236" t="s">
        <v>21</v>
      </c>
      <c r="F741" s="237" t="s">
        <v>858</v>
      </c>
      <c r="G741" s="235"/>
      <c r="H741" s="236" t="s">
        <v>21</v>
      </c>
      <c r="I741" s="238"/>
      <c r="J741" s="235"/>
      <c r="K741" s="235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168</v>
      </c>
      <c r="AU741" s="243" t="s">
        <v>85</v>
      </c>
      <c r="AV741" s="13" t="s">
        <v>83</v>
      </c>
      <c r="AW741" s="13" t="s">
        <v>37</v>
      </c>
      <c r="AX741" s="13" t="s">
        <v>76</v>
      </c>
      <c r="AY741" s="243" t="s">
        <v>155</v>
      </c>
    </row>
    <row r="742" s="14" customFormat="1">
      <c r="A742" s="14"/>
      <c r="B742" s="244"/>
      <c r="C742" s="245"/>
      <c r="D742" s="227" t="s">
        <v>168</v>
      </c>
      <c r="E742" s="246" t="s">
        <v>21</v>
      </c>
      <c r="F742" s="247" t="s">
        <v>859</v>
      </c>
      <c r="G742" s="245"/>
      <c r="H742" s="248">
        <v>0.13300000000000001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168</v>
      </c>
      <c r="AU742" s="254" t="s">
        <v>85</v>
      </c>
      <c r="AV742" s="14" t="s">
        <v>85</v>
      </c>
      <c r="AW742" s="14" t="s">
        <v>37</v>
      </c>
      <c r="AX742" s="14" t="s">
        <v>76</v>
      </c>
      <c r="AY742" s="254" t="s">
        <v>155</v>
      </c>
    </row>
    <row r="743" s="15" customFormat="1">
      <c r="A743" s="15"/>
      <c r="B743" s="255"/>
      <c r="C743" s="256"/>
      <c r="D743" s="227" t="s">
        <v>168</v>
      </c>
      <c r="E743" s="257" t="s">
        <v>21</v>
      </c>
      <c r="F743" s="258" t="s">
        <v>171</v>
      </c>
      <c r="G743" s="256"/>
      <c r="H743" s="259">
        <v>0.13300000000000001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168</v>
      </c>
      <c r="AU743" s="265" t="s">
        <v>85</v>
      </c>
      <c r="AV743" s="15" t="s">
        <v>162</v>
      </c>
      <c r="AW743" s="15" t="s">
        <v>37</v>
      </c>
      <c r="AX743" s="15" t="s">
        <v>83</v>
      </c>
      <c r="AY743" s="265" t="s">
        <v>155</v>
      </c>
    </row>
    <row r="744" s="2" customFormat="1" ht="16.5" customHeight="1">
      <c r="A744" s="40"/>
      <c r="B744" s="41"/>
      <c r="C744" s="214" t="s">
        <v>860</v>
      </c>
      <c r="D744" s="214" t="s">
        <v>157</v>
      </c>
      <c r="E744" s="215" t="s">
        <v>861</v>
      </c>
      <c r="F744" s="216" t="s">
        <v>862</v>
      </c>
      <c r="G744" s="217" t="s">
        <v>208</v>
      </c>
      <c r="H744" s="218">
        <v>69.744</v>
      </c>
      <c r="I744" s="219"/>
      <c r="J744" s="220">
        <f>ROUND(I744*H744,2)</f>
        <v>0</v>
      </c>
      <c r="K744" s="216" t="s">
        <v>479</v>
      </c>
      <c r="L744" s="46"/>
      <c r="M744" s="221" t="s">
        <v>21</v>
      </c>
      <c r="N744" s="222" t="s">
        <v>47</v>
      </c>
      <c r="O744" s="86"/>
      <c r="P744" s="223">
        <f>O744*H744</f>
        <v>0</v>
      </c>
      <c r="Q744" s="223">
        <v>0</v>
      </c>
      <c r="R744" s="223">
        <f>Q744*H744</f>
        <v>0</v>
      </c>
      <c r="S744" s="223">
        <v>0</v>
      </c>
      <c r="T744" s="224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5" t="s">
        <v>162</v>
      </c>
      <c r="AT744" s="225" t="s">
        <v>157</v>
      </c>
      <c r="AU744" s="225" t="s">
        <v>85</v>
      </c>
      <c r="AY744" s="19" t="s">
        <v>155</v>
      </c>
      <c r="BE744" s="226">
        <f>IF(N744="základní",J744,0)</f>
        <v>0</v>
      </c>
      <c r="BF744" s="226">
        <f>IF(N744="snížená",J744,0)</f>
        <v>0</v>
      </c>
      <c r="BG744" s="226">
        <f>IF(N744="zákl. přenesená",J744,0)</f>
        <v>0</v>
      </c>
      <c r="BH744" s="226">
        <f>IF(N744="sníž. přenesená",J744,0)</f>
        <v>0</v>
      </c>
      <c r="BI744" s="226">
        <f>IF(N744="nulová",J744,0)</f>
        <v>0</v>
      </c>
      <c r="BJ744" s="19" t="s">
        <v>83</v>
      </c>
      <c r="BK744" s="226">
        <f>ROUND(I744*H744,2)</f>
        <v>0</v>
      </c>
      <c r="BL744" s="19" t="s">
        <v>162</v>
      </c>
      <c r="BM744" s="225" t="s">
        <v>863</v>
      </c>
    </row>
    <row r="745" s="2" customFormat="1">
      <c r="A745" s="40"/>
      <c r="B745" s="41"/>
      <c r="C745" s="42"/>
      <c r="D745" s="227" t="s">
        <v>164</v>
      </c>
      <c r="E745" s="42"/>
      <c r="F745" s="228" t="s">
        <v>862</v>
      </c>
      <c r="G745" s="42"/>
      <c r="H745" s="42"/>
      <c r="I745" s="229"/>
      <c r="J745" s="42"/>
      <c r="K745" s="42"/>
      <c r="L745" s="46"/>
      <c r="M745" s="230"/>
      <c r="N745" s="231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164</v>
      </c>
      <c r="AU745" s="19" t="s">
        <v>85</v>
      </c>
    </row>
    <row r="746" s="13" customFormat="1">
      <c r="A746" s="13"/>
      <c r="B746" s="234"/>
      <c r="C746" s="235"/>
      <c r="D746" s="227" t="s">
        <v>168</v>
      </c>
      <c r="E746" s="236" t="s">
        <v>21</v>
      </c>
      <c r="F746" s="237" t="s">
        <v>864</v>
      </c>
      <c r="G746" s="235"/>
      <c r="H746" s="236" t="s">
        <v>21</v>
      </c>
      <c r="I746" s="238"/>
      <c r="J746" s="235"/>
      <c r="K746" s="235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168</v>
      </c>
      <c r="AU746" s="243" t="s">
        <v>85</v>
      </c>
      <c r="AV746" s="13" t="s">
        <v>83</v>
      </c>
      <c r="AW746" s="13" t="s">
        <v>37</v>
      </c>
      <c r="AX746" s="13" t="s">
        <v>76</v>
      </c>
      <c r="AY746" s="243" t="s">
        <v>155</v>
      </c>
    </row>
    <row r="747" s="14" customFormat="1">
      <c r="A747" s="14"/>
      <c r="B747" s="244"/>
      <c r="C747" s="245"/>
      <c r="D747" s="227" t="s">
        <v>168</v>
      </c>
      <c r="E747" s="246" t="s">
        <v>21</v>
      </c>
      <c r="F747" s="247" t="s">
        <v>865</v>
      </c>
      <c r="G747" s="245"/>
      <c r="H747" s="248">
        <v>15.708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168</v>
      </c>
      <c r="AU747" s="254" t="s">
        <v>85</v>
      </c>
      <c r="AV747" s="14" t="s">
        <v>85</v>
      </c>
      <c r="AW747" s="14" t="s">
        <v>37</v>
      </c>
      <c r="AX747" s="14" t="s">
        <v>76</v>
      </c>
      <c r="AY747" s="254" t="s">
        <v>155</v>
      </c>
    </row>
    <row r="748" s="14" customFormat="1">
      <c r="A748" s="14"/>
      <c r="B748" s="244"/>
      <c r="C748" s="245"/>
      <c r="D748" s="227" t="s">
        <v>168</v>
      </c>
      <c r="E748" s="246" t="s">
        <v>21</v>
      </c>
      <c r="F748" s="247" t="s">
        <v>866</v>
      </c>
      <c r="G748" s="245"/>
      <c r="H748" s="248">
        <v>31.416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168</v>
      </c>
      <c r="AU748" s="254" t="s">
        <v>85</v>
      </c>
      <c r="AV748" s="14" t="s">
        <v>85</v>
      </c>
      <c r="AW748" s="14" t="s">
        <v>37</v>
      </c>
      <c r="AX748" s="14" t="s">
        <v>76</v>
      </c>
      <c r="AY748" s="254" t="s">
        <v>155</v>
      </c>
    </row>
    <row r="749" s="14" customFormat="1">
      <c r="A749" s="14"/>
      <c r="B749" s="244"/>
      <c r="C749" s="245"/>
      <c r="D749" s="227" t="s">
        <v>168</v>
      </c>
      <c r="E749" s="246" t="s">
        <v>21</v>
      </c>
      <c r="F749" s="247" t="s">
        <v>867</v>
      </c>
      <c r="G749" s="245"/>
      <c r="H749" s="248">
        <v>22.620000000000001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168</v>
      </c>
      <c r="AU749" s="254" t="s">
        <v>85</v>
      </c>
      <c r="AV749" s="14" t="s">
        <v>85</v>
      </c>
      <c r="AW749" s="14" t="s">
        <v>37</v>
      </c>
      <c r="AX749" s="14" t="s">
        <v>76</v>
      </c>
      <c r="AY749" s="254" t="s">
        <v>155</v>
      </c>
    </row>
    <row r="750" s="15" customFormat="1">
      <c r="A750" s="15"/>
      <c r="B750" s="255"/>
      <c r="C750" s="256"/>
      <c r="D750" s="227" t="s">
        <v>168</v>
      </c>
      <c r="E750" s="257" t="s">
        <v>21</v>
      </c>
      <c r="F750" s="258" t="s">
        <v>171</v>
      </c>
      <c r="G750" s="256"/>
      <c r="H750" s="259">
        <v>69.744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168</v>
      </c>
      <c r="AU750" s="265" t="s">
        <v>85</v>
      </c>
      <c r="AV750" s="15" t="s">
        <v>162</v>
      </c>
      <c r="AW750" s="15" t="s">
        <v>37</v>
      </c>
      <c r="AX750" s="15" t="s">
        <v>83</v>
      </c>
      <c r="AY750" s="265" t="s">
        <v>155</v>
      </c>
    </row>
    <row r="751" s="2" customFormat="1" ht="33" customHeight="1">
      <c r="A751" s="40"/>
      <c r="B751" s="41"/>
      <c r="C751" s="214" t="s">
        <v>868</v>
      </c>
      <c r="D751" s="214" t="s">
        <v>157</v>
      </c>
      <c r="E751" s="215" t="s">
        <v>869</v>
      </c>
      <c r="F751" s="216" t="s">
        <v>870</v>
      </c>
      <c r="G751" s="217" t="s">
        <v>553</v>
      </c>
      <c r="H751" s="218">
        <v>1</v>
      </c>
      <c r="I751" s="219"/>
      <c r="J751" s="220">
        <f>ROUND(I751*H751,2)</f>
        <v>0</v>
      </c>
      <c r="K751" s="216" t="s">
        <v>479</v>
      </c>
      <c r="L751" s="46"/>
      <c r="M751" s="221" t="s">
        <v>21</v>
      </c>
      <c r="N751" s="222" t="s">
        <v>47</v>
      </c>
      <c r="O751" s="86"/>
      <c r="P751" s="223">
        <f>O751*H751</f>
        <v>0</v>
      </c>
      <c r="Q751" s="223">
        <v>2.0764999999999998</v>
      </c>
      <c r="R751" s="223">
        <f>Q751*H751</f>
        <v>2.0764999999999998</v>
      </c>
      <c r="S751" s="223">
        <v>0</v>
      </c>
      <c r="T751" s="224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5" t="s">
        <v>162</v>
      </c>
      <c r="AT751" s="225" t="s">
        <v>157</v>
      </c>
      <c r="AU751" s="225" t="s">
        <v>85</v>
      </c>
      <c r="AY751" s="19" t="s">
        <v>155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9" t="s">
        <v>83</v>
      </c>
      <c r="BK751" s="226">
        <f>ROUND(I751*H751,2)</f>
        <v>0</v>
      </c>
      <c r="BL751" s="19" t="s">
        <v>162</v>
      </c>
      <c r="BM751" s="225" t="s">
        <v>871</v>
      </c>
    </row>
    <row r="752" s="2" customFormat="1">
      <c r="A752" s="40"/>
      <c r="B752" s="41"/>
      <c r="C752" s="42"/>
      <c r="D752" s="227" t="s">
        <v>164</v>
      </c>
      <c r="E752" s="42"/>
      <c r="F752" s="228" t="s">
        <v>870</v>
      </c>
      <c r="G752" s="42"/>
      <c r="H752" s="42"/>
      <c r="I752" s="229"/>
      <c r="J752" s="42"/>
      <c r="K752" s="42"/>
      <c r="L752" s="46"/>
      <c r="M752" s="230"/>
      <c r="N752" s="231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164</v>
      </c>
      <c r="AU752" s="19" t="s">
        <v>85</v>
      </c>
    </row>
    <row r="753" s="12" customFormat="1" ht="22.8" customHeight="1">
      <c r="A753" s="12"/>
      <c r="B753" s="198"/>
      <c r="C753" s="199"/>
      <c r="D753" s="200" t="s">
        <v>75</v>
      </c>
      <c r="E753" s="212" t="s">
        <v>235</v>
      </c>
      <c r="F753" s="212" t="s">
        <v>872</v>
      </c>
      <c r="G753" s="199"/>
      <c r="H753" s="199"/>
      <c r="I753" s="202"/>
      <c r="J753" s="213">
        <f>BK753</f>
        <v>0</v>
      </c>
      <c r="K753" s="199"/>
      <c r="L753" s="204"/>
      <c r="M753" s="205"/>
      <c r="N753" s="206"/>
      <c r="O753" s="206"/>
      <c r="P753" s="207">
        <f>SUM(P754:P795)</f>
        <v>0</v>
      </c>
      <c r="Q753" s="206"/>
      <c r="R753" s="207">
        <f>SUM(R754:R795)</f>
        <v>5.8165545999999999</v>
      </c>
      <c r="S753" s="206"/>
      <c r="T753" s="208">
        <f>SUM(T754:T795)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9" t="s">
        <v>83</v>
      </c>
      <c r="AT753" s="210" t="s">
        <v>75</v>
      </c>
      <c r="AU753" s="210" t="s">
        <v>83</v>
      </c>
      <c r="AY753" s="209" t="s">
        <v>155</v>
      </c>
      <c r="BK753" s="211">
        <f>SUM(BK754:BK795)</f>
        <v>0</v>
      </c>
    </row>
    <row r="754" s="2" customFormat="1" ht="16.5" customHeight="1">
      <c r="A754" s="40"/>
      <c r="B754" s="41"/>
      <c r="C754" s="214" t="s">
        <v>873</v>
      </c>
      <c r="D754" s="214" t="s">
        <v>157</v>
      </c>
      <c r="E754" s="215" t="s">
        <v>874</v>
      </c>
      <c r="F754" s="216" t="s">
        <v>875</v>
      </c>
      <c r="G754" s="217" t="s">
        <v>208</v>
      </c>
      <c r="H754" s="218">
        <v>45.238999999999997</v>
      </c>
      <c r="I754" s="219"/>
      <c r="J754" s="220">
        <f>ROUND(I754*H754,2)</f>
        <v>0</v>
      </c>
      <c r="K754" s="216" t="s">
        <v>161</v>
      </c>
      <c r="L754" s="46"/>
      <c r="M754" s="221" t="s">
        <v>21</v>
      </c>
      <c r="N754" s="222" t="s">
        <v>47</v>
      </c>
      <c r="O754" s="86"/>
      <c r="P754" s="223">
        <f>O754*H754</f>
        <v>0</v>
      </c>
      <c r="Q754" s="223">
        <v>0.089779999999999999</v>
      </c>
      <c r="R754" s="223">
        <f>Q754*H754</f>
        <v>4.0615574199999998</v>
      </c>
      <c r="S754" s="223">
        <v>0</v>
      </c>
      <c r="T754" s="224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5" t="s">
        <v>162</v>
      </c>
      <c r="AT754" s="225" t="s">
        <v>157</v>
      </c>
      <c r="AU754" s="225" t="s">
        <v>85</v>
      </c>
      <c r="AY754" s="19" t="s">
        <v>155</v>
      </c>
      <c r="BE754" s="226">
        <f>IF(N754="základní",J754,0)</f>
        <v>0</v>
      </c>
      <c r="BF754" s="226">
        <f>IF(N754="snížená",J754,0)</f>
        <v>0</v>
      </c>
      <c r="BG754" s="226">
        <f>IF(N754="zákl. přenesená",J754,0)</f>
        <v>0</v>
      </c>
      <c r="BH754" s="226">
        <f>IF(N754="sníž. přenesená",J754,0)</f>
        <v>0</v>
      </c>
      <c r="BI754" s="226">
        <f>IF(N754="nulová",J754,0)</f>
        <v>0</v>
      </c>
      <c r="BJ754" s="19" t="s">
        <v>83</v>
      </c>
      <c r="BK754" s="226">
        <f>ROUND(I754*H754,2)</f>
        <v>0</v>
      </c>
      <c r="BL754" s="19" t="s">
        <v>162</v>
      </c>
      <c r="BM754" s="225" t="s">
        <v>876</v>
      </c>
    </row>
    <row r="755" s="2" customFormat="1">
      <c r="A755" s="40"/>
      <c r="B755" s="41"/>
      <c r="C755" s="42"/>
      <c r="D755" s="227" t="s">
        <v>164</v>
      </c>
      <c r="E755" s="42"/>
      <c r="F755" s="228" t="s">
        <v>877</v>
      </c>
      <c r="G755" s="42"/>
      <c r="H755" s="42"/>
      <c r="I755" s="229"/>
      <c r="J755" s="42"/>
      <c r="K755" s="42"/>
      <c r="L755" s="46"/>
      <c r="M755" s="230"/>
      <c r="N755" s="231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164</v>
      </c>
      <c r="AU755" s="19" t="s">
        <v>85</v>
      </c>
    </row>
    <row r="756" s="2" customFormat="1">
      <c r="A756" s="40"/>
      <c r="B756" s="41"/>
      <c r="C756" s="42"/>
      <c r="D756" s="232" t="s">
        <v>166</v>
      </c>
      <c r="E756" s="42"/>
      <c r="F756" s="233" t="s">
        <v>878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166</v>
      </c>
      <c r="AU756" s="19" t="s">
        <v>85</v>
      </c>
    </row>
    <row r="757" s="13" customFormat="1">
      <c r="A757" s="13"/>
      <c r="B757" s="234"/>
      <c r="C757" s="235"/>
      <c r="D757" s="227" t="s">
        <v>168</v>
      </c>
      <c r="E757" s="236" t="s">
        <v>21</v>
      </c>
      <c r="F757" s="237" t="s">
        <v>879</v>
      </c>
      <c r="G757" s="235"/>
      <c r="H757" s="236" t="s">
        <v>21</v>
      </c>
      <c r="I757" s="238"/>
      <c r="J757" s="235"/>
      <c r="K757" s="235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168</v>
      </c>
      <c r="AU757" s="243" t="s">
        <v>85</v>
      </c>
      <c r="AV757" s="13" t="s">
        <v>83</v>
      </c>
      <c r="AW757" s="13" t="s">
        <v>37</v>
      </c>
      <c r="AX757" s="13" t="s">
        <v>76</v>
      </c>
      <c r="AY757" s="243" t="s">
        <v>155</v>
      </c>
    </row>
    <row r="758" s="14" customFormat="1">
      <c r="A758" s="14"/>
      <c r="B758" s="244"/>
      <c r="C758" s="245"/>
      <c r="D758" s="227" t="s">
        <v>168</v>
      </c>
      <c r="E758" s="246" t="s">
        <v>21</v>
      </c>
      <c r="F758" s="247" t="s">
        <v>880</v>
      </c>
      <c r="G758" s="245"/>
      <c r="H758" s="248">
        <v>37.698999999999998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168</v>
      </c>
      <c r="AU758" s="254" t="s">
        <v>85</v>
      </c>
      <c r="AV758" s="14" t="s">
        <v>85</v>
      </c>
      <c r="AW758" s="14" t="s">
        <v>37</v>
      </c>
      <c r="AX758" s="14" t="s">
        <v>76</v>
      </c>
      <c r="AY758" s="254" t="s">
        <v>155</v>
      </c>
    </row>
    <row r="759" s="14" customFormat="1">
      <c r="A759" s="14"/>
      <c r="B759" s="244"/>
      <c r="C759" s="245"/>
      <c r="D759" s="227" t="s">
        <v>168</v>
      </c>
      <c r="E759" s="246" t="s">
        <v>21</v>
      </c>
      <c r="F759" s="247" t="s">
        <v>881</v>
      </c>
      <c r="G759" s="245"/>
      <c r="H759" s="248">
        <v>7.54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168</v>
      </c>
      <c r="AU759" s="254" t="s">
        <v>85</v>
      </c>
      <c r="AV759" s="14" t="s">
        <v>85</v>
      </c>
      <c r="AW759" s="14" t="s">
        <v>37</v>
      </c>
      <c r="AX759" s="14" t="s">
        <v>76</v>
      </c>
      <c r="AY759" s="254" t="s">
        <v>155</v>
      </c>
    </row>
    <row r="760" s="15" customFormat="1">
      <c r="A760" s="15"/>
      <c r="B760" s="255"/>
      <c r="C760" s="256"/>
      <c r="D760" s="227" t="s">
        <v>168</v>
      </c>
      <c r="E760" s="257" t="s">
        <v>21</v>
      </c>
      <c r="F760" s="258" t="s">
        <v>171</v>
      </c>
      <c r="G760" s="256"/>
      <c r="H760" s="259">
        <v>45.238999999999997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5" t="s">
        <v>168</v>
      </c>
      <c r="AU760" s="265" t="s">
        <v>85</v>
      </c>
      <c r="AV760" s="15" t="s">
        <v>162</v>
      </c>
      <c r="AW760" s="15" t="s">
        <v>37</v>
      </c>
      <c r="AX760" s="15" t="s">
        <v>83</v>
      </c>
      <c r="AY760" s="265" t="s">
        <v>155</v>
      </c>
    </row>
    <row r="761" s="2" customFormat="1" ht="16.5" customHeight="1">
      <c r="A761" s="40"/>
      <c r="B761" s="41"/>
      <c r="C761" s="277" t="s">
        <v>882</v>
      </c>
      <c r="D761" s="277" t="s">
        <v>476</v>
      </c>
      <c r="E761" s="278" t="s">
        <v>883</v>
      </c>
      <c r="F761" s="279" t="s">
        <v>884</v>
      </c>
      <c r="G761" s="280" t="s">
        <v>160</v>
      </c>
      <c r="H761" s="281">
        <v>0.46100000000000002</v>
      </c>
      <c r="I761" s="282"/>
      <c r="J761" s="283">
        <f>ROUND(I761*H761,2)</f>
        <v>0</v>
      </c>
      <c r="K761" s="279" t="s">
        <v>161</v>
      </c>
      <c r="L761" s="284"/>
      <c r="M761" s="285" t="s">
        <v>21</v>
      </c>
      <c r="N761" s="286" t="s">
        <v>47</v>
      </c>
      <c r="O761" s="86"/>
      <c r="P761" s="223">
        <f>O761*H761</f>
        <v>0</v>
      </c>
      <c r="Q761" s="223">
        <v>0.222</v>
      </c>
      <c r="R761" s="223">
        <f>Q761*H761</f>
        <v>0.102342</v>
      </c>
      <c r="S761" s="223">
        <v>0</v>
      </c>
      <c r="T761" s="224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5" t="s">
        <v>225</v>
      </c>
      <c r="AT761" s="225" t="s">
        <v>476</v>
      </c>
      <c r="AU761" s="225" t="s">
        <v>85</v>
      </c>
      <c r="AY761" s="19" t="s">
        <v>155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9" t="s">
        <v>83</v>
      </c>
      <c r="BK761" s="226">
        <f>ROUND(I761*H761,2)</f>
        <v>0</v>
      </c>
      <c r="BL761" s="19" t="s">
        <v>162</v>
      </c>
      <c r="BM761" s="225" t="s">
        <v>885</v>
      </c>
    </row>
    <row r="762" s="2" customFormat="1">
      <c r="A762" s="40"/>
      <c r="B762" s="41"/>
      <c r="C762" s="42"/>
      <c r="D762" s="227" t="s">
        <v>164</v>
      </c>
      <c r="E762" s="42"/>
      <c r="F762" s="228" t="s">
        <v>884</v>
      </c>
      <c r="G762" s="42"/>
      <c r="H762" s="42"/>
      <c r="I762" s="229"/>
      <c r="J762" s="42"/>
      <c r="K762" s="42"/>
      <c r="L762" s="46"/>
      <c r="M762" s="230"/>
      <c r="N762" s="231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164</v>
      </c>
      <c r="AU762" s="19" t="s">
        <v>85</v>
      </c>
    </row>
    <row r="763" s="14" customFormat="1">
      <c r="A763" s="14"/>
      <c r="B763" s="244"/>
      <c r="C763" s="245"/>
      <c r="D763" s="227" t="s">
        <v>168</v>
      </c>
      <c r="E763" s="245"/>
      <c r="F763" s="247" t="s">
        <v>886</v>
      </c>
      <c r="G763" s="245"/>
      <c r="H763" s="248">
        <v>0.46100000000000002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168</v>
      </c>
      <c r="AU763" s="254" t="s">
        <v>85</v>
      </c>
      <c r="AV763" s="14" t="s">
        <v>85</v>
      </c>
      <c r="AW763" s="14" t="s">
        <v>4</v>
      </c>
      <c r="AX763" s="14" t="s">
        <v>83</v>
      </c>
      <c r="AY763" s="254" t="s">
        <v>155</v>
      </c>
    </row>
    <row r="764" s="2" customFormat="1" ht="16.5" customHeight="1">
      <c r="A764" s="40"/>
      <c r="B764" s="41"/>
      <c r="C764" s="214" t="s">
        <v>887</v>
      </c>
      <c r="D764" s="214" t="s">
        <v>157</v>
      </c>
      <c r="E764" s="215" t="s">
        <v>888</v>
      </c>
      <c r="F764" s="216" t="s">
        <v>889</v>
      </c>
      <c r="G764" s="217" t="s">
        <v>270</v>
      </c>
      <c r="H764" s="218">
        <v>0.72699999999999998</v>
      </c>
      <c r="I764" s="219"/>
      <c r="J764" s="220">
        <f>ROUND(I764*H764,2)</f>
        <v>0</v>
      </c>
      <c r="K764" s="216" t="s">
        <v>161</v>
      </c>
      <c r="L764" s="46"/>
      <c r="M764" s="221" t="s">
        <v>21</v>
      </c>
      <c r="N764" s="222" t="s">
        <v>47</v>
      </c>
      <c r="O764" s="86"/>
      <c r="P764" s="223">
        <f>O764*H764</f>
        <v>0</v>
      </c>
      <c r="Q764" s="223">
        <v>2.2563399999999998</v>
      </c>
      <c r="R764" s="223">
        <f>Q764*H764</f>
        <v>1.6403591799999997</v>
      </c>
      <c r="S764" s="223">
        <v>0</v>
      </c>
      <c r="T764" s="224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5" t="s">
        <v>162</v>
      </c>
      <c r="AT764" s="225" t="s">
        <v>157</v>
      </c>
      <c r="AU764" s="225" t="s">
        <v>85</v>
      </c>
      <c r="AY764" s="19" t="s">
        <v>155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9" t="s">
        <v>83</v>
      </c>
      <c r="BK764" s="226">
        <f>ROUND(I764*H764,2)</f>
        <v>0</v>
      </c>
      <c r="BL764" s="19" t="s">
        <v>162</v>
      </c>
      <c r="BM764" s="225" t="s">
        <v>890</v>
      </c>
    </row>
    <row r="765" s="2" customFormat="1">
      <c r="A765" s="40"/>
      <c r="B765" s="41"/>
      <c r="C765" s="42"/>
      <c r="D765" s="227" t="s">
        <v>164</v>
      </c>
      <c r="E765" s="42"/>
      <c r="F765" s="228" t="s">
        <v>891</v>
      </c>
      <c r="G765" s="42"/>
      <c r="H765" s="42"/>
      <c r="I765" s="229"/>
      <c r="J765" s="42"/>
      <c r="K765" s="42"/>
      <c r="L765" s="46"/>
      <c r="M765" s="230"/>
      <c r="N765" s="231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164</v>
      </c>
      <c r="AU765" s="19" t="s">
        <v>85</v>
      </c>
    </row>
    <row r="766" s="2" customFormat="1">
      <c r="A766" s="40"/>
      <c r="B766" s="41"/>
      <c r="C766" s="42"/>
      <c r="D766" s="232" t="s">
        <v>166</v>
      </c>
      <c r="E766" s="42"/>
      <c r="F766" s="233" t="s">
        <v>892</v>
      </c>
      <c r="G766" s="42"/>
      <c r="H766" s="42"/>
      <c r="I766" s="229"/>
      <c r="J766" s="42"/>
      <c r="K766" s="42"/>
      <c r="L766" s="46"/>
      <c r="M766" s="230"/>
      <c r="N766" s="231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166</v>
      </c>
      <c r="AU766" s="19" t="s">
        <v>85</v>
      </c>
    </row>
    <row r="767" s="13" customFormat="1">
      <c r="A767" s="13"/>
      <c r="B767" s="234"/>
      <c r="C767" s="235"/>
      <c r="D767" s="227" t="s">
        <v>168</v>
      </c>
      <c r="E767" s="236" t="s">
        <v>21</v>
      </c>
      <c r="F767" s="237" t="s">
        <v>893</v>
      </c>
      <c r="G767" s="235"/>
      <c r="H767" s="236" t="s">
        <v>21</v>
      </c>
      <c r="I767" s="238"/>
      <c r="J767" s="235"/>
      <c r="K767" s="235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168</v>
      </c>
      <c r="AU767" s="243" t="s">
        <v>85</v>
      </c>
      <c r="AV767" s="13" t="s">
        <v>83</v>
      </c>
      <c r="AW767" s="13" t="s">
        <v>37</v>
      </c>
      <c r="AX767" s="13" t="s">
        <v>76</v>
      </c>
      <c r="AY767" s="243" t="s">
        <v>155</v>
      </c>
    </row>
    <row r="768" s="14" customFormat="1">
      <c r="A768" s="14"/>
      <c r="B768" s="244"/>
      <c r="C768" s="245"/>
      <c r="D768" s="227" t="s">
        <v>168</v>
      </c>
      <c r="E768" s="246" t="s">
        <v>21</v>
      </c>
      <c r="F768" s="247" t="s">
        <v>894</v>
      </c>
      <c r="G768" s="245"/>
      <c r="H768" s="248">
        <v>0.60599999999999998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168</v>
      </c>
      <c r="AU768" s="254" t="s">
        <v>85</v>
      </c>
      <c r="AV768" s="14" t="s">
        <v>85</v>
      </c>
      <c r="AW768" s="14" t="s">
        <v>37</v>
      </c>
      <c r="AX768" s="14" t="s">
        <v>76</v>
      </c>
      <c r="AY768" s="254" t="s">
        <v>155</v>
      </c>
    </row>
    <row r="769" s="14" customFormat="1">
      <c r="A769" s="14"/>
      <c r="B769" s="244"/>
      <c r="C769" s="245"/>
      <c r="D769" s="227" t="s">
        <v>168</v>
      </c>
      <c r="E769" s="246" t="s">
        <v>21</v>
      </c>
      <c r="F769" s="247" t="s">
        <v>895</v>
      </c>
      <c r="G769" s="245"/>
      <c r="H769" s="248">
        <v>0.121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168</v>
      </c>
      <c r="AU769" s="254" t="s">
        <v>85</v>
      </c>
      <c r="AV769" s="14" t="s">
        <v>85</v>
      </c>
      <c r="AW769" s="14" t="s">
        <v>37</v>
      </c>
      <c r="AX769" s="14" t="s">
        <v>76</v>
      </c>
      <c r="AY769" s="254" t="s">
        <v>155</v>
      </c>
    </row>
    <row r="770" s="15" customFormat="1">
      <c r="A770" s="15"/>
      <c r="B770" s="255"/>
      <c r="C770" s="256"/>
      <c r="D770" s="227" t="s">
        <v>168</v>
      </c>
      <c r="E770" s="257" t="s">
        <v>21</v>
      </c>
      <c r="F770" s="258" t="s">
        <v>171</v>
      </c>
      <c r="G770" s="256"/>
      <c r="H770" s="259">
        <v>0.72699999999999998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168</v>
      </c>
      <c r="AU770" s="265" t="s">
        <v>85</v>
      </c>
      <c r="AV770" s="15" t="s">
        <v>162</v>
      </c>
      <c r="AW770" s="15" t="s">
        <v>37</v>
      </c>
      <c r="AX770" s="15" t="s">
        <v>83</v>
      </c>
      <c r="AY770" s="265" t="s">
        <v>155</v>
      </c>
    </row>
    <row r="771" s="2" customFormat="1" ht="16.5" customHeight="1">
      <c r="A771" s="40"/>
      <c r="B771" s="41"/>
      <c r="C771" s="214" t="s">
        <v>896</v>
      </c>
      <c r="D771" s="214" t="s">
        <v>157</v>
      </c>
      <c r="E771" s="215" t="s">
        <v>897</v>
      </c>
      <c r="F771" s="216" t="s">
        <v>898</v>
      </c>
      <c r="G771" s="217" t="s">
        <v>208</v>
      </c>
      <c r="H771" s="218">
        <v>14.34</v>
      </c>
      <c r="I771" s="219"/>
      <c r="J771" s="220">
        <f>ROUND(I771*H771,2)</f>
        <v>0</v>
      </c>
      <c r="K771" s="216" t="s">
        <v>161</v>
      </c>
      <c r="L771" s="46"/>
      <c r="M771" s="221" t="s">
        <v>21</v>
      </c>
      <c r="N771" s="222" t="s">
        <v>47</v>
      </c>
      <c r="O771" s="86"/>
      <c r="P771" s="223">
        <f>O771*H771</f>
        <v>0</v>
      </c>
      <c r="Q771" s="223">
        <v>0</v>
      </c>
      <c r="R771" s="223">
        <f>Q771*H771</f>
        <v>0</v>
      </c>
      <c r="S771" s="223">
        <v>0</v>
      </c>
      <c r="T771" s="224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5" t="s">
        <v>162</v>
      </c>
      <c r="AT771" s="225" t="s">
        <v>157</v>
      </c>
      <c r="AU771" s="225" t="s">
        <v>85</v>
      </c>
      <c r="AY771" s="19" t="s">
        <v>155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9" t="s">
        <v>83</v>
      </c>
      <c r="BK771" s="226">
        <f>ROUND(I771*H771,2)</f>
        <v>0</v>
      </c>
      <c r="BL771" s="19" t="s">
        <v>162</v>
      </c>
      <c r="BM771" s="225" t="s">
        <v>899</v>
      </c>
    </row>
    <row r="772" s="2" customFormat="1">
      <c r="A772" s="40"/>
      <c r="B772" s="41"/>
      <c r="C772" s="42"/>
      <c r="D772" s="227" t="s">
        <v>164</v>
      </c>
      <c r="E772" s="42"/>
      <c r="F772" s="228" t="s">
        <v>900</v>
      </c>
      <c r="G772" s="42"/>
      <c r="H772" s="42"/>
      <c r="I772" s="229"/>
      <c r="J772" s="42"/>
      <c r="K772" s="42"/>
      <c r="L772" s="46"/>
      <c r="M772" s="230"/>
      <c r="N772" s="231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164</v>
      </c>
      <c r="AU772" s="19" t="s">
        <v>85</v>
      </c>
    </row>
    <row r="773" s="2" customFormat="1">
      <c r="A773" s="40"/>
      <c r="B773" s="41"/>
      <c r="C773" s="42"/>
      <c r="D773" s="232" t="s">
        <v>166</v>
      </c>
      <c r="E773" s="42"/>
      <c r="F773" s="233" t="s">
        <v>901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166</v>
      </c>
      <c r="AU773" s="19" t="s">
        <v>85</v>
      </c>
    </row>
    <row r="774" s="13" customFormat="1">
      <c r="A774" s="13"/>
      <c r="B774" s="234"/>
      <c r="C774" s="235"/>
      <c r="D774" s="227" t="s">
        <v>168</v>
      </c>
      <c r="E774" s="236" t="s">
        <v>21</v>
      </c>
      <c r="F774" s="237" t="s">
        <v>186</v>
      </c>
      <c r="G774" s="235"/>
      <c r="H774" s="236" t="s">
        <v>21</v>
      </c>
      <c r="I774" s="238"/>
      <c r="J774" s="235"/>
      <c r="K774" s="235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168</v>
      </c>
      <c r="AU774" s="243" t="s">
        <v>85</v>
      </c>
      <c r="AV774" s="13" t="s">
        <v>83</v>
      </c>
      <c r="AW774" s="13" t="s">
        <v>37</v>
      </c>
      <c r="AX774" s="13" t="s">
        <v>76</v>
      </c>
      <c r="AY774" s="243" t="s">
        <v>155</v>
      </c>
    </row>
    <row r="775" s="14" customFormat="1">
      <c r="A775" s="14"/>
      <c r="B775" s="244"/>
      <c r="C775" s="245"/>
      <c r="D775" s="227" t="s">
        <v>168</v>
      </c>
      <c r="E775" s="246" t="s">
        <v>21</v>
      </c>
      <c r="F775" s="247" t="s">
        <v>902</v>
      </c>
      <c r="G775" s="245"/>
      <c r="H775" s="248">
        <v>8.5999999999999996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168</v>
      </c>
      <c r="AU775" s="254" t="s">
        <v>85</v>
      </c>
      <c r="AV775" s="14" t="s">
        <v>85</v>
      </c>
      <c r="AW775" s="14" t="s">
        <v>37</v>
      </c>
      <c r="AX775" s="14" t="s">
        <v>76</v>
      </c>
      <c r="AY775" s="254" t="s">
        <v>155</v>
      </c>
    </row>
    <row r="776" s="13" customFormat="1">
      <c r="A776" s="13"/>
      <c r="B776" s="234"/>
      <c r="C776" s="235"/>
      <c r="D776" s="227" t="s">
        <v>168</v>
      </c>
      <c r="E776" s="236" t="s">
        <v>21</v>
      </c>
      <c r="F776" s="237" t="s">
        <v>188</v>
      </c>
      <c r="G776" s="235"/>
      <c r="H776" s="236" t="s">
        <v>21</v>
      </c>
      <c r="I776" s="238"/>
      <c r="J776" s="235"/>
      <c r="K776" s="235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168</v>
      </c>
      <c r="AU776" s="243" t="s">
        <v>85</v>
      </c>
      <c r="AV776" s="13" t="s">
        <v>83</v>
      </c>
      <c r="AW776" s="13" t="s">
        <v>37</v>
      </c>
      <c r="AX776" s="13" t="s">
        <v>76</v>
      </c>
      <c r="AY776" s="243" t="s">
        <v>155</v>
      </c>
    </row>
    <row r="777" s="14" customFormat="1">
      <c r="A777" s="14"/>
      <c r="B777" s="244"/>
      <c r="C777" s="245"/>
      <c r="D777" s="227" t="s">
        <v>168</v>
      </c>
      <c r="E777" s="246" t="s">
        <v>21</v>
      </c>
      <c r="F777" s="247" t="s">
        <v>903</v>
      </c>
      <c r="G777" s="245"/>
      <c r="H777" s="248">
        <v>5.7400000000000002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168</v>
      </c>
      <c r="AU777" s="254" t="s">
        <v>85</v>
      </c>
      <c r="AV777" s="14" t="s">
        <v>85</v>
      </c>
      <c r="AW777" s="14" t="s">
        <v>37</v>
      </c>
      <c r="AX777" s="14" t="s">
        <v>76</v>
      </c>
      <c r="AY777" s="254" t="s">
        <v>155</v>
      </c>
    </row>
    <row r="778" s="15" customFormat="1">
      <c r="A778" s="15"/>
      <c r="B778" s="255"/>
      <c r="C778" s="256"/>
      <c r="D778" s="227" t="s">
        <v>168</v>
      </c>
      <c r="E778" s="257" t="s">
        <v>21</v>
      </c>
      <c r="F778" s="258" t="s">
        <v>171</v>
      </c>
      <c r="G778" s="256"/>
      <c r="H778" s="259">
        <v>14.34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168</v>
      </c>
      <c r="AU778" s="265" t="s">
        <v>85</v>
      </c>
      <c r="AV778" s="15" t="s">
        <v>162</v>
      </c>
      <c r="AW778" s="15" t="s">
        <v>37</v>
      </c>
      <c r="AX778" s="15" t="s">
        <v>83</v>
      </c>
      <c r="AY778" s="265" t="s">
        <v>155</v>
      </c>
    </row>
    <row r="779" s="2" customFormat="1" ht="16.5" customHeight="1">
      <c r="A779" s="40"/>
      <c r="B779" s="41"/>
      <c r="C779" s="214" t="s">
        <v>904</v>
      </c>
      <c r="D779" s="214" t="s">
        <v>157</v>
      </c>
      <c r="E779" s="215" t="s">
        <v>905</v>
      </c>
      <c r="F779" s="216" t="s">
        <v>906</v>
      </c>
      <c r="G779" s="217" t="s">
        <v>208</v>
      </c>
      <c r="H779" s="218">
        <v>3</v>
      </c>
      <c r="I779" s="219"/>
      <c r="J779" s="220">
        <f>ROUND(I779*H779,2)</f>
        <v>0</v>
      </c>
      <c r="K779" s="216" t="s">
        <v>161</v>
      </c>
      <c r="L779" s="46"/>
      <c r="M779" s="221" t="s">
        <v>21</v>
      </c>
      <c r="N779" s="222" t="s">
        <v>47</v>
      </c>
      <c r="O779" s="86"/>
      <c r="P779" s="223">
        <f>O779*H779</f>
        <v>0</v>
      </c>
      <c r="Q779" s="223">
        <v>2.0000000000000002E-05</v>
      </c>
      <c r="R779" s="223">
        <f>Q779*H779</f>
        <v>6.0000000000000008E-05</v>
      </c>
      <c r="S779" s="223">
        <v>0</v>
      </c>
      <c r="T779" s="224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5" t="s">
        <v>162</v>
      </c>
      <c r="AT779" s="225" t="s">
        <v>157</v>
      </c>
      <c r="AU779" s="225" t="s">
        <v>85</v>
      </c>
      <c r="AY779" s="19" t="s">
        <v>155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9" t="s">
        <v>83</v>
      </c>
      <c r="BK779" s="226">
        <f>ROUND(I779*H779,2)</f>
        <v>0</v>
      </c>
      <c r="BL779" s="19" t="s">
        <v>162</v>
      </c>
      <c r="BM779" s="225" t="s">
        <v>907</v>
      </c>
    </row>
    <row r="780" s="2" customFormat="1">
      <c r="A780" s="40"/>
      <c r="B780" s="41"/>
      <c r="C780" s="42"/>
      <c r="D780" s="227" t="s">
        <v>164</v>
      </c>
      <c r="E780" s="42"/>
      <c r="F780" s="228" t="s">
        <v>908</v>
      </c>
      <c r="G780" s="42"/>
      <c r="H780" s="42"/>
      <c r="I780" s="229"/>
      <c r="J780" s="42"/>
      <c r="K780" s="42"/>
      <c r="L780" s="46"/>
      <c r="M780" s="230"/>
      <c r="N780" s="231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164</v>
      </c>
      <c r="AU780" s="19" t="s">
        <v>85</v>
      </c>
    </row>
    <row r="781" s="2" customFormat="1">
      <c r="A781" s="40"/>
      <c r="B781" s="41"/>
      <c r="C781" s="42"/>
      <c r="D781" s="232" t="s">
        <v>166</v>
      </c>
      <c r="E781" s="42"/>
      <c r="F781" s="233" t="s">
        <v>909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166</v>
      </c>
      <c r="AU781" s="19" t="s">
        <v>85</v>
      </c>
    </row>
    <row r="782" s="14" customFormat="1">
      <c r="A782" s="14"/>
      <c r="B782" s="244"/>
      <c r="C782" s="245"/>
      <c r="D782" s="227" t="s">
        <v>168</v>
      </c>
      <c r="E782" s="246" t="s">
        <v>21</v>
      </c>
      <c r="F782" s="247" t="s">
        <v>910</v>
      </c>
      <c r="G782" s="245"/>
      <c r="H782" s="248">
        <v>3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168</v>
      </c>
      <c r="AU782" s="254" t="s">
        <v>85</v>
      </c>
      <c r="AV782" s="14" t="s">
        <v>85</v>
      </c>
      <c r="AW782" s="14" t="s">
        <v>37</v>
      </c>
      <c r="AX782" s="14" t="s">
        <v>76</v>
      </c>
      <c r="AY782" s="254" t="s">
        <v>155</v>
      </c>
    </row>
    <row r="783" s="15" customFormat="1">
      <c r="A783" s="15"/>
      <c r="B783" s="255"/>
      <c r="C783" s="256"/>
      <c r="D783" s="227" t="s">
        <v>168</v>
      </c>
      <c r="E783" s="257" t="s">
        <v>21</v>
      </c>
      <c r="F783" s="258" t="s">
        <v>171</v>
      </c>
      <c r="G783" s="256"/>
      <c r="H783" s="259">
        <v>3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5" t="s">
        <v>168</v>
      </c>
      <c r="AU783" s="265" t="s">
        <v>85</v>
      </c>
      <c r="AV783" s="15" t="s">
        <v>162</v>
      </c>
      <c r="AW783" s="15" t="s">
        <v>37</v>
      </c>
      <c r="AX783" s="15" t="s">
        <v>83</v>
      </c>
      <c r="AY783" s="265" t="s">
        <v>155</v>
      </c>
    </row>
    <row r="784" s="2" customFormat="1" ht="24.15" customHeight="1">
      <c r="A784" s="40"/>
      <c r="B784" s="41"/>
      <c r="C784" s="214" t="s">
        <v>911</v>
      </c>
      <c r="D784" s="214" t="s">
        <v>157</v>
      </c>
      <c r="E784" s="215" t="s">
        <v>912</v>
      </c>
      <c r="F784" s="216" t="s">
        <v>913</v>
      </c>
      <c r="G784" s="217" t="s">
        <v>208</v>
      </c>
      <c r="H784" s="218">
        <v>6.7850000000000001</v>
      </c>
      <c r="I784" s="219"/>
      <c r="J784" s="220">
        <f>ROUND(I784*H784,2)</f>
        <v>0</v>
      </c>
      <c r="K784" s="216" t="s">
        <v>479</v>
      </c>
      <c r="L784" s="46"/>
      <c r="M784" s="221" t="s">
        <v>21</v>
      </c>
      <c r="N784" s="222" t="s">
        <v>47</v>
      </c>
      <c r="O784" s="86"/>
      <c r="P784" s="223">
        <f>O784*H784</f>
        <v>0</v>
      </c>
      <c r="Q784" s="223">
        <v>0.00095</v>
      </c>
      <c r="R784" s="223">
        <f>Q784*H784</f>
        <v>0.0064457500000000001</v>
      </c>
      <c r="S784" s="223">
        <v>0</v>
      </c>
      <c r="T784" s="224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5" t="s">
        <v>162</v>
      </c>
      <c r="AT784" s="225" t="s">
        <v>157</v>
      </c>
      <c r="AU784" s="225" t="s">
        <v>85</v>
      </c>
      <c r="AY784" s="19" t="s">
        <v>155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9" t="s">
        <v>83</v>
      </c>
      <c r="BK784" s="226">
        <f>ROUND(I784*H784,2)</f>
        <v>0</v>
      </c>
      <c r="BL784" s="19" t="s">
        <v>162</v>
      </c>
      <c r="BM784" s="225" t="s">
        <v>914</v>
      </c>
    </row>
    <row r="785" s="2" customFormat="1">
      <c r="A785" s="40"/>
      <c r="B785" s="41"/>
      <c r="C785" s="42"/>
      <c r="D785" s="227" t="s">
        <v>164</v>
      </c>
      <c r="E785" s="42"/>
      <c r="F785" s="228" t="s">
        <v>913</v>
      </c>
      <c r="G785" s="42"/>
      <c r="H785" s="42"/>
      <c r="I785" s="229"/>
      <c r="J785" s="42"/>
      <c r="K785" s="42"/>
      <c r="L785" s="46"/>
      <c r="M785" s="230"/>
      <c r="N785" s="231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164</v>
      </c>
      <c r="AU785" s="19" t="s">
        <v>85</v>
      </c>
    </row>
    <row r="786" s="13" customFormat="1">
      <c r="A786" s="13"/>
      <c r="B786" s="234"/>
      <c r="C786" s="235"/>
      <c r="D786" s="227" t="s">
        <v>168</v>
      </c>
      <c r="E786" s="236" t="s">
        <v>21</v>
      </c>
      <c r="F786" s="237" t="s">
        <v>915</v>
      </c>
      <c r="G786" s="235"/>
      <c r="H786" s="236" t="s">
        <v>21</v>
      </c>
      <c r="I786" s="238"/>
      <c r="J786" s="235"/>
      <c r="K786" s="235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168</v>
      </c>
      <c r="AU786" s="243" t="s">
        <v>85</v>
      </c>
      <c r="AV786" s="13" t="s">
        <v>83</v>
      </c>
      <c r="AW786" s="13" t="s">
        <v>37</v>
      </c>
      <c r="AX786" s="13" t="s">
        <v>76</v>
      </c>
      <c r="AY786" s="243" t="s">
        <v>155</v>
      </c>
    </row>
    <row r="787" s="14" customFormat="1">
      <c r="A787" s="14"/>
      <c r="B787" s="244"/>
      <c r="C787" s="245"/>
      <c r="D787" s="227" t="s">
        <v>168</v>
      </c>
      <c r="E787" s="246" t="s">
        <v>21</v>
      </c>
      <c r="F787" s="247" t="s">
        <v>916</v>
      </c>
      <c r="G787" s="245"/>
      <c r="H787" s="248">
        <v>6.7850000000000001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168</v>
      </c>
      <c r="AU787" s="254" t="s">
        <v>85</v>
      </c>
      <c r="AV787" s="14" t="s">
        <v>85</v>
      </c>
      <c r="AW787" s="14" t="s">
        <v>37</v>
      </c>
      <c r="AX787" s="14" t="s">
        <v>76</v>
      </c>
      <c r="AY787" s="254" t="s">
        <v>155</v>
      </c>
    </row>
    <row r="788" s="15" customFormat="1">
      <c r="A788" s="15"/>
      <c r="B788" s="255"/>
      <c r="C788" s="256"/>
      <c r="D788" s="227" t="s">
        <v>168</v>
      </c>
      <c r="E788" s="257" t="s">
        <v>21</v>
      </c>
      <c r="F788" s="258" t="s">
        <v>171</v>
      </c>
      <c r="G788" s="256"/>
      <c r="H788" s="259">
        <v>6.7850000000000001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5" t="s">
        <v>168</v>
      </c>
      <c r="AU788" s="265" t="s">
        <v>85</v>
      </c>
      <c r="AV788" s="15" t="s">
        <v>162</v>
      </c>
      <c r="AW788" s="15" t="s">
        <v>37</v>
      </c>
      <c r="AX788" s="15" t="s">
        <v>83</v>
      </c>
      <c r="AY788" s="265" t="s">
        <v>155</v>
      </c>
    </row>
    <row r="789" s="2" customFormat="1" ht="24.15" customHeight="1">
      <c r="A789" s="40"/>
      <c r="B789" s="41"/>
      <c r="C789" s="214" t="s">
        <v>917</v>
      </c>
      <c r="D789" s="214" t="s">
        <v>157</v>
      </c>
      <c r="E789" s="215" t="s">
        <v>918</v>
      </c>
      <c r="F789" s="216" t="s">
        <v>919</v>
      </c>
      <c r="G789" s="217" t="s">
        <v>208</v>
      </c>
      <c r="H789" s="218">
        <v>6.0949999999999998</v>
      </c>
      <c r="I789" s="219"/>
      <c r="J789" s="220">
        <f>ROUND(I789*H789,2)</f>
        <v>0</v>
      </c>
      <c r="K789" s="216" t="s">
        <v>479</v>
      </c>
      <c r="L789" s="46"/>
      <c r="M789" s="221" t="s">
        <v>21</v>
      </c>
      <c r="N789" s="222" t="s">
        <v>47</v>
      </c>
      <c r="O789" s="86"/>
      <c r="P789" s="223">
        <f>O789*H789</f>
        <v>0</v>
      </c>
      <c r="Q789" s="223">
        <v>0.00095</v>
      </c>
      <c r="R789" s="223">
        <f>Q789*H789</f>
        <v>0.0057902499999999994</v>
      </c>
      <c r="S789" s="223">
        <v>0</v>
      </c>
      <c r="T789" s="224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5" t="s">
        <v>162</v>
      </c>
      <c r="AT789" s="225" t="s">
        <v>157</v>
      </c>
      <c r="AU789" s="225" t="s">
        <v>85</v>
      </c>
      <c r="AY789" s="19" t="s">
        <v>155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9" t="s">
        <v>83</v>
      </c>
      <c r="BK789" s="226">
        <f>ROUND(I789*H789,2)</f>
        <v>0</v>
      </c>
      <c r="BL789" s="19" t="s">
        <v>162</v>
      </c>
      <c r="BM789" s="225" t="s">
        <v>920</v>
      </c>
    </row>
    <row r="790" s="2" customFormat="1">
      <c r="A790" s="40"/>
      <c r="B790" s="41"/>
      <c r="C790" s="42"/>
      <c r="D790" s="227" t="s">
        <v>164</v>
      </c>
      <c r="E790" s="42"/>
      <c r="F790" s="228" t="s">
        <v>919</v>
      </c>
      <c r="G790" s="42"/>
      <c r="H790" s="42"/>
      <c r="I790" s="229"/>
      <c r="J790" s="42"/>
      <c r="K790" s="42"/>
      <c r="L790" s="46"/>
      <c r="M790" s="230"/>
      <c r="N790" s="231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164</v>
      </c>
      <c r="AU790" s="19" t="s">
        <v>85</v>
      </c>
    </row>
    <row r="791" s="13" customFormat="1">
      <c r="A791" s="13"/>
      <c r="B791" s="234"/>
      <c r="C791" s="235"/>
      <c r="D791" s="227" t="s">
        <v>168</v>
      </c>
      <c r="E791" s="236" t="s">
        <v>21</v>
      </c>
      <c r="F791" s="237" t="s">
        <v>921</v>
      </c>
      <c r="G791" s="235"/>
      <c r="H791" s="236" t="s">
        <v>21</v>
      </c>
      <c r="I791" s="238"/>
      <c r="J791" s="235"/>
      <c r="K791" s="235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168</v>
      </c>
      <c r="AU791" s="243" t="s">
        <v>85</v>
      </c>
      <c r="AV791" s="13" t="s">
        <v>83</v>
      </c>
      <c r="AW791" s="13" t="s">
        <v>37</v>
      </c>
      <c r="AX791" s="13" t="s">
        <v>76</v>
      </c>
      <c r="AY791" s="243" t="s">
        <v>155</v>
      </c>
    </row>
    <row r="792" s="13" customFormat="1">
      <c r="A792" s="13"/>
      <c r="B792" s="234"/>
      <c r="C792" s="235"/>
      <c r="D792" s="227" t="s">
        <v>168</v>
      </c>
      <c r="E792" s="236" t="s">
        <v>21</v>
      </c>
      <c r="F792" s="237" t="s">
        <v>922</v>
      </c>
      <c r="G792" s="235"/>
      <c r="H792" s="236" t="s">
        <v>21</v>
      </c>
      <c r="I792" s="238"/>
      <c r="J792" s="235"/>
      <c r="K792" s="235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168</v>
      </c>
      <c r="AU792" s="243" t="s">
        <v>85</v>
      </c>
      <c r="AV792" s="13" t="s">
        <v>83</v>
      </c>
      <c r="AW792" s="13" t="s">
        <v>37</v>
      </c>
      <c r="AX792" s="13" t="s">
        <v>76</v>
      </c>
      <c r="AY792" s="243" t="s">
        <v>155</v>
      </c>
    </row>
    <row r="793" s="14" customFormat="1">
      <c r="A793" s="14"/>
      <c r="B793" s="244"/>
      <c r="C793" s="245"/>
      <c r="D793" s="227" t="s">
        <v>168</v>
      </c>
      <c r="E793" s="246" t="s">
        <v>21</v>
      </c>
      <c r="F793" s="247" t="s">
        <v>923</v>
      </c>
      <c r="G793" s="245"/>
      <c r="H793" s="248">
        <v>3.456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168</v>
      </c>
      <c r="AU793" s="254" t="s">
        <v>85</v>
      </c>
      <c r="AV793" s="14" t="s">
        <v>85</v>
      </c>
      <c r="AW793" s="14" t="s">
        <v>37</v>
      </c>
      <c r="AX793" s="14" t="s">
        <v>76</v>
      </c>
      <c r="AY793" s="254" t="s">
        <v>155</v>
      </c>
    </row>
    <row r="794" s="14" customFormat="1">
      <c r="A794" s="14"/>
      <c r="B794" s="244"/>
      <c r="C794" s="245"/>
      <c r="D794" s="227" t="s">
        <v>168</v>
      </c>
      <c r="E794" s="246" t="s">
        <v>21</v>
      </c>
      <c r="F794" s="247" t="s">
        <v>924</v>
      </c>
      <c r="G794" s="245"/>
      <c r="H794" s="248">
        <v>2.6389999999999998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168</v>
      </c>
      <c r="AU794" s="254" t="s">
        <v>85</v>
      </c>
      <c r="AV794" s="14" t="s">
        <v>85</v>
      </c>
      <c r="AW794" s="14" t="s">
        <v>37</v>
      </c>
      <c r="AX794" s="14" t="s">
        <v>76</v>
      </c>
      <c r="AY794" s="254" t="s">
        <v>155</v>
      </c>
    </row>
    <row r="795" s="15" customFormat="1">
      <c r="A795" s="15"/>
      <c r="B795" s="255"/>
      <c r="C795" s="256"/>
      <c r="D795" s="227" t="s">
        <v>168</v>
      </c>
      <c r="E795" s="257" t="s">
        <v>21</v>
      </c>
      <c r="F795" s="258" t="s">
        <v>171</v>
      </c>
      <c r="G795" s="256"/>
      <c r="H795" s="259">
        <v>6.0949999999999998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5" t="s">
        <v>168</v>
      </c>
      <c r="AU795" s="265" t="s">
        <v>85</v>
      </c>
      <c r="AV795" s="15" t="s">
        <v>162</v>
      </c>
      <c r="AW795" s="15" t="s">
        <v>37</v>
      </c>
      <c r="AX795" s="15" t="s">
        <v>83</v>
      </c>
      <c r="AY795" s="265" t="s">
        <v>155</v>
      </c>
    </row>
    <row r="796" s="12" customFormat="1" ht="22.8" customHeight="1">
      <c r="A796" s="12"/>
      <c r="B796" s="198"/>
      <c r="C796" s="199"/>
      <c r="D796" s="200" t="s">
        <v>75</v>
      </c>
      <c r="E796" s="212" t="s">
        <v>925</v>
      </c>
      <c r="F796" s="212" t="s">
        <v>926</v>
      </c>
      <c r="G796" s="199"/>
      <c r="H796" s="199"/>
      <c r="I796" s="202"/>
      <c r="J796" s="213">
        <f>BK796</f>
        <v>0</v>
      </c>
      <c r="K796" s="199"/>
      <c r="L796" s="204"/>
      <c r="M796" s="205"/>
      <c r="N796" s="206"/>
      <c r="O796" s="206"/>
      <c r="P796" s="207">
        <f>SUM(P797:P844)</f>
        <v>0</v>
      </c>
      <c r="Q796" s="206"/>
      <c r="R796" s="207">
        <f>SUM(R797:R844)</f>
        <v>69.903436049999996</v>
      </c>
      <c r="S796" s="206"/>
      <c r="T796" s="208">
        <f>SUM(T797:T844)</f>
        <v>218.16016000000002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09" t="s">
        <v>83</v>
      </c>
      <c r="AT796" s="210" t="s">
        <v>75</v>
      </c>
      <c r="AU796" s="210" t="s">
        <v>83</v>
      </c>
      <c r="AY796" s="209" t="s">
        <v>155</v>
      </c>
      <c r="BK796" s="211">
        <f>SUM(BK797:BK844)</f>
        <v>0</v>
      </c>
    </row>
    <row r="797" s="2" customFormat="1" ht="16.5" customHeight="1">
      <c r="A797" s="40"/>
      <c r="B797" s="41"/>
      <c r="C797" s="214" t="s">
        <v>927</v>
      </c>
      <c r="D797" s="214" t="s">
        <v>157</v>
      </c>
      <c r="E797" s="215" t="s">
        <v>928</v>
      </c>
      <c r="F797" s="216" t="s">
        <v>929</v>
      </c>
      <c r="G797" s="217" t="s">
        <v>208</v>
      </c>
      <c r="H797" s="218">
        <v>138.90000000000001</v>
      </c>
      <c r="I797" s="219"/>
      <c r="J797" s="220">
        <f>ROUND(I797*H797,2)</f>
        <v>0</v>
      </c>
      <c r="K797" s="216" t="s">
        <v>161</v>
      </c>
      <c r="L797" s="46"/>
      <c r="M797" s="221" t="s">
        <v>21</v>
      </c>
      <c r="N797" s="222" t="s">
        <v>47</v>
      </c>
      <c r="O797" s="86"/>
      <c r="P797" s="223">
        <f>O797*H797</f>
        <v>0</v>
      </c>
      <c r="Q797" s="223">
        <v>0</v>
      </c>
      <c r="R797" s="223">
        <f>Q797*H797</f>
        <v>0</v>
      </c>
      <c r="S797" s="223">
        <v>0.69999999999999996</v>
      </c>
      <c r="T797" s="224">
        <f>S797*H797</f>
        <v>97.230000000000004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5" t="s">
        <v>162</v>
      </c>
      <c r="AT797" s="225" t="s">
        <v>157</v>
      </c>
      <c r="AU797" s="225" t="s">
        <v>85</v>
      </c>
      <c r="AY797" s="19" t="s">
        <v>155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9" t="s">
        <v>83</v>
      </c>
      <c r="BK797" s="226">
        <f>ROUND(I797*H797,2)</f>
        <v>0</v>
      </c>
      <c r="BL797" s="19" t="s">
        <v>162</v>
      </c>
      <c r="BM797" s="225" t="s">
        <v>930</v>
      </c>
    </row>
    <row r="798" s="2" customFormat="1">
      <c r="A798" s="40"/>
      <c r="B798" s="41"/>
      <c r="C798" s="42"/>
      <c r="D798" s="227" t="s">
        <v>164</v>
      </c>
      <c r="E798" s="42"/>
      <c r="F798" s="228" t="s">
        <v>931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164</v>
      </c>
      <c r="AU798" s="19" t="s">
        <v>85</v>
      </c>
    </row>
    <row r="799" s="2" customFormat="1">
      <c r="A799" s="40"/>
      <c r="B799" s="41"/>
      <c r="C799" s="42"/>
      <c r="D799" s="232" t="s">
        <v>166</v>
      </c>
      <c r="E799" s="42"/>
      <c r="F799" s="233" t="s">
        <v>932</v>
      </c>
      <c r="G799" s="42"/>
      <c r="H799" s="42"/>
      <c r="I799" s="229"/>
      <c r="J799" s="42"/>
      <c r="K799" s="42"/>
      <c r="L799" s="46"/>
      <c r="M799" s="230"/>
      <c r="N799" s="231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166</v>
      </c>
      <c r="AU799" s="19" t="s">
        <v>85</v>
      </c>
    </row>
    <row r="800" s="13" customFormat="1">
      <c r="A800" s="13"/>
      <c r="B800" s="234"/>
      <c r="C800" s="235"/>
      <c r="D800" s="227" t="s">
        <v>168</v>
      </c>
      <c r="E800" s="236" t="s">
        <v>21</v>
      </c>
      <c r="F800" s="237" t="s">
        <v>933</v>
      </c>
      <c r="G800" s="235"/>
      <c r="H800" s="236" t="s">
        <v>21</v>
      </c>
      <c r="I800" s="238"/>
      <c r="J800" s="235"/>
      <c r="K800" s="235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168</v>
      </c>
      <c r="AU800" s="243" t="s">
        <v>85</v>
      </c>
      <c r="AV800" s="13" t="s">
        <v>83</v>
      </c>
      <c r="AW800" s="13" t="s">
        <v>37</v>
      </c>
      <c r="AX800" s="13" t="s">
        <v>76</v>
      </c>
      <c r="AY800" s="243" t="s">
        <v>155</v>
      </c>
    </row>
    <row r="801" s="13" customFormat="1">
      <c r="A801" s="13"/>
      <c r="B801" s="234"/>
      <c r="C801" s="235"/>
      <c r="D801" s="227" t="s">
        <v>168</v>
      </c>
      <c r="E801" s="236" t="s">
        <v>21</v>
      </c>
      <c r="F801" s="237" t="s">
        <v>315</v>
      </c>
      <c r="G801" s="235"/>
      <c r="H801" s="236" t="s">
        <v>21</v>
      </c>
      <c r="I801" s="238"/>
      <c r="J801" s="235"/>
      <c r="K801" s="235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168</v>
      </c>
      <c r="AU801" s="243" t="s">
        <v>85</v>
      </c>
      <c r="AV801" s="13" t="s">
        <v>83</v>
      </c>
      <c r="AW801" s="13" t="s">
        <v>37</v>
      </c>
      <c r="AX801" s="13" t="s">
        <v>76</v>
      </c>
      <c r="AY801" s="243" t="s">
        <v>155</v>
      </c>
    </row>
    <row r="802" s="14" customFormat="1">
      <c r="A802" s="14"/>
      <c r="B802" s="244"/>
      <c r="C802" s="245"/>
      <c r="D802" s="227" t="s">
        <v>168</v>
      </c>
      <c r="E802" s="246" t="s">
        <v>21</v>
      </c>
      <c r="F802" s="247" t="s">
        <v>934</v>
      </c>
      <c r="G802" s="245"/>
      <c r="H802" s="248">
        <v>138.90000000000001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168</v>
      </c>
      <c r="AU802" s="254" t="s">
        <v>85</v>
      </c>
      <c r="AV802" s="14" t="s">
        <v>85</v>
      </c>
      <c r="AW802" s="14" t="s">
        <v>37</v>
      </c>
      <c r="AX802" s="14" t="s">
        <v>76</v>
      </c>
      <c r="AY802" s="254" t="s">
        <v>155</v>
      </c>
    </row>
    <row r="803" s="15" customFormat="1">
      <c r="A803" s="15"/>
      <c r="B803" s="255"/>
      <c r="C803" s="256"/>
      <c r="D803" s="227" t="s">
        <v>168</v>
      </c>
      <c r="E803" s="257" t="s">
        <v>21</v>
      </c>
      <c r="F803" s="258" t="s">
        <v>171</v>
      </c>
      <c r="G803" s="256"/>
      <c r="H803" s="259">
        <v>138.90000000000001</v>
      </c>
      <c r="I803" s="260"/>
      <c r="J803" s="256"/>
      <c r="K803" s="256"/>
      <c r="L803" s="261"/>
      <c r="M803" s="262"/>
      <c r="N803" s="263"/>
      <c r="O803" s="263"/>
      <c r="P803" s="263"/>
      <c r="Q803" s="263"/>
      <c r="R803" s="263"/>
      <c r="S803" s="263"/>
      <c r="T803" s="26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5" t="s">
        <v>168</v>
      </c>
      <c r="AU803" s="265" t="s">
        <v>85</v>
      </c>
      <c r="AV803" s="15" t="s">
        <v>162</v>
      </c>
      <c r="AW803" s="15" t="s">
        <v>37</v>
      </c>
      <c r="AX803" s="15" t="s">
        <v>83</v>
      </c>
      <c r="AY803" s="265" t="s">
        <v>155</v>
      </c>
    </row>
    <row r="804" s="2" customFormat="1" ht="16.5" customHeight="1">
      <c r="A804" s="40"/>
      <c r="B804" s="41"/>
      <c r="C804" s="214" t="s">
        <v>935</v>
      </c>
      <c r="D804" s="214" t="s">
        <v>157</v>
      </c>
      <c r="E804" s="215" t="s">
        <v>936</v>
      </c>
      <c r="F804" s="216" t="s">
        <v>937</v>
      </c>
      <c r="G804" s="217" t="s">
        <v>270</v>
      </c>
      <c r="H804" s="218">
        <v>30.463999999999999</v>
      </c>
      <c r="I804" s="219"/>
      <c r="J804" s="220">
        <f>ROUND(I804*H804,2)</f>
        <v>0</v>
      </c>
      <c r="K804" s="216" t="s">
        <v>161</v>
      </c>
      <c r="L804" s="46"/>
      <c r="M804" s="221" t="s">
        <v>21</v>
      </c>
      <c r="N804" s="222" t="s">
        <v>47</v>
      </c>
      <c r="O804" s="86"/>
      <c r="P804" s="223">
        <f>O804*H804</f>
        <v>0</v>
      </c>
      <c r="Q804" s="223">
        <v>0</v>
      </c>
      <c r="R804" s="223">
        <f>Q804*H804</f>
        <v>0</v>
      </c>
      <c r="S804" s="223">
        <v>0.35999999999999999</v>
      </c>
      <c r="T804" s="224">
        <f>S804*H804</f>
        <v>10.967039999999999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5" t="s">
        <v>162</v>
      </c>
      <c r="AT804" s="225" t="s">
        <v>157</v>
      </c>
      <c r="AU804" s="225" t="s">
        <v>85</v>
      </c>
      <c r="AY804" s="19" t="s">
        <v>155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9" t="s">
        <v>83</v>
      </c>
      <c r="BK804" s="226">
        <f>ROUND(I804*H804,2)</f>
        <v>0</v>
      </c>
      <c r="BL804" s="19" t="s">
        <v>162</v>
      </c>
      <c r="BM804" s="225" t="s">
        <v>938</v>
      </c>
    </row>
    <row r="805" s="2" customFormat="1">
      <c r="A805" s="40"/>
      <c r="B805" s="41"/>
      <c r="C805" s="42"/>
      <c r="D805" s="227" t="s">
        <v>164</v>
      </c>
      <c r="E805" s="42"/>
      <c r="F805" s="228" t="s">
        <v>939</v>
      </c>
      <c r="G805" s="42"/>
      <c r="H805" s="42"/>
      <c r="I805" s="229"/>
      <c r="J805" s="42"/>
      <c r="K805" s="42"/>
      <c r="L805" s="46"/>
      <c r="M805" s="230"/>
      <c r="N805" s="231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164</v>
      </c>
      <c r="AU805" s="19" t="s">
        <v>85</v>
      </c>
    </row>
    <row r="806" s="2" customFormat="1">
      <c r="A806" s="40"/>
      <c r="B806" s="41"/>
      <c r="C806" s="42"/>
      <c r="D806" s="232" t="s">
        <v>166</v>
      </c>
      <c r="E806" s="42"/>
      <c r="F806" s="233" t="s">
        <v>940</v>
      </c>
      <c r="G806" s="42"/>
      <c r="H806" s="42"/>
      <c r="I806" s="229"/>
      <c r="J806" s="42"/>
      <c r="K806" s="42"/>
      <c r="L806" s="46"/>
      <c r="M806" s="230"/>
      <c r="N806" s="231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166</v>
      </c>
      <c r="AU806" s="19" t="s">
        <v>85</v>
      </c>
    </row>
    <row r="807" s="13" customFormat="1">
      <c r="A807" s="13"/>
      <c r="B807" s="234"/>
      <c r="C807" s="235"/>
      <c r="D807" s="227" t="s">
        <v>168</v>
      </c>
      <c r="E807" s="236" t="s">
        <v>21</v>
      </c>
      <c r="F807" s="237" t="s">
        <v>933</v>
      </c>
      <c r="G807" s="235"/>
      <c r="H807" s="236" t="s">
        <v>21</v>
      </c>
      <c r="I807" s="238"/>
      <c r="J807" s="235"/>
      <c r="K807" s="235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168</v>
      </c>
      <c r="AU807" s="243" t="s">
        <v>85</v>
      </c>
      <c r="AV807" s="13" t="s">
        <v>83</v>
      </c>
      <c r="AW807" s="13" t="s">
        <v>37</v>
      </c>
      <c r="AX807" s="13" t="s">
        <v>76</v>
      </c>
      <c r="AY807" s="243" t="s">
        <v>155</v>
      </c>
    </row>
    <row r="808" s="13" customFormat="1">
      <c r="A808" s="13"/>
      <c r="B808" s="234"/>
      <c r="C808" s="235"/>
      <c r="D808" s="227" t="s">
        <v>168</v>
      </c>
      <c r="E808" s="236" t="s">
        <v>21</v>
      </c>
      <c r="F808" s="237" t="s">
        <v>315</v>
      </c>
      <c r="G808" s="235"/>
      <c r="H808" s="236" t="s">
        <v>21</v>
      </c>
      <c r="I808" s="238"/>
      <c r="J808" s="235"/>
      <c r="K808" s="235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168</v>
      </c>
      <c r="AU808" s="243" t="s">
        <v>85</v>
      </c>
      <c r="AV808" s="13" t="s">
        <v>83</v>
      </c>
      <c r="AW808" s="13" t="s">
        <v>37</v>
      </c>
      <c r="AX808" s="13" t="s">
        <v>76</v>
      </c>
      <c r="AY808" s="243" t="s">
        <v>155</v>
      </c>
    </row>
    <row r="809" s="14" customFormat="1">
      <c r="A809" s="14"/>
      <c r="B809" s="244"/>
      <c r="C809" s="245"/>
      <c r="D809" s="227" t="s">
        <v>168</v>
      </c>
      <c r="E809" s="246" t="s">
        <v>21</v>
      </c>
      <c r="F809" s="247" t="s">
        <v>941</v>
      </c>
      <c r="G809" s="245"/>
      <c r="H809" s="248">
        <v>30.463999999999999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168</v>
      </c>
      <c r="AU809" s="254" t="s">
        <v>85</v>
      </c>
      <c r="AV809" s="14" t="s">
        <v>85</v>
      </c>
      <c r="AW809" s="14" t="s">
        <v>37</v>
      </c>
      <c r="AX809" s="14" t="s">
        <v>76</v>
      </c>
      <c r="AY809" s="254" t="s">
        <v>155</v>
      </c>
    </row>
    <row r="810" s="15" customFormat="1">
      <c r="A810" s="15"/>
      <c r="B810" s="255"/>
      <c r="C810" s="256"/>
      <c r="D810" s="227" t="s">
        <v>168</v>
      </c>
      <c r="E810" s="257" t="s">
        <v>21</v>
      </c>
      <c r="F810" s="258" t="s">
        <v>171</v>
      </c>
      <c r="G810" s="256"/>
      <c r="H810" s="259">
        <v>30.463999999999999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168</v>
      </c>
      <c r="AU810" s="265" t="s">
        <v>85</v>
      </c>
      <c r="AV810" s="15" t="s">
        <v>162</v>
      </c>
      <c r="AW810" s="15" t="s">
        <v>37</v>
      </c>
      <c r="AX810" s="15" t="s">
        <v>83</v>
      </c>
      <c r="AY810" s="265" t="s">
        <v>155</v>
      </c>
    </row>
    <row r="811" s="2" customFormat="1" ht="16.5" customHeight="1">
      <c r="A811" s="40"/>
      <c r="B811" s="41"/>
      <c r="C811" s="214" t="s">
        <v>942</v>
      </c>
      <c r="D811" s="214" t="s">
        <v>157</v>
      </c>
      <c r="E811" s="215" t="s">
        <v>943</v>
      </c>
      <c r="F811" s="216" t="s">
        <v>944</v>
      </c>
      <c r="G811" s="217" t="s">
        <v>270</v>
      </c>
      <c r="H811" s="218">
        <v>6.0860000000000003</v>
      </c>
      <c r="I811" s="219"/>
      <c r="J811" s="220">
        <f>ROUND(I811*H811,2)</f>
        <v>0</v>
      </c>
      <c r="K811" s="216" t="s">
        <v>161</v>
      </c>
      <c r="L811" s="46"/>
      <c r="M811" s="221" t="s">
        <v>21</v>
      </c>
      <c r="N811" s="222" t="s">
        <v>47</v>
      </c>
      <c r="O811" s="86"/>
      <c r="P811" s="223">
        <f>O811*H811</f>
        <v>0</v>
      </c>
      <c r="Q811" s="223">
        <v>0</v>
      </c>
      <c r="R811" s="223">
        <f>Q811*H811</f>
        <v>0</v>
      </c>
      <c r="S811" s="223">
        <v>1.9199999999999999</v>
      </c>
      <c r="T811" s="224">
        <f>S811*H811</f>
        <v>11.68512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5" t="s">
        <v>162</v>
      </c>
      <c r="AT811" s="225" t="s">
        <v>157</v>
      </c>
      <c r="AU811" s="225" t="s">
        <v>85</v>
      </c>
      <c r="AY811" s="19" t="s">
        <v>155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9" t="s">
        <v>83</v>
      </c>
      <c r="BK811" s="226">
        <f>ROUND(I811*H811,2)</f>
        <v>0</v>
      </c>
      <c r="BL811" s="19" t="s">
        <v>162</v>
      </c>
      <c r="BM811" s="225" t="s">
        <v>945</v>
      </c>
    </row>
    <row r="812" s="2" customFormat="1">
      <c r="A812" s="40"/>
      <c r="B812" s="41"/>
      <c r="C812" s="42"/>
      <c r="D812" s="227" t="s">
        <v>164</v>
      </c>
      <c r="E812" s="42"/>
      <c r="F812" s="228" t="s">
        <v>946</v>
      </c>
      <c r="G812" s="42"/>
      <c r="H812" s="42"/>
      <c r="I812" s="229"/>
      <c r="J812" s="42"/>
      <c r="K812" s="42"/>
      <c r="L812" s="46"/>
      <c r="M812" s="230"/>
      <c r="N812" s="231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164</v>
      </c>
      <c r="AU812" s="19" t="s">
        <v>85</v>
      </c>
    </row>
    <row r="813" s="2" customFormat="1">
      <c r="A813" s="40"/>
      <c r="B813" s="41"/>
      <c r="C813" s="42"/>
      <c r="D813" s="232" t="s">
        <v>166</v>
      </c>
      <c r="E813" s="42"/>
      <c r="F813" s="233" t="s">
        <v>947</v>
      </c>
      <c r="G813" s="42"/>
      <c r="H813" s="42"/>
      <c r="I813" s="229"/>
      <c r="J813" s="42"/>
      <c r="K813" s="42"/>
      <c r="L813" s="46"/>
      <c r="M813" s="230"/>
      <c r="N813" s="231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166</v>
      </c>
      <c r="AU813" s="19" t="s">
        <v>85</v>
      </c>
    </row>
    <row r="814" s="13" customFormat="1">
      <c r="A814" s="13"/>
      <c r="B814" s="234"/>
      <c r="C814" s="235"/>
      <c r="D814" s="227" t="s">
        <v>168</v>
      </c>
      <c r="E814" s="236" t="s">
        <v>21</v>
      </c>
      <c r="F814" s="237" t="s">
        <v>948</v>
      </c>
      <c r="G814" s="235"/>
      <c r="H814" s="236" t="s">
        <v>21</v>
      </c>
      <c r="I814" s="238"/>
      <c r="J814" s="235"/>
      <c r="K814" s="235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168</v>
      </c>
      <c r="AU814" s="243" t="s">
        <v>85</v>
      </c>
      <c r="AV814" s="13" t="s">
        <v>83</v>
      </c>
      <c r="AW814" s="13" t="s">
        <v>37</v>
      </c>
      <c r="AX814" s="13" t="s">
        <v>76</v>
      </c>
      <c r="AY814" s="243" t="s">
        <v>155</v>
      </c>
    </row>
    <row r="815" s="13" customFormat="1">
      <c r="A815" s="13"/>
      <c r="B815" s="234"/>
      <c r="C815" s="235"/>
      <c r="D815" s="227" t="s">
        <v>168</v>
      </c>
      <c r="E815" s="236" t="s">
        <v>21</v>
      </c>
      <c r="F815" s="237" t="s">
        <v>315</v>
      </c>
      <c r="G815" s="235"/>
      <c r="H815" s="236" t="s">
        <v>21</v>
      </c>
      <c r="I815" s="238"/>
      <c r="J815" s="235"/>
      <c r="K815" s="235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168</v>
      </c>
      <c r="AU815" s="243" t="s">
        <v>85</v>
      </c>
      <c r="AV815" s="13" t="s">
        <v>83</v>
      </c>
      <c r="AW815" s="13" t="s">
        <v>37</v>
      </c>
      <c r="AX815" s="13" t="s">
        <v>76</v>
      </c>
      <c r="AY815" s="243" t="s">
        <v>155</v>
      </c>
    </row>
    <row r="816" s="14" customFormat="1">
      <c r="A816" s="14"/>
      <c r="B816" s="244"/>
      <c r="C816" s="245"/>
      <c r="D816" s="227" t="s">
        <v>168</v>
      </c>
      <c r="E816" s="246" t="s">
        <v>21</v>
      </c>
      <c r="F816" s="247" t="s">
        <v>949</v>
      </c>
      <c r="G816" s="245"/>
      <c r="H816" s="248">
        <v>6.0860000000000003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168</v>
      </c>
      <c r="AU816" s="254" t="s">
        <v>85</v>
      </c>
      <c r="AV816" s="14" t="s">
        <v>85</v>
      </c>
      <c r="AW816" s="14" t="s">
        <v>37</v>
      </c>
      <c r="AX816" s="14" t="s">
        <v>76</v>
      </c>
      <c r="AY816" s="254" t="s">
        <v>155</v>
      </c>
    </row>
    <row r="817" s="15" customFormat="1">
      <c r="A817" s="15"/>
      <c r="B817" s="255"/>
      <c r="C817" s="256"/>
      <c r="D817" s="227" t="s">
        <v>168</v>
      </c>
      <c r="E817" s="257" t="s">
        <v>21</v>
      </c>
      <c r="F817" s="258" t="s">
        <v>171</v>
      </c>
      <c r="G817" s="256"/>
      <c r="H817" s="259">
        <v>6.0860000000000003</v>
      </c>
      <c r="I817" s="260"/>
      <c r="J817" s="256"/>
      <c r="K817" s="256"/>
      <c r="L817" s="261"/>
      <c r="M817" s="262"/>
      <c r="N817" s="263"/>
      <c r="O817" s="263"/>
      <c r="P817" s="263"/>
      <c r="Q817" s="263"/>
      <c r="R817" s="263"/>
      <c r="S817" s="263"/>
      <c r="T817" s="264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5" t="s">
        <v>168</v>
      </c>
      <c r="AU817" s="265" t="s">
        <v>85</v>
      </c>
      <c r="AV817" s="15" t="s">
        <v>162</v>
      </c>
      <c r="AW817" s="15" t="s">
        <v>37</v>
      </c>
      <c r="AX817" s="15" t="s">
        <v>83</v>
      </c>
      <c r="AY817" s="265" t="s">
        <v>155</v>
      </c>
    </row>
    <row r="818" s="2" customFormat="1" ht="16.5" customHeight="1">
      <c r="A818" s="40"/>
      <c r="B818" s="41"/>
      <c r="C818" s="214" t="s">
        <v>950</v>
      </c>
      <c r="D818" s="214" t="s">
        <v>157</v>
      </c>
      <c r="E818" s="215" t="s">
        <v>951</v>
      </c>
      <c r="F818" s="216" t="s">
        <v>952</v>
      </c>
      <c r="G818" s="217" t="s">
        <v>553</v>
      </c>
      <c r="H818" s="218">
        <v>7</v>
      </c>
      <c r="I818" s="219"/>
      <c r="J818" s="220">
        <f>ROUND(I818*H818,2)</f>
        <v>0</v>
      </c>
      <c r="K818" s="216" t="s">
        <v>161</v>
      </c>
      <c r="L818" s="46"/>
      <c r="M818" s="221" t="s">
        <v>21</v>
      </c>
      <c r="N818" s="222" t="s">
        <v>47</v>
      </c>
      <c r="O818" s="86"/>
      <c r="P818" s="223">
        <f>O818*H818</f>
        <v>0</v>
      </c>
      <c r="Q818" s="223">
        <v>0</v>
      </c>
      <c r="R818" s="223">
        <f>Q818*H818</f>
        <v>0</v>
      </c>
      <c r="S818" s="223">
        <v>0.14999999999999999</v>
      </c>
      <c r="T818" s="224">
        <f>S818*H818</f>
        <v>1.05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5" t="s">
        <v>162</v>
      </c>
      <c r="AT818" s="225" t="s">
        <v>157</v>
      </c>
      <c r="AU818" s="225" t="s">
        <v>85</v>
      </c>
      <c r="AY818" s="19" t="s">
        <v>155</v>
      </c>
      <c r="BE818" s="226">
        <f>IF(N818="základní",J818,0)</f>
        <v>0</v>
      </c>
      <c r="BF818" s="226">
        <f>IF(N818="snížená",J818,0)</f>
        <v>0</v>
      </c>
      <c r="BG818" s="226">
        <f>IF(N818="zákl. přenesená",J818,0)</f>
        <v>0</v>
      </c>
      <c r="BH818" s="226">
        <f>IF(N818="sníž. přenesená",J818,0)</f>
        <v>0</v>
      </c>
      <c r="BI818" s="226">
        <f>IF(N818="nulová",J818,0)</f>
        <v>0</v>
      </c>
      <c r="BJ818" s="19" t="s">
        <v>83</v>
      </c>
      <c r="BK818" s="226">
        <f>ROUND(I818*H818,2)</f>
        <v>0</v>
      </c>
      <c r="BL818" s="19" t="s">
        <v>162</v>
      </c>
      <c r="BM818" s="225" t="s">
        <v>953</v>
      </c>
    </row>
    <row r="819" s="2" customFormat="1">
      <c r="A819" s="40"/>
      <c r="B819" s="41"/>
      <c r="C819" s="42"/>
      <c r="D819" s="227" t="s">
        <v>164</v>
      </c>
      <c r="E819" s="42"/>
      <c r="F819" s="228" t="s">
        <v>954</v>
      </c>
      <c r="G819" s="42"/>
      <c r="H819" s="42"/>
      <c r="I819" s="229"/>
      <c r="J819" s="42"/>
      <c r="K819" s="42"/>
      <c r="L819" s="46"/>
      <c r="M819" s="230"/>
      <c r="N819" s="231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164</v>
      </c>
      <c r="AU819" s="19" t="s">
        <v>85</v>
      </c>
    </row>
    <row r="820" s="2" customFormat="1">
      <c r="A820" s="40"/>
      <c r="B820" s="41"/>
      <c r="C820" s="42"/>
      <c r="D820" s="232" t="s">
        <v>166</v>
      </c>
      <c r="E820" s="42"/>
      <c r="F820" s="233" t="s">
        <v>955</v>
      </c>
      <c r="G820" s="42"/>
      <c r="H820" s="42"/>
      <c r="I820" s="229"/>
      <c r="J820" s="42"/>
      <c r="K820" s="42"/>
      <c r="L820" s="46"/>
      <c r="M820" s="230"/>
      <c r="N820" s="231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166</v>
      </c>
      <c r="AU820" s="19" t="s">
        <v>85</v>
      </c>
    </row>
    <row r="821" s="13" customFormat="1">
      <c r="A821" s="13"/>
      <c r="B821" s="234"/>
      <c r="C821" s="235"/>
      <c r="D821" s="227" t="s">
        <v>168</v>
      </c>
      <c r="E821" s="236" t="s">
        <v>21</v>
      </c>
      <c r="F821" s="237" t="s">
        <v>948</v>
      </c>
      <c r="G821" s="235"/>
      <c r="H821" s="236" t="s">
        <v>21</v>
      </c>
      <c r="I821" s="238"/>
      <c r="J821" s="235"/>
      <c r="K821" s="235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168</v>
      </c>
      <c r="AU821" s="243" t="s">
        <v>85</v>
      </c>
      <c r="AV821" s="13" t="s">
        <v>83</v>
      </c>
      <c r="AW821" s="13" t="s">
        <v>37</v>
      </c>
      <c r="AX821" s="13" t="s">
        <v>76</v>
      </c>
      <c r="AY821" s="243" t="s">
        <v>155</v>
      </c>
    </row>
    <row r="822" s="14" customFormat="1">
      <c r="A822" s="14"/>
      <c r="B822" s="244"/>
      <c r="C822" s="245"/>
      <c r="D822" s="227" t="s">
        <v>168</v>
      </c>
      <c r="E822" s="246" t="s">
        <v>21</v>
      </c>
      <c r="F822" s="247" t="s">
        <v>956</v>
      </c>
      <c r="G822" s="245"/>
      <c r="H822" s="248">
        <v>7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168</v>
      </c>
      <c r="AU822" s="254" t="s">
        <v>85</v>
      </c>
      <c r="AV822" s="14" t="s">
        <v>85</v>
      </c>
      <c r="AW822" s="14" t="s">
        <v>37</v>
      </c>
      <c r="AX822" s="14" t="s">
        <v>83</v>
      </c>
      <c r="AY822" s="254" t="s">
        <v>155</v>
      </c>
    </row>
    <row r="823" s="2" customFormat="1" ht="16.5" customHeight="1">
      <c r="A823" s="40"/>
      <c r="B823" s="41"/>
      <c r="C823" s="214" t="s">
        <v>925</v>
      </c>
      <c r="D823" s="214" t="s">
        <v>157</v>
      </c>
      <c r="E823" s="215" t="s">
        <v>957</v>
      </c>
      <c r="F823" s="216" t="s">
        <v>958</v>
      </c>
      <c r="G823" s="217" t="s">
        <v>270</v>
      </c>
      <c r="H823" s="218">
        <v>5.5430000000000001</v>
      </c>
      <c r="I823" s="219"/>
      <c r="J823" s="220">
        <f>ROUND(I823*H823,2)</f>
        <v>0</v>
      </c>
      <c r="K823" s="216" t="s">
        <v>161</v>
      </c>
      <c r="L823" s="46"/>
      <c r="M823" s="221" t="s">
        <v>21</v>
      </c>
      <c r="N823" s="222" t="s">
        <v>47</v>
      </c>
      <c r="O823" s="86"/>
      <c r="P823" s="223">
        <f>O823*H823</f>
        <v>0</v>
      </c>
      <c r="Q823" s="223">
        <v>1.5298499999999999</v>
      </c>
      <c r="R823" s="223">
        <f>Q823*H823</f>
        <v>8.4799585499999992</v>
      </c>
      <c r="S823" s="223">
        <v>0</v>
      </c>
      <c r="T823" s="224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5" t="s">
        <v>162</v>
      </c>
      <c r="AT823" s="225" t="s">
        <v>157</v>
      </c>
      <c r="AU823" s="225" t="s">
        <v>85</v>
      </c>
      <c r="AY823" s="19" t="s">
        <v>155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9" t="s">
        <v>83</v>
      </c>
      <c r="BK823" s="226">
        <f>ROUND(I823*H823,2)</f>
        <v>0</v>
      </c>
      <c r="BL823" s="19" t="s">
        <v>162</v>
      </c>
      <c r="BM823" s="225" t="s">
        <v>959</v>
      </c>
    </row>
    <row r="824" s="2" customFormat="1">
      <c r="A824" s="40"/>
      <c r="B824" s="41"/>
      <c r="C824" s="42"/>
      <c r="D824" s="227" t="s">
        <v>164</v>
      </c>
      <c r="E824" s="42"/>
      <c r="F824" s="228" t="s">
        <v>960</v>
      </c>
      <c r="G824" s="42"/>
      <c r="H824" s="42"/>
      <c r="I824" s="229"/>
      <c r="J824" s="42"/>
      <c r="K824" s="42"/>
      <c r="L824" s="46"/>
      <c r="M824" s="230"/>
      <c r="N824" s="231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164</v>
      </c>
      <c r="AU824" s="19" t="s">
        <v>85</v>
      </c>
    </row>
    <row r="825" s="2" customFormat="1">
      <c r="A825" s="40"/>
      <c r="B825" s="41"/>
      <c r="C825" s="42"/>
      <c r="D825" s="232" t="s">
        <v>166</v>
      </c>
      <c r="E825" s="42"/>
      <c r="F825" s="233" t="s">
        <v>961</v>
      </c>
      <c r="G825" s="42"/>
      <c r="H825" s="42"/>
      <c r="I825" s="229"/>
      <c r="J825" s="42"/>
      <c r="K825" s="42"/>
      <c r="L825" s="46"/>
      <c r="M825" s="230"/>
      <c r="N825" s="231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166</v>
      </c>
      <c r="AU825" s="19" t="s">
        <v>85</v>
      </c>
    </row>
    <row r="826" s="13" customFormat="1">
      <c r="A826" s="13"/>
      <c r="B826" s="234"/>
      <c r="C826" s="235"/>
      <c r="D826" s="227" t="s">
        <v>168</v>
      </c>
      <c r="E826" s="236" t="s">
        <v>21</v>
      </c>
      <c r="F826" s="237" t="s">
        <v>948</v>
      </c>
      <c r="G826" s="235"/>
      <c r="H826" s="236" t="s">
        <v>21</v>
      </c>
      <c r="I826" s="238"/>
      <c r="J826" s="235"/>
      <c r="K826" s="235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168</v>
      </c>
      <c r="AU826" s="243" t="s">
        <v>85</v>
      </c>
      <c r="AV826" s="13" t="s">
        <v>83</v>
      </c>
      <c r="AW826" s="13" t="s">
        <v>37</v>
      </c>
      <c r="AX826" s="13" t="s">
        <v>76</v>
      </c>
      <c r="AY826" s="243" t="s">
        <v>155</v>
      </c>
    </row>
    <row r="827" s="13" customFormat="1">
      <c r="A827" s="13"/>
      <c r="B827" s="234"/>
      <c r="C827" s="235"/>
      <c r="D827" s="227" t="s">
        <v>168</v>
      </c>
      <c r="E827" s="236" t="s">
        <v>21</v>
      </c>
      <c r="F827" s="237" t="s">
        <v>962</v>
      </c>
      <c r="G827" s="235"/>
      <c r="H827" s="236" t="s">
        <v>21</v>
      </c>
      <c r="I827" s="238"/>
      <c r="J827" s="235"/>
      <c r="K827" s="235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168</v>
      </c>
      <c r="AU827" s="243" t="s">
        <v>85</v>
      </c>
      <c r="AV827" s="13" t="s">
        <v>83</v>
      </c>
      <c r="AW827" s="13" t="s">
        <v>37</v>
      </c>
      <c r="AX827" s="13" t="s">
        <v>76</v>
      </c>
      <c r="AY827" s="243" t="s">
        <v>155</v>
      </c>
    </row>
    <row r="828" s="14" customFormat="1">
      <c r="A828" s="14"/>
      <c r="B828" s="244"/>
      <c r="C828" s="245"/>
      <c r="D828" s="227" t="s">
        <v>168</v>
      </c>
      <c r="E828" s="246" t="s">
        <v>21</v>
      </c>
      <c r="F828" s="247" t="s">
        <v>963</v>
      </c>
      <c r="G828" s="245"/>
      <c r="H828" s="248">
        <v>1.5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168</v>
      </c>
      <c r="AU828" s="254" t="s">
        <v>85</v>
      </c>
      <c r="AV828" s="14" t="s">
        <v>85</v>
      </c>
      <c r="AW828" s="14" t="s">
        <v>37</v>
      </c>
      <c r="AX828" s="14" t="s">
        <v>76</v>
      </c>
      <c r="AY828" s="254" t="s">
        <v>155</v>
      </c>
    </row>
    <row r="829" s="14" customFormat="1">
      <c r="A829" s="14"/>
      <c r="B829" s="244"/>
      <c r="C829" s="245"/>
      <c r="D829" s="227" t="s">
        <v>168</v>
      </c>
      <c r="E829" s="246" t="s">
        <v>21</v>
      </c>
      <c r="F829" s="247" t="s">
        <v>964</v>
      </c>
      <c r="G829" s="245"/>
      <c r="H829" s="248">
        <v>4.0430000000000001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168</v>
      </c>
      <c r="AU829" s="254" t="s">
        <v>85</v>
      </c>
      <c r="AV829" s="14" t="s">
        <v>85</v>
      </c>
      <c r="AW829" s="14" t="s">
        <v>37</v>
      </c>
      <c r="AX829" s="14" t="s">
        <v>76</v>
      </c>
      <c r="AY829" s="254" t="s">
        <v>155</v>
      </c>
    </row>
    <row r="830" s="15" customFormat="1">
      <c r="A830" s="15"/>
      <c r="B830" s="255"/>
      <c r="C830" s="256"/>
      <c r="D830" s="227" t="s">
        <v>168</v>
      </c>
      <c r="E830" s="257" t="s">
        <v>21</v>
      </c>
      <c r="F830" s="258" t="s">
        <v>171</v>
      </c>
      <c r="G830" s="256"/>
      <c r="H830" s="259">
        <v>5.5430000000000001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168</v>
      </c>
      <c r="AU830" s="265" t="s">
        <v>85</v>
      </c>
      <c r="AV830" s="15" t="s">
        <v>162</v>
      </c>
      <c r="AW830" s="15" t="s">
        <v>37</v>
      </c>
      <c r="AX830" s="15" t="s">
        <v>83</v>
      </c>
      <c r="AY830" s="265" t="s">
        <v>155</v>
      </c>
    </row>
    <row r="831" s="2" customFormat="1" ht="16.5" customHeight="1">
      <c r="A831" s="40"/>
      <c r="B831" s="41"/>
      <c r="C831" s="214" t="s">
        <v>965</v>
      </c>
      <c r="D831" s="214" t="s">
        <v>157</v>
      </c>
      <c r="E831" s="215" t="s">
        <v>966</v>
      </c>
      <c r="F831" s="216" t="s">
        <v>967</v>
      </c>
      <c r="G831" s="217" t="s">
        <v>270</v>
      </c>
      <c r="H831" s="218">
        <v>40.149999999999999</v>
      </c>
      <c r="I831" s="219"/>
      <c r="J831" s="220">
        <f>ROUND(I831*H831,2)</f>
        <v>0</v>
      </c>
      <c r="K831" s="216" t="s">
        <v>161</v>
      </c>
      <c r="L831" s="46"/>
      <c r="M831" s="221" t="s">
        <v>21</v>
      </c>
      <c r="N831" s="222" t="s">
        <v>47</v>
      </c>
      <c r="O831" s="86"/>
      <c r="P831" s="223">
        <f>O831*H831</f>
        <v>0</v>
      </c>
      <c r="Q831" s="223">
        <v>1.5298499999999999</v>
      </c>
      <c r="R831" s="223">
        <f>Q831*H831</f>
        <v>61.423477499999997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162</v>
      </c>
      <c r="AT831" s="225" t="s">
        <v>157</v>
      </c>
      <c r="AU831" s="225" t="s">
        <v>85</v>
      </c>
      <c r="AY831" s="19" t="s">
        <v>155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83</v>
      </c>
      <c r="BK831" s="226">
        <f>ROUND(I831*H831,2)</f>
        <v>0</v>
      </c>
      <c r="BL831" s="19" t="s">
        <v>162</v>
      </c>
      <c r="BM831" s="225" t="s">
        <v>968</v>
      </c>
    </row>
    <row r="832" s="2" customFormat="1">
      <c r="A832" s="40"/>
      <c r="B832" s="41"/>
      <c r="C832" s="42"/>
      <c r="D832" s="227" t="s">
        <v>164</v>
      </c>
      <c r="E832" s="42"/>
      <c r="F832" s="228" t="s">
        <v>969</v>
      </c>
      <c r="G832" s="42"/>
      <c r="H832" s="42"/>
      <c r="I832" s="229"/>
      <c r="J832" s="42"/>
      <c r="K832" s="42"/>
      <c r="L832" s="46"/>
      <c r="M832" s="230"/>
      <c r="N832" s="231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164</v>
      </c>
      <c r="AU832" s="19" t="s">
        <v>85</v>
      </c>
    </row>
    <row r="833" s="2" customFormat="1">
      <c r="A833" s="40"/>
      <c r="B833" s="41"/>
      <c r="C833" s="42"/>
      <c r="D833" s="232" t="s">
        <v>166</v>
      </c>
      <c r="E833" s="42"/>
      <c r="F833" s="233" t="s">
        <v>970</v>
      </c>
      <c r="G833" s="42"/>
      <c r="H833" s="42"/>
      <c r="I833" s="229"/>
      <c r="J833" s="42"/>
      <c r="K833" s="42"/>
      <c r="L833" s="46"/>
      <c r="M833" s="230"/>
      <c r="N833" s="231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166</v>
      </c>
      <c r="AU833" s="19" t="s">
        <v>85</v>
      </c>
    </row>
    <row r="834" s="13" customFormat="1">
      <c r="A834" s="13"/>
      <c r="B834" s="234"/>
      <c r="C834" s="235"/>
      <c r="D834" s="227" t="s">
        <v>168</v>
      </c>
      <c r="E834" s="236" t="s">
        <v>21</v>
      </c>
      <c r="F834" s="237" t="s">
        <v>948</v>
      </c>
      <c r="G834" s="235"/>
      <c r="H834" s="236" t="s">
        <v>21</v>
      </c>
      <c r="I834" s="238"/>
      <c r="J834" s="235"/>
      <c r="K834" s="235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168</v>
      </c>
      <c r="AU834" s="243" t="s">
        <v>85</v>
      </c>
      <c r="AV834" s="13" t="s">
        <v>83</v>
      </c>
      <c r="AW834" s="13" t="s">
        <v>37</v>
      </c>
      <c r="AX834" s="13" t="s">
        <v>76</v>
      </c>
      <c r="AY834" s="243" t="s">
        <v>155</v>
      </c>
    </row>
    <row r="835" s="14" customFormat="1">
      <c r="A835" s="14"/>
      <c r="B835" s="244"/>
      <c r="C835" s="245"/>
      <c r="D835" s="227" t="s">
        <v>168</v>
      </c>
      <c r="E835" s="246" t="s">
        <v>21</v>
      </c>
      <c r="F835" s="247" t="s">
        <v>971</v>
      </c>
      <c r="G835" s="245"/>
      <c r="H835" s="248">
        <v>40.149999999999999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168</v>
      </c>
      <c r="AU835" s="254" t="s">
        <v>85</v>
      </c>
      <c r="AV835" s="14" t="s">
        <v>85</v>
      </c>
      <c r="AW835" s="14" t="s">
        <v>37</v>
      </c>
      <c r="AX835" s="14" t="s">
        <v>76</v>
      </c>
      <c r="AY835" s="254" t="s">
        <v>155</v>
      </c>
    </row>
    <row r="836" s="15" customFormat="1">
      <c r="A836" s="15"/>
      <c r="B836" s="255"/>
      <c r="C836" s="256"/>
      <c r="D836" s="227" t="s">
        <v>168</v>
      </c>
      <c r="E836" s="257" t="s">
        <v>21</v>
      </c>
      <c r="F836" s="258" t="s">
        <v>171</v>
      </c>
      <c r="G836" s="256"/>
      <c r="H836" s="259">
        <v>40.149999999999999</v>
      </c>
      <c r="I836" s="260"/>
      <c r="J836" s="256"/>
      <c r="K836" s="256"/>
      <c r="L836" s="261"/>
      <c r="M836" s="262"/>
      <c r="N836" s="263"/>
      <c r="O836" s="263"/>
      <c r="P836" s="263"/>
      <c r="Q836" s="263"/>
      <c r="R836" s="263"/>
      <c r="S836" s="263"/>
      <c r="T836" s="264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5" t="s">
        <v>168</v>
      </c>
      <c r="AU836" s="265" t="s">
        <v>85</v>
      </c>
      <c r="AV836" s="15" t="s">
        <v>162</v>
      </c>
      <c r="AW836" s="15" t="s">
        <v>37</v>
      </c>
      <c r="AX836" s="15" t="s">
        <v>83</v>
      </c>
      <c r="AY836" s="265" t="s">
        <v>155</v>
      </c>
    </row>
    <row r="837" s="2" customFormat="1" ht="16.5" customHeight="1">
      <c r="A837" s="40"/>
      <c r="B837" s="41"/>
      <c r="C837" s="214" t="s">
        <v>972</v>
      </c>
      <c r="D837" s="214" t="s">
        <v>157</v>
      </c>
      <c r="E837" s="215" t="s">
        <v>973</v>
      </c>
      <c r="F837" s="216" t="s">
        <v>974</v>
      </c>
      <c r="G837" s="217" t="s">
        <v>270</v>
      </c>
      <c r="H837" s="218">
        <v>48.613999999999997</v>
      </c>
      <c r="I837" s="219"/>
      <c r="J837" s="220">
        <f>ROUND(I837*H837,2)</f>
        <v>0</v>
      </c>
      <c r="K837" s="216" t="s">
        <v>161</v>
      </c>
      <c r="L837" s="46"/>
      <c r="M837" s="221" t="s">
        <v>21</v>
      </c>
      <c r="N837" s="222" t="s">
        <v>47</v>
      </c>
      <c r="O837" s="86"/>
      <c r="P837" s="223">
        <f>O837*H837</f>
        <v>0</v>
      </c>
      <c r="Q837" s="223">
        <v>0</v>
      </c>
      <c r="R837" s="223">
        <f>Q837*H837</f>
        <v>0</v>
      </c>
      <c r="S837" s="223">
        <v>2</v>
      </c>
      <c r="T837" s="224">
        <f>S837*H837</f>
        <v>97.227999999999994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5" t="s">
        <v>162</v>
      </c>
      <c r="AT837" s="225" t="s">
        <v>157</v>
      </c>
      <c r="AU837" s="225" t="s">
        <v>85</v>
      </c>
      <c r="AY837" s="19" t="s">
        <v>155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9" t="s">
        <v>83</v>
      </c>
      <c r="BK837" s="226">
        <f>ROUND(I837*H837,2)</f>
        <v>0</v>
      </c>
      <c r="BL837" s="19" t="s">
        <v>162</v>
      </c>
      <c r="BM837" s="225" t="s">
        <v>975</v>
      </c>
    </row>
    <row r="838" s="2" customFormat="1">
      <c r="A838" s="40"/>
      <c r="B838" s="41"/>
      <c r="C838" s="42"/>
      <c r="D838" s="227" t="s">
        <v>164</v>
      </c>
      <c r="E838" s="42"/>
      <c r="F838" s="228" t="s">
        <v>976</v>
      </c>
      <c r="G838" s="42"/>
      <c r="H838" s="42"/>
      <c r="I838" s="229"/>
      <c r="J838" s="42"/>
      <c r="K838" s="42"/>
      <c r="L838" s="46"/>
      <c r="M838" s="230"/>
      <c r="N838" s="231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164</v>
      </c>
      <c r="AU838" s="19" t="s">
        <v>85</v>
      </c>
    </row>
    <row r="839" s="2" customFormat="1">
      <c r="A839" s="40"/>
      <c r="B839" s="41"/>
      <c r="C839" s="42"/>
      <c r="D839" s="232" t="s">
        <v>166</v>
      </c>
      <c r="E839" s="42"/>
      <c r="F839" s="233" t="s">
        <v>977</v>
      </c>
      <c r="G839" s="42"/>
      <c r="H839" s="42"/>
      <c r="I839" s="229"/>
      <c r="J839" s="42"/>
      <c r="K839" s="42"/>
      <c r="L839" s="46"/>
      <c r="M839" s="230"/>
      <c r="N839" s="231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166</v>
      </c>
      <c r="AU839" s="19" t="s">
        <v>85</v>
      </c>
    </row>
    <row r="840" s="13" customFormat="1">
      <c r="A840" s="13"/>
      <c r="B840" s="234"/>
      <c r="C840" s="235"/>
      <c r="D840" s="227" t="s">
        <v>168</v>
      </c>
      <c r="E840" s="236" t="s">
        <v>21</v>
      </c>
      <c r="F840" s="237" t="s">
        <v>978</v>
      </c>
      <c r="G840" s="235"/>
      <c r="H840" s="236" t="s">
        <v>21</v>
      </c>
      <c r="I840" s="238"/>
      <c r="J840" s="235"/>
      <c r="K840" s="235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168</v>
      </c>
      <c r="AU840" s="243" t="s">
        <v>85</v>
      </c>
      <c r="AV840" s="13" t="s">
        <v>83</v>
      </c>
      <c r="AW840" s="13" t="s">
        <v>37</v>
      </c>
      <c r="AX840" s="13" t="s">
        <v>76</v>
      </c>
      <c r="AY840" s="243" t="s">
        <v>155</v>
      </c>
    </row>
    <row r="841" s="14" customFormat="1">
      <c r="A841" s="14"/>
      <c r="B841" s="244"/>
      <c r="C841" s="245"/>
      <c r="D841" s="227" t="s">
        <v>168</v>
      </c>
      <c r="E841" s="246" t="s">
        <v>21</v>
      </c>
      <c r="F841" s="247" t="s">
        <v>979</v>
      </c>
      <c r="G841" s="245"/>
      <c r="H841" s="248">
        <v>46.670000000000002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168</v>
      </c>
      <c r="AU841" s="254" t="s">
        <v>85</v>
      </c>
      <c r="AV841" s="14" t="s">
        <v>85</v>
      </c>
      <c r="AW841" s="14" t="s">
        <v>37</v>
      </c>
      <c r="AX841" s="14" t="s">
        <v>76</v>
      </c>
      <c r="AY841" s="254" t="s">
        <v>155</v>
      </c>
    </row>
    <row r="842" s="13" customFormat="1">
      <c r="A842" s="13"/>
      <c r="B842" s="234"/>
      <c r="C842" s="235"/>
      <c r="D842" s="227" t="s">
        <v>168</v>
      </c>
      <c r="E842" s="236" t="s">
        <v>21</v>
      </c>
      <c r="F842" s="237" t="s">
        <v>980</v>
      </c>
      <c r="G842" s="235"/>
      <c r="H842" s="236" t="s">
        <v>21</v>
      </c>
      <c r="I842" s="238"/>
      <c r="J842" s="235"/>
      <c r="K842" s="235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168</v>
      </c>
      <c r="AU842" s="243" t="s">
        <v>85</v>
      </c>
      <c r="AV842" s="13" t="s">
        <v>83</v>
      </c>
      <c r="AW842" s="13" t="s">
        <v>37</v>
      </c>
      <c r="AX842" s="13" t="s">
        <v>76</v>
      </c>
      <c r="AY842" s="243" t="s">
        <v>155</v>
      </c>
    </row>
    <row r="843" s="14" customFormat="1">
      <c r="A843" s="14"/>
      <c r="B843" s="244"/>
      <c r="C843" s="245"/>
      <c r="D843" s="227" t="s">
        <v>168</v>
      </c>
      <c r="E843" s="246" t="s">
        <v>21</v>
      </c>
      <c r="F843" s="247" t="s">
        <v>981</v>
      </c>
      <c r="G843" s="245"/>
      <c r="H843" s="248">
        <v>1.944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168</v>
      </c>
      <c r="AU843" s="254" t="s">
        <v>85</v>
      </c>
      <c r="AV843" s="14" t="s">
        <v>85</v>
      </c>
      <c r="AW843" s="14" t="s">
        <v>37</v>
      </c>
      <c r="AX843" s="14" t="s">
        <v>76</v>
      </c>
      <c r="AY843" s="254" t="s">
        <v>155</v>
      </c>
    </row>
    <row r="844" s="15" customFormat="1">
      <c r="A844" s="15"/>
      <c r="B844" s="255"/>
      <c r="C844" s="256"/>
      <c r="D844" s="227" t="s">
        <v>168</v>
      </c>
      <c r="E844" s="257" t="s">
        <v>21</v>
      </c>
      <c r="F844" s="258" t="s">
        <v>171</v>
      </c>
      <c r="G844" s="256"/>
      <c r="H844" s="259">
        <v>48.613999999999997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5" t="s">
        <v>168</v>
      </c>
      <c r="AU844" s="265" t="s">
        <v>85</v>
      </c>
      <c r="AV844" s="15" t="s">
        <v>162</v>
      </c>
      <c r="AW844" s="15" t="s">
        <v>37</v>
      </c>
      <c r="AX844" s="15" t="s">
        <v>83</v>
      </c>
      <c r="AY844" s="265" t="s">
        <v>155</v>
      </c>
    </row>
    <row r="845" s="12" customFormat="1" ht="22.8" customHeight="1">
      <c r="A845" s="12"/>
      <c r="B845" s="198"/>
      <c r="C845" s="199"/>
      <c r="D845" s="200" t="s">
        <v>75</v>
      </c>
      <c r="E845" s="212" t="s">
        <v>982</v>
      </c>
      <c r="F845" s="212" t="s">
        <v>983</v>
      </c>
      <c r="G845" s="199"/>
      <c r="H845" s="199"/>
      <c r="I845" s="202"/>
      <c r="J845" s="213">
        <f>BK845</f>
        <v>0</v>
      </c>
      <c r="K845" s="199"/>
      <c r="L845" s="204"/>
      <c r="M845" s="205"/>
      <c r="N845" s="206"/>
      <c r="O845" s="206"/>
      <c r="P845" s="207">
        <f>SUM(P846:P881)</f>
        <v>0</v>
      </c>
      <c r="Q845" s="206"/>
      <c r="R845" s="207">
        <f>SUM(R846:R881)</f>
        <v>0</v>
      </c>
      <c r="S845" s="206"/>
      <c r="T845" s="208">
        <f>SUM(T846:T881)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09" t="s">
        <v>83</v>
      </c>
      <c r="AT845" s="210" t="s">
        <v>75</v>
      </c>
      <c r="AU845" s="210" t="s">
        <v>83</v>
      </c>
      <c r="AY845" s="209" t="s">
        <v>155</v>
      </c>
      <c r="BK845" s="211">
        <f>SUM(BK846:BK881)</f>
        <v>0</v>
      </c>
    </row>
    <row r="846" s="2" customFormat="1" ht="16.5" customHeight="1">
      <c r="A846" s="40"/>
      <c r="B846" s="41"/>
      <c r="C846" s="214" t="s">
        <v>984</v>
      </c>
      <c r="D846" s="214" t="s">
        <v>157</v>
      </c>
      <c r="E846" s="215" t="s">
        <v>985</v>
      </c>
      <c r="F846" s="216" t="s">
        <v>986</v>
      </c>
      <c r="G846" s="217" t="s">
        <v>443</v>
      </c>
      <c r="H846" s="218">
        <v>218.16</v>
      </c>
      <c r="I846" s="219"/>
      <c r="J846" s="220">
        <f>ROUND(I846*H846,2)</f>
        <v>0</v>
      </c>
      <c r="K846" s="216" t="s">
        <v>161</v>
      </c>
      <c r="L846" s="46"/>
      <c r="M846" s="221" t="s">
        <v>21</v>
      </c>
      <c r="N846" s="222" t="s">
        <v>47</v>
      </c>
      <c r="O846" s="86"/>
      <c r="P846" s="223">
        <f>O846*H846</f>
        <v>0</v>
      </c>
      <c r="Q846" s="223">
        <v>0</v>
      </c>
      <c r="R846" s="223">
        <f>Q846*H846</f>
        <v>0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162</v>
      </c>
      <c r="AT846" s="225" t="s">
        <v>157</v>
      </c>
      <c r="AU846" s="225" t="s">
        <v>85</v>
      </c>
      <c r="AY846" s="19" t="s">
        <v>155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83</v>
      </c>
      <c r="BK846" s="226">
        <f>ROUND(I846*H846,2)</f>
        <v>0</v>
      </c>
      <c r="BL846" s="19" t="s">
        <v>162</v>
      </c>
      <c r="BM846" s="225" t="s">
        <v>987</v>
      </c>
    </row>
    <row r="847" s="2" customFormat="1">
      <c r="A847" s="40"/>
      <c r="B847" s="41"/>
      <c r="C847" s="42"/>
      <c r="D847" s="227" t="s">
        <v>164</v>
      </c>
      <c r="E847" s="42"/>
      <c r="F847" s="228" t="s">
        <v>988</v>
      </c>
      <c r="G847" s="42"/>
      <c r="H847" s="42"/>
      <c r="I847" s="229"/>
      <c r="J847" s="42"/>
      <c r="K847" s="42"/>
      <c r="L847" s="46"/>
      <c r="M847" s="230"/>
      <c r="N847" s="231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164</v>
      </c>
      <c r="AU847" s="19" t="s">
        <v>85</v>
      </c>
    </row>
    <row r="848" s="2" customFormat="1">
      <c r="A848" s="40"/>
      <c r="B848" s="41"/>
      <c r="C848" s="42"/>
      <c r="D848" s="232" t="s">
        <v>166</v>
      </c>
      <c r="E848" s="42"/>
      <c r="F848" s="233" t="s">
        <v>989</v>
      </c>
      <c r="G848" s="42"/>
      <c r="H848" s="42"/>
      <c r="I848" s="229"/>
      <c r="J848" s="42"/>
      <c r="K848" s="42"/>
      <c r="L848" s="46"/>
      <c r="M848" s="230"/>
      <c r="N848" s="231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166</v>
      </c>
      <c r="AU848" s="19" t="s">
        <v>85</v>
      </c>
    </row>
    <row r="849" s="2" customFormat="1" ht="16.5" customHeight="1">
      <c r="A849" s="40"/>
      <c r="B849" s="41"/>
      <c r="C849" s="214" t="s">
        <v>990</v>
      </c>
      <c r="D849" s="214" t="s">
        <v>157</v>
      </c>
      <c r="E849" s="215" t="s">
        <v>991</v>
      </c>
      <c r="F849" s="216" t="s">
        <v>992</v>
      </c>
      <c r="G849" s="217" t="s">
        <v>443</v>
      </c>
      <c r="H849" s="218">
        <v>218.16</v>
      </c>
      <c r="I849" s="219"/>
      <c r="J849" s="220">
        <f>ROUND(I849*H849,2)</f>
        <v>0</v>
      </c>
      <c r="K849" s="216" t="s">
        <v>161</v>
      </c>
      <c r="L849" s="46"/>
      <c r="M849" s="221" t="s">
        <v>21</v>
      </c>
      <c r="N849" s="222" t="s">
        <v>47</v>
      </c>
      <c r="O849" s="86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162</v>
      </c>
      <c r="AT849" s="225" t="s">
        <v>157</v>
      </c>
      <c r="AU849" s="225" t="s">
        <v>85</v>
      </c>
      <c r="AY849" s="19" t="s">
        <v>155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83</v>
      </c>
      <c r="BK849" s="226">
        <f>ROUND(I849*H849,2)</f>
        <v>0</v>
      </c>
      <c r="BL849" s="19" t="s">
        <v>162</v>
      </c>
      <c r="BM849" s="225" t="s">
        <v>993</v>
      </c>
    </row>
    <row r="850" s="2" customFormat="1">
      <c r="A850" s="40"/>
      <c r="B850" s="41"/>
      <c r="C850" s="42"/>
      <c r="D850" s="227" t="s">
        <v>164</v>
      </c>
      <c r="E850" s="42"/>
      <c r="F850" s="228" t="s">
        <v>994</v>
      </c>
      <c r="G850" s="42"/>
      <c r="H850" s="42"/>
      <c r="I850" s="229"/>
      <c r="J850" s="42"/>
      <c r="K850" s="42"/>
      <c r="L850" s="46"/>
      <c r="M850" s="230"/>
      <c r="N850" s="231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164</v>
      </c>
      <c r="AU850" s="19" t="s">
        <v>85</v>
      </c>
    </row>
    <row r="851" s="2" customFormat="1">
      <c r="A851" s="40"/>
      <c r="B851" s="41"/>
      <c r="C851" s="42"/>
      <c r="D851" s="232" t="s">
        <v>166</v>
      </c>
      <c r="E851" s="42"/>
      <c r="F851" s="233" t="s">
        <v>995</v>
      </c>
      <c r="G851" s="42"/>
      <c r="H851" s="42"/>
      <c r="I851" s="229"/>
      <c r="J851" s="42"/>
      <c r="K851" s="42"/>
      <c r="L851" s="46"/>
      <c r="M851" s="230"/>
      <c r="N851" s="231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166</v>
      </c>
      <c r="AU851" s="19" t="s">
        <v>85</v>
      </c>
    </row>
    <row r="852" s="2" customFormat="1" ht="16.5" customHeight="1">
      <c r="A852" s="40"/>
      <c r="B852" s="41"/>
      <c r="C852" s="214" t="s">
        <v>996</v>
      </c>
      <c r="D852" s="214" t="s">
        <v>157</v>
      </c>
      <c r="E852" s="215" t="s">
        <v>997</v>
      </c>
      <c r="F852" s="216" t="s">
        <v>998</v>
      </c>
      <c r="G852" s="217" t="s">
        <v>443</v>
      </c>
      <c r="H852" s="218">
        <v>3490.5599999999999</v>
      </c>
      <c r="I852" s="219"/>
      <c r="J852" s="220">
        <f>ROUND(I852*H852,2)</f>
        <v>0</v>
      </c>
      <c r="K852" s="216" t="s">
        <v>161</v>
      </c>
      <c r="L852" s="46"/>
      <c r="M852" s="221" t="s">
        <v>21</v>
      </c>
      <c r="N852" s="222" t="s">
        <v>47</v>
      </c>
      <c r="O852" s="86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5" t="s">
        <v>162</v>
      </c>
      <c r="AT852" s="225" t="s">
        <v>157</v>
      </c>
      <c r="AU852" s="225" t="s">
        <v>85</v>
      </c>
      <c r="AY852" s="19" t="s">
        <v>155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9" t="s">
        <v>83</v>
      </c>
      <c r="BK852" s="226">
        <f>ROUND(I852*H852,2)</f>
        <v>0</v>
      </c>
      <c r="BL852" s="19" t="s">
        <v>162</v>
      </c>
      <c r="BM852" s="225" t="s">
        <v>999</v>
      </c>
    </row>
    <row r="853" s="2" customFormat="1">
      <c r="A853" s="40"/>
      <c r="B853" s="41"/>
      <c r="C853" s="42"/>
      <c r="D853" s="227" t="s">
        <v>164</v>
      </c>
      <c r="E853" s="42"/>
      <c r="F853" s="228" t="s">
        <v>1000</v>
      </c>
      <c r="G853" s="42"/>
      <c r="H853" s="42"/>
      <c r="I853" s="229"/>
      <c r="J853" s="42"/>
      <c r="K853" s="42"/>
      <c r="L853" s="46"/>
      <c r="M853" s="230"/>
      <c r="N853" s="231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164</v>
      </c>
      <c r="AU853" s="19" t="s">
        <v>85</v>
      </c>
    </row>
    <row r="854" s="2" customFormat="1">
      <c r="A854" s="40"/>
      <c r="B854" s="41"/>
      <c r="C854" s="42"/>
      <c r="D854" s="232" t="s">
        <v>166</v>
      </c>
      <c r="E854" s="42"/>
      <c r="F854" s="233" t="s">
        <v>1001</v>
      </c>
      <c r="G854" s="42"/>
      <c r="H854" s="42"/>
      <c r="I854" s="229"/>
      <c r="J854" s="42"/>
      <c r="K854" s="42"/>
      <c r="L854" s="46"/>
      <c r="M854" s="230"/>
      <c r="N854" s="231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166</v>
      </c>
      <c r="AU854" s="19" t="s">
        <v>85</v>
      </c>
    </row>
    <row r="855" s="14" customFormat="1">
      <c r="A855" s="14"/>
      <c r="B855" s="244"/>
      <c r="C855" s="245"/>
      <c r="D855" s="227" t="s">
        <v>168</v>
      </c>
      <c r="E855" s="245"/>
      <c r="F855" s="247" t="s">
        <v>1002</v>
      </c>
      <c r="G855" s="245"/>
      <c r="H855" s="248">
        <v>3490.5599999999999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168</v>
      </c>
      <c r="AU855" s="254" t="s">
        <v>85</v>
      </c>
      <c r="AV855" s="14" t="s">
        <v>85</v>
      </c>
      <c r="AW855" s="14" t="s">
        <v>4</v>
      </c>
      <c r="AX855" s="14" t="s">
        <v>83</v>
      </c>
      <c r="AY855" s="254" t="s">
        <v>155</v>
      </c>
    </row>
    <row r="856" s="2" customFormat="1" ht="16.5" customHeight="1">
      <c r="A856" s="40"/>
      <c r="B856" s="41"/>
      <c r="C856" s="214" t="s">
        <v>1003</v>
      </c>
      <c r="D856" s="214" t="s">
        <v>157</v>
      </c>
      <c r="E856" s="215" t="s">
        <v>1004</v>
      </c>
      <c r="F856" s="216" t="s">
        <v>1005</v>
      </c>
      <c r="G856" s="217" t="s">
        <v>443</v>
      </c>
      <c r="H856" s="218">
        <v>30.521999999999998</v>
      </c>
      <c r="I856" s="219"/>
      <c r="J856" s="220">
        <f>ROUND(I856*H856,2)</f>
        <v>0</v>
      </c>
      <c r="K856" s="216" t="s">
        <v>161</v>
      </c>
      <c r="L856" s="46"/>
      <c r="M856" s="221" t="s">
        <v>21</v>
      </c>
      <c r="N856" s="222" t="s">
        <v>47</v>
      </c>
      <c r="O856" s="86"/>
      <c r="P856" s="223">
        <f>O856*H856</f>
        <v>0</v>
      </c>
      <c r="Q856" s="223">
        <v>0</v>
      </c>
      <c r="R856" s="223">
        <f>Q856*H856</f>
        <v>0</v>
      </c>
      <c r="S856" s="223">
        <v>0</v>
      </c>
      <c r="T856" s="224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5" t="s">
        <v>162</v>
      </c>
      <c r="AT856" s="225" t="s">
        <v>157</v>
      </c>
      <c r="AU856" s="225" t="s">
        <v>85</v>
      </c>
      <c r="AY856" s="19" t="s">
        <v>155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9" t="s">
        <v>83</v>
      </c>
      <c r="BK856" s="226">
        <f>ROUND(I856*H856,2)</f>
        <v>0</v>
      </c>
      <c r="BL856" s="19" t="s">
        <v>162</v>
      </c>
      <c r="BM856" s="225" t="s">
        <v>1006</v>
      </c>
    </row>
    <row r="857" s="2" customFormat="1">
      <c r="A857" s="40"/>
      <c r="B857" s="41"/>
      <c r="C857" s="42"/>
      <c r="D857" s="227" t="s">
        <v>164</v>
      </c>
      <c r="E857" s="42"/>
      <c r="F857" s="228" t="s">
        <v>1007</v>
      </c>
      <c r="G857" s="42"/>
      <c r="H857" s="42"/>
      <c r="I857" s="229"/>
      <c r="J857" s="42"/>
      <c r="K857" s="42"/>
      <c r="L857" s="46"/>
      <c r="M857" s="230"/>
      <c r="N857" s="231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164</v>
      </c>
      <c r="AU857" s="19" t="s">
        <v>85</v>
      </c>
    </row>
    <row r="858" s="2" customFormat="1">
      <c r="A858" s="40"/>
      <c r="B858" s="41"/>
      <c r="C858" s="42"/>
      <c r="D858" s="232" t="s">
        <v>166</v>
      </c>
      <c r="E858" s="42"/>
      <c r="F858" s="233" t="s">
        <v>1008</v>
      </c>
      <c r="G858" s="42"/>
      <c r="H858" s="42"/>
      <c r="I858" s="229"/>
      <c r="J858" s="42"/>
      <c r="K858" s="42"/>
      <c r="L858" s="46"/>
      <c r="M858" s="230"/>
      <c r="N858" s="231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166</v>
      </c>
      <c r="AU858" s="19" t="s">
        <v>85</v>
      </c>
    </row>
    <row r="859" s="2" customFormat="1" ht="16.5" customHeight="1">
      <c r="A859" s="40"/>
      <c r="B859" s="41"/>
      <c r="C859" s="214" t="s">
        <v>1009</v>
      </c>
      <c r="D859" s="214" t="s">
        <v>157</v>
      </c>
      <c r="E859" s="215" t="s">
        <v>1010</v>
      </c>
      <c r="F859" s="216" t="s">
        <v>1011</v>
      </c>
      <c r="G859" s="217" t="s">
        <v>443</v>
      </c>
      <c r="H859" s="218">
        <v>488.35199999999998</v>
      </c>
      <c r="I859" s="219"/>
      <c r="J859" s="220">
        <f>ROUND(I859*H859,2)</f>
        <v>0</v>
      </c>
      <c r="K859" s="216" t="s">
        <v>161</v>
      </c>
      <c r="L859" s="46"/>
      <c r="M859" s="221" t="s">
        <v>21</v>
      </c>
      <c r="N859" s="222" t="s">
        <v>47</v>
      </c>
      <c r="O859" s="86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5" t="s">
        <v>162</v>
      </c>
      <c r="AT859" s="225" t="s">
        <v>157</v>
      </c>
      <c r="AU859" s="225" t="s">
        <v>85</v>
      </c>
      <c r="AY859" s="19" t="s">
        <v>155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9" t="s">
        <v>83</v>
      </c>
      <c r="BK859" s="226">
        <f>ROUND(I859*H859,2)</f>
        <v>0</v>
      </c>
      <c r="BL859" s="19" t="s">
        <v>162</v>
      </c>
      <c r="BM859" s="225" t="s">
        <v>1012</v>
      </c>
    </row>
    <row r="860" s="2" customFormat="1">
      <c r="A860" s="40"/>
      <c r="B860" s="41"/>
      <c r="C860" s="42"/>
      <c r="D860" s="227" t="s">
        <v>164</v>
      </c>
      <c r="E860" s="42"/>
      <c r="F860" s="228" t="s">
        <v>1013</v>
      </c>
      <c r="G860" s="42"/>
      <c r="H860" s="42"/>
      <c r="I860" s="229"/>
      <c r="J860" s="42"/>
      <c r="K860" s="42"/>
      <c r="L860" s="46"/>
      <c r="M860" s="230"/>
      <c r="N860" s="231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164</v>
      </c>
      <c r="AU860" s="19" t="s">
        <v>85</v>
      </c>
    </row>
    <row r="861" s="2" customFormat="1">
      <c r="A861" s="40"/>
      <c r="B861" s="41"/>
      <c r="C861" s="42"/>
      <c r="D861" s="232" t="s">
        <v>166</v>
      </c>
      <c r="E861" s="42"/>
      <c r="F861" s="233" t="s">
        <v>1014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166</v>
      </c>
      <c r="AU861" s="19" t="s">
        <v>85</v>
      </c>
    </row>
    <row r="862" s="14" customFormat="1">
      <c r="A862" s="14"/>
      <c r="B862" s="244"/>
      <c r="C862" s="245"/>
      <c r="D862" s="227" t="s">
        <v>168</v>
      </c>
      <c r="E862" s="245"/>
      <c r="F862" s="247" t="s">
        <v>1015</v>
      </c>
      <c r="G862" s="245"/>
      <c r="H862" s="248">
        <v>488.35199999999998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168</v>
      </c>
      <c r="AU862" s="254" t="s">
        <v>85</v>
      </c>
      <c r="AV862" s="14" t="s">
        <v>85</v>
      </c>
      <c r="AW862" s="14" t="s">
        <v>4</v>
      </c>
      <c r="AX862" s="14" t="s">
        <v>83</v>
      </c>
      <c r="AY862" s="254" t="s">
        <v>155</v>
      </c>
    </row>
    <row r="863" s="2" customFormat="1" ht="16.5" customHeight="1">
      <c r="A863" s="40"/>
      <c r="B863" s="41"/>
      <c r="C863" s="214" t="s">
        <v>1016</v>
      </c>
      <c r="D863" s="214" t="s">
        <v>157</v>
      </c>
      <c r="E863" s="215" t="s">
        <v>1017</v>
      </c>
      <c r="F863" s="216" t="s">
        <v>1018</v>
      </c>
      <c r="G863" s="217" t="s">
        <v>443</v>
      </c>
      <c r="H863" s="218">
        <v>29.510999999999999</v>
      </c>
      <c r="I863" s="219"/>
      <c r="J863" s="220">
        <f>ROUND(I863*H863,2)</f>
        <v>0</v>
      </c>
      <c r="K863" s="216" t="s">
        <v>161</v>
      </c>
      <c r="L863" s="46"/>
      <c r="M863" s="221" t="s">
        <v>21</v>
      </c>
      <c r="N863" s="222" t="s">
        <v>47</v>
      </c>
      <c r="O863" s="86"/>
      <c r="P863" s="223">
        <f>O863*H863</f>
        <v>0</v>
      </c>
      <c r="Q863" s="223">
        <v>0</v>
      </c>
      <c r="R863" s="223">
        <f>Q863*H863</f>
        <v>0</v>
      </c>
      <c r="S863" s="223">
        <v>0</v>
      </c>
      <c r="T863" s="224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5" t="s">
        <v>162</v>
      </c>
      <c r="AT863" s="225" t="s">
        <v>157</v>
      </c>
      <c r="AU863" s="225" t="s">
        <v>85</v>
      </c>
      <c r="AY863" s="19" t="s">
        <v>155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9" t="s">
        <v>83</v>
      </c>
      <c r="BK863" s="226">
        <f>ROUND(I863*H863,2)</f>
        <v>0</v>
      </c>
      <c r="BL863" s="19" t="s">
        <v>162</v>
      </c>
      <c r="BM863" s="225" t="s">
        <v>1019</v>
      </c>
    </row>
    <row r="864" s="2" customFormat="1">
      <c r="A864" s="40"/>
      <c r="B864" s="41"/>
      <c r="C864" s="42"/>
      <c r="D864" s="227" t="s">
        <v>164</v>
      </c>
      <c r="E864" s="42"/>
      <c r="F864" s="228" t="s">
        <v>1020</v>
      </c>
      <c r="G864" s="42"/>
      <c r="H864" s="42"/>
      <c r="I864" s="229"/>
      <c r="J864" s="42"/>
      <c r="K864" s="42"/>
      <c r="L864" s="46"/>
      <c r="M864" s="230"/>
      <c r="N864" s="231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164</v>
      </c>
      <c r="AU864" s="19" t="s">
        <v>85</v>
      </c>
    </row>
    <row r="865" s="2" customFormat="1">
      <c r="A865" s="40"/>
      <c r="B865" s="41"/>
      <c r="C865" s="42"/>
      <c r="D865" s="232" t="s">
        <v>166</v>
      </c>
      <c r="E865" s="42"/>
      <c r="F865" s="233" t="s">
        <v>1021</v>
      </c>
      <c r="G865" s="42"/>
      <c r="H865" s="42"/>
      <c r="I865" s="229"/>
      <c r="J865" s="42"/>
      <c r="K865" s="42"/>
      <c r="L865" s="46"/>
      <c r="M865" s="230"/>
      <c r="N865" s="231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166</v>
      </c>
      <c r="AU865" s="19" t="s">
        <v>85</v>
      </c>
    </row>
    <row r="866" s="2" customFormat="1" ht="16.5" customHeight="1">
      <c r="A866" s="40"/>
      <c r="B866" s="41"/>
      <c r="C866" s="214" t="s">
        <v>1022</v>
      </c>
      <c r="D866" s="214" t="s">
        <v>157</v>
      </c>
      <c r="E866" s="215" t="s">
        <v>1023</v>
      </c>
      <c r="F866" s="216" t="s">
        <v>1024</v>
      </c>
      <c r="G866" s="217" t="s">
        <v>443</v>
      </c>
      <c r="H866" s="218">
        <v>472.17599999999999</v>
      </c>
      <c r="I866" s="219"/>
      <c r="J866" s="220">
        <f>ROUND(I866*H866,2)</f>
        <v>0</v>
      </c>
      <c r="K866" s="216" t="s">
        <v>161</v>
      </c>
      <c r="L866" s="46"/>
      <c r="M866" s="221" t="s">
        <v>21</v>
      </c>
      <c r="N866" s="222" t="s">
        <v>47</v>
      </c>
      <c r="O866" s="86"/>
      <c r="P866" s="223">
        <f>O866*H866</f>
        <v>0</v>
      </c>
      <c r="Q866" s="223">
        <v>0</v>
      </c>
      <c r="R866" s="223">
        <f>Q866*H866</f>
        <v>0</v>
      </c>
      <c r="S866" s="223">
        <v>0</v>
      </c>
      <c r="T866" s="224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5" t="s">
        <v>162</v>
      </c>
      <c r="AT866" s="225" t="s">
        <v>157</v>
      </c>
      <c r="AU866" s="225" t="s">
        <v>85</v>
      </c>
      <c r="AY866" s="19" t="s">
        <v>155</v>
      </c>
      <c r="BE866" s="226">
        <f>IF(N866="základní",J866,0)</f>
        <v>0</v>
      </c>
      <c r="BF866" s="226">
        <f>IF(N866="snížená",J866,0)</f>
        <v>0</v>
      </c>
      <c r="BG866" s="226">
        <f>IF(N866="zákl. přenesená",J866,0)</f>
        <v>0</v>
      </c>
      <c r="BH866" s="226">
        <f>IF(N866="sníž. přenesená",J866,0)</f>
        <v>0</v>
      </c>
      <c r="BI866" s="226">
        <f>IF(N866="nulová",J866,0)</f>
        <v>0</v>
      </c>
      <c r="BJ866" s="19" t="s">
        <v>83</v>
      </c>
      <c r="BK866" s="226">
        <f>ROUND(I866*H866,2)</f>
        <v>0</v>
      </c>
      <c r="BL866" s="19" t="s">
        <v>162</v>
      </c>
      <c r="BM866" s="225" t="s">
        <v>1025</v>
      </c>
    </row>
    <row r="867" s="2" customFormat="1">
      <c r="A867" s="40"/>
      <c r="B867" s="41"/>
      <c r="C867" s="42"/>
      <c r="D867" s="227" t="s">
        <v>164</v>
      </c>
      <c r="E867" s="42"/>
      <c r="F867" s="228" t="s">
        <v>1013</v>
      </c>
      <c r="G867" s="42"/>
      <c r="H867" s="42"/>
      <c r="I867" s="229"/>
      <c r="J867" s="42"/>
      <c r="K867" s="42"/>
      <c r="L867" s="46"/>
      <c r="M867" s="230"/>
      <c r="N867" s="231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164</v>
      </c>
      <c r="AU867" s="19" t="s">
        <v>85</v>
      </c>
    </row>
    <row r="868" s="2" customFormat="1">
      <c r="A868" s="40"/>
      <c r="B868" s="41"/>
      <c r="C868" s="42"/>
      <c r="D868" s="232" t="s">
        <v>166</v>
      </c>
      <c r="E868" s="42"/>
      <c r="F868" s="233" t="s">
        <v>1026</v>
      </c>
      <c r="G868" s="42"/>
      <c r="H868" s="42"/>
      <c r="I868" s="229"/>
      <c r="J868" s="42"/>
      <c r="K868" s="42"/>
      <c r="L868" s="46"/>
      <c r="M868" s="230"/>
      <c r="N868" s="231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166</v>
      </c>
      <c r="AU868" s="19" t="s">
        <v>85</v>
      </c>
    </row>
    <row r="869" s="14" customFormat="1">
      <c r="A869" s="14"/>
      <c r="B869" s="244"/>
      <c r="C869" s="245"/>
      <c r="D869" s="227" t="s">
        <v>168</v>
      </c>
      <c r="E869" s="245"/>
      <c r="F869" s="247" t="s">
        <v>1027</v>
      </c>
      <c r="G869" s="245"/>
      <c r="H869" s="248">
        <v>472.17599999999999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168</v>
      </c>
      <c r="AU869" s="254" t="s">
        <v>85</v>
      </c>
      <c r="AV869" s="14" t="s">
        <v>85</v>
      </c>
      <c r="AW869" s="14" t="s">
        <v>4</v>
      </c>
      <c r="AX869" s="14" t="s">
        <v>83</v>
      </c>
      <c r="AY869" s="254" t="s">
        <v>155</v>
      </c>
    </row>
    <row r="870" s="2" customFormat="1" ht="24.15" customHeight="1">
      <c r="A870" s="40"/>
      <c r="B870" s="41"/>
      <c r="C870" s="214" t="s">
        <v>1028</v>
      </c>
      <c r="D870" s="214" t="s">
        <v>157</v>
      </c>
      <c r="E870" s="215" t="s">
        <v>1029</v>
      </c>
      <c r="F870" s="216" t="s">
        <v>1030</v>
      </c>
      <c r="G870" s="217" t="s">
        <v>443</v>
      </c>
      <c r="H870" s="218">
        <v>229.68600000000001</v>
      </c>
      <c r="I870" s="219"/>
      <c r="J870" s="220">
        <f>ROUND(I870*H870,2)</f>
        <v>0</v>
      </c>
      <c r="K870" s="216" t="s">
        <v>161</v>
      </c>
      <c r="L870" s="46"/>
      <c r="M870" s="221" t="s">
        <v>21</v>
      </c>
      <c r="N870" s="222" t="s">
        <v>47</v>
      </c>
      <c r="O870" s="86"/>
      <c r="P870" s="223">
        <f>O870*H870</f>
        <v>0</v>
      </c>
      <c r="Q870" s="223">
        <v>0</v>
      </c>
      <c r="R870" s="223">
        <f>Q870*H870</f>
        <v>0</v>
      </c>
      <c r="S870" s="223">
        <v>0</v>
      </c>
      <c r="T870" s="224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5" t="s">
        <v>162</v>
      </c>
      <c r="AT870" s="225" t="s">
        <v>157</v>
      </c>
      <c r="AU870" s="225" t="s">
        <v>85</v>
      </c>
      <c r="AY870" s="19" t="s">
        <v>155</v>
      </c>
      <c r="BE870" s="226">
        <f>IF(N870="základní",J870,0)</f>
        <v>0</v>
      </c>
      <c r="BF870" s="226">
        <f>IF(N870="snížená",J870,0)</f>
        <v>0</v>
      </c>
      <c r="BG870" s="226">
        <f>IF(N870="zákl. přenesená",J870,0)</f>
        <v>0</v>
      </c>
      <c r="BH870" s="226">
        <f>IF(N870="sníž. přenesená",J870,0)</f>
        <v>0</v>
      </c>
      <c r="BI870" s="226">
        <f>IF(N870="nulová",J870,0)</f>
        <v>0</v>
      </c>
      <c r="BJ870" s="19" t="s">
        <v>83</v>
      </c>
      <c r="BK870" s="226">
        <f>ROUND(I870*H870,2)</f>
        <v>0</v>
      </c>
      <c r="BL870" s="19" t="s">
        <v>162</v>
      </c>
      <c r="BM870" s="225" t="s">
        <v>1031</v>
      </c>
    </row>
    <row r="871" s="2" customFormat="1">
      <c r="A871" s="40"/>
      <c r="B871" s="41"/>
      <c r="C871" s="42"/>
      <c r="D871" s="227" t="s">
        <v>164</v>
      </c>
      <c r="E871" s="42"/>
      <c r="F871" s="228" t="s">
        <v>1032</v>
      </c>
      <c r="G871" s="42"/>
      <c r="H871" s="42"/>
      <c r="I871" s="229"/>
      <c r="J871" s="42"/>
      <c r="K871" s="42"/>
      <c r="L871" s="46"/>
      <c r="M871" s="230"/>
      <c r="N871" s="231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164</v>
      </c>
      <c r="AU871" s="19" t="s">
        <v>85</v>
      </c>
    </row>
    <row r="872" s="2" customFormat="1">
      <c r="A872" s="40"/>
      <c r="B872" s="41"/>
      <c r="C872" s="42"/>
      <c r="D872" s="232" t="s">
        <v>166</v>
      </c>
      <c r="E872" s="42"/>
      <c r="F872" s="233" t="s">
        <v>1033</v>
      </c>
      <c r="G872" s="42"/>
      <c r="H872" s="42"/>
      <c r="I872" s="229"/>
      <c r="J872" s="42"/>
      <c r="K872" s="42"/>
      <c r="L872" s="46"/>
      <c r="M872" s="230"/>
      <c r="N872" s="231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166</v>
      </c>
      <c r="AU872" s="19" t="s">
        <v>85</v>
      </c>
    </row>
    <row r="873" s="2" customFormat="1" ht="24.15" customHeight="1">
      <c r="A873" s="40"/>
      <c r="B873" s="41"/>
      <c r="C873" s="214" t="s">
        <v>1034</v>
      </c>
      <c r="D873" s="214" t="s">
        <v>157</v>
      </c>
      <c r="E873" s="215" t="s">
        <v>1035</v>
      </c>
      <c r="F873" s="216" t="s">
        <v>1036</v>
      </c>
      <c r="G873" s="217" t="s">
        <v>443</v>
      </c>
      <c r="H873" s="218">
        <v>10.967000000000001</v>
      </c>
      <c r="I873" s="219"/>
      <c r="J873" s="220">
        <f>ROUND(I873*H873,2)</f>
        <v>0</v>
      </c>
      <c r="K873" s="216" t="s">
        <v>161</v>
      </c>
      <c r="L873" s="46"/>
      <c r="M873" s="221" t="s">
        <v>21</v>
      </c>
      <c r="N873" s="222" t="s">
        <v>47</v>
      </c>
      <c r="O873" s="86"/>
      <c r="P873" s="223">
        <f>O873*H873</f>
        <v>0</v>
      </c>
      <c r="Q873" s="223">
        <v>0</v>
      </c>
      <c r="R873" s="223">
        <f>Q873*H873</f>
        <v>0</v>
      </c>
      <c r="S873" s="223">
        <v>0</v>
      </c>
      <c r="T873" s="224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5" t="s">
        <v>162</v>
      </c>
      <c r="AT873" s="225" t="s">
        <v>157</v>
      </c>
      <c r="AU873" s="225" t="s">
        <v>85</v>
      </c>
      <c r="AY873" s="19" t="s">
        <v>155</v>
      </c>
      <c r="BE873" s="226">
        <f>IF(N873="základní",J873,0)</f>
        <v>0</v>
      </c>
      <c r="BF873" s="226">
        <f>IF(N873="snížená",J873,0)</f>
        <v>0</v>
      </c>
      <c r="BG873" s="226">
        <f>IF(N873="zákl. přenesená",J873,0)</f>
        <v>0</v>
      </c>
      <c r="BH873" s="226">
        <f>IF(N873="sníž. přenesená",J873,0)</f>
        <v>0</v>
      </c>
      <c r="BI873" s="226">
        <f>IF(N873="nulová",J873,0)</f>
        <v>0</v>
      </c>
      <c r="BJ873" s="19" t="s">
        <v>83</v>
      </c>
      <c r="BK873" s="226">
        <f>ROUND(I873*H873,2)</f>
        <v>0</v>
      </c>
      <c r="BL873" s="19" t="s">
        <v>162</v>
      </c>
      <c r="BM873" s="225" t="s">
        <v>1037</v>
      </c>
    </row>
    <row r="874" s="2" customFormat="1">
      <c r="A874" s="40"/>
      <c r="B874" s="41"/>
      <c r="C874" s="42"/>
      <c r="D874" s="227" t="s">
        <v>164</v>
      </c>
      <c r="E874" s="42"/>
      <c r="F874" s="228" t="s">
        <v>1038</v>
      </c>
      <c r="G874" s="42"/>
      <c r="H874" s="42"/>
      <c r="I874" s="229"/>
      <c r="J874" s="42"/>
      <c r="K874" s="42"/>
      <c r="L874" s="46"/>
      <c r="M874" s="230"/>
      <c r="N874" s="231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164</v>
      </c>
      <c r="AU874" s="19" t="s">
        <v>85</v>
      </c>
    </row>
    <row r="875" s="2" customFormat="1">
      <c r="A875" s="40"/>
      <c r="B875" s="41"/>
      <c r="C875" s="42"/>
      <c r="D875" s="232" t="s">
        <v>166</v>
      </c>
      <c r="E875" s="42"/>
      <c r="F875" s="233" t="s">
        <v>1039</v>
      </c>
      <c r="G875" s="42"/>
      <c r="H875" s="42"/>
      <c r="I875" s="229"/>
      <c r="J875" s="42"/>
      <c r="K875" s="42"/>
      <c r="L875" s="46"/>
      <c r="M875" s="230"/>
      <c r="N875" s="231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166</v>
      </c>
      <c r="AU875" s="19" t="s">
        <v>85</v>
      </c>
    </row>
    <row r="876" s="2" customFormat="1" ht="24.15" customHeight="1">
      <c r="A876" s="40"/>
      <c r="B876" s="41"/>
      <c r="C876" s="214" t="s">
        <v>1040</v>
      </c>
      <c r="D876" s="214" t="s">
        <v>157</v>
      </c>
      <c r="E876" s="215" t="s">
        <v>1041</v>
      </c>
      <c r="F876" s="216" t="s">
        <v>1042</v>
      </c>
      <c r="G876" s="217" t="s">
        <v>443</v>
      </c>
      <c r="H876" s="218">
        <v>30.521999999999998</v>
      </c>
      <c r="I876" s="219"/>
      <c r="J876" s="220">
        <f>ROUND(I876*H876,2)</f>
        <v>0</v>
      </c>
      <c r="K876" s="216" t="s">
        <v>161</v>
      </c>
      <c r="L876" s="46"/>
      <c r="M876" s="221" t="s">
        <v>21</v>
      </c>
      <c r="N876" s="222" t="s">
        <v>47</v>
      </c>
      <c r="O876" s="86"/>
      <c r="P876" s="223">
        <f>O876*H876</f>
        <v>0</v>
      </c>
      <c r="Q876" s="223">
        <v>0</v>
      </c>
      <c r="R876" s="223">
        <f>Q876*H876</f>
        <v>0</v>
      </c>
      <c r="S876" s="223">
        <v>0</v>
      </c>
      <c r="T876" s="224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5" t="s">
        <v>162</v>
      </c>
      <c r="AT876" s="225" t="s">
        <v>157</v>
      </c>
      <c r="AU876" s="225" t="s">
        <v>85</v>
      </c>
      <c r="AY876" s="19" t="s">
        <v>155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9" t="s">
        <v>83</v>
      </c>
      <c r="BK876" s="226">
        <f>ROUND(I876*H876,2)</f>
        <v>0</v>
      </c>
      <c r="BL876" s="19" t="s">
        <v>162</v>
      </c>
      <c r="BM876" s="225" t="s">
        <v>1043</v>
      </c>
    </row>
    <row r="877" s="2" customFormat="1">
      <c r="A877" s="40"/>
      <c r="B877" s="41"/>
      <c r="C877" s="42"/>
      <c r="D877" s="227" t="s">
        <v>164</v>
      </c>
      <c r="E877" s="42"/>
      <c r="F877" s="228" t="s">
        <v>1042</v>
      </c>
      <c r="G877" s="42"/>
      <c r="H877" s="42"/>
      <c r="I877" s="229"/>
      <c r="J877" s="42"/>
      <c r="K877" s="42"/>
      <c r="L877" s="46"/>
      <c r="M877" s="230"/>
      <c r="N877" s="231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164</v>
      </c>
      <c r="AU877" s="19" t="s">
        <v>85</v>
      </c>
    </row>
    <row r="878" s="2" customFormat="1">
      <c r="A878" s="40"/>
      <c r="B878" s="41"/>
      <c r="C878" s="42"/>
      <c r="D878" s="232" t="s">
        <v>166</v>
      </c>
      <c r="E878" s="42"/>
      <c r="F878" s="233" t="s">
        <v>1044</v>
      </c>
      <c r="G878" s="42"/>
      <c r="H878" s="42"/>
      <c r="I878" s="229"/>
      <c r="J878" s="42"/>
      <c r="K878" s="42"/>
      <c r="L878" s="46"/>
      <c r="M878" s="230"/>
      <c r="N878" s="231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166</v>
      </c>
      <c r="AU878" s="19" t="s">
        <v>85</v>
      </c>
    </row>
    <row r="879" s="2" customFormat="1" ht="24.15" customHeight="1">
      <c r="A879" s="40"/>
      <c r="B879" s="41"/>
      <c r="C879" s="214" t="s">
        <v>1045</v>
      </c>
      <c r="D879" s="214" t="s">
        <v>157</v>
      </c>
      <c r="E879" s="215" t="s">
        <v>1046</v>
      </c>
      <c r="F879" s="216" t="s">
        <v>1047</v>
      </c>
      <c r="G879" s="217" t="s">
        <v>443</v>
      </c>
      <c r="H879" s="218">
        <v>5.968</v>
      </c>
      <c r="I879" s="219"/>
      <c r="J879" s="220">
        <f>ROUND(I879*H879,2)</f>
        <v>0</v>
      </c>
      <c r="K879" s="216" t="s">
        <v>161</v>
      </c>
      <c r="L879" s="46"/>
      <c r="M879" s="221" t="s">
        <v>21</v>
      </c>
      <c r="N879" s="222" t="s">
        <v>47</v>
      </c>
      <c r="O879" s="86"/>
      <c r="P879" s="223">
        <f>O879*H879</f>
        <v>0</v>
      </c>
      <c r="Q879" s="223">
        <v>0</v>
      </c>
      <c r="R879" s="223">
        <f>Q879*H879</f>
        <v>0</v>
      </c>
      <c r="S879" s="223">
        <v>0</v>
      </c>
      <c r="T879" s="224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5" t="s">
        <v>162</v>
      </c>
      <c r="AT879" s="225" t="s">
        <v>157</v>
      </c>
      <c r="AU879" s="225" t="s">
        <v>85</v>
      </c>
      <c r="AY879" s="19" t="s">
        <v>155</v>
      </c>
      <c r="BE879" s="226">
        <f>IF(N879="základní",J879,0)</f>
        <v>0</v>
      </c>
      <c r="BF879" s="226">
        <f>IF(N879="snížená",J879,0)</f>
        <v>0</v>
      </c>
      <c r="BG879" s="226">
        <f>IF(N879="zákl. přenesená",J879,0)</f>
        <v>0</v>
      </c>
      <c r="BH879" s="226">
        <f>IF(N879="sníž. přenesená",J879,0)</f>
        <v>0</v>
      </c>
      <c r="BI879" s="226">
        <f>IF(N879="nulová",J879,0)</f>
        <v>0</v>
      </c>
      <c r="BJ879" s="19" t="s">
        <v>83</v>
      </c>
      <c r="BK879" s="226">
        <f>ROUND(I879*H879,2)</f>
        <v>0</v>
      </c>
      <c r="BL879" s="19" t="s">
        <v>162</v>
      </c>
      <c r="BM879" s="225" t="s">
        <v>1048</v>
      </c>
    </row>
    <row r="880" s="2" customFormat="1">
      <c r="A880" s="40"/>
      <c r="B880" s="41"/>
      <c r="C880" s="42"/>
      <c r="D880" s="227" t="s">
        <v>164</v>
      </c>
      <c r="E880" s="42"/>
      <c r="F880" s="228" t="s">
        <v>1047</v>
      </c>
      <c r="G880" s="42"/>
      <c r="H880" s="42"/>
      <c r="I880" s="229"/>
      <c r="J880" s="42"/>
      <c r="K880" s="42"/>
      <c r="L880" s="46"/>
      <c r="M880" s="230"/>
      <c r="N880" s="231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164</v>
      </c>
      <c r="AU880" s="19" t="s">
        <v>85</v>
      </c>
    </row>
    <row r="881" s="2" customFormat="1">
      <c r="A881" s="40"/>
      <c r="B881" s="41"/>
      <c r="C881" s="42"/>
      <c r="D881" s="232" t="s">
        <v>166</v>
      </c>
      <c r="E881" s="42"/>
      <c r="F881" s="233" t="s">
        <v>1049</v>
      </c>
      <c r="G881" s="42"/>
      <c r="H881" s="42"/>
      <c r="I881" s="229"/>
      <c r="J881" s="42"/>
      <c r="K881" s="42"/>
      <c r="L881" s="46"/>
      <c r="M881" s="230"/>
      <c r="N881" s="231"/>
      <c r="O881" s="86"/>
      <c r="P881" s="86"/>
      <c r="Q881" s="86"/>
      <c r="R881" s="86"/>
      <c r="S881" s="86"/>
      <c r="T881" s="87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166</v>
      </c>
      <c r="AU881" s="19" t="s">
        <v>85</v>
      </c>
    </row>
    <row r="882" s="12" customFormat="1" ht="22.8" customHeight="1">
      <c r="A882" s="12"/>
      <c r="B882" s="198"/>
      <c r="C882" s="199"/>
      <c r="D882" s="200" t="s">
        <v>75</v>
      </c>
      <c r="E882" s="212" t="s">
        <v>1050</v>
      </c>
      <c r="F882" s="212" t="s">
        <v>1051</v>
      </c>
      <c r="G882" s="199"/>
      <c r="H882" s="199"/>
      <c r="I882" s="202"/>
      <c r="J882" s="213">
        <f>BK882</f>
        <v>0</v>
      </c>
      <c r="K882" s="199"/>
      <c r="L882" s="204"/>
      <c r="M882" s="205"/>
      <c r="N882" s="206"/>
      <c r="O882" s="206"/>
      <c r="P882" s="207">
        <f>SUM(P883:P885)</f>
        <v>0</v>
      </c>
      <c r="Q882" s="206"/>
      <c r="R882" s="207">
        <f>SUM(R883:R885)</f>
        <v>0</v>
      </c>
      <c r="S882" s="206"/>
      <c r="T882" s="208">
        <f>SUM(T883:T885)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09" t="s">
        <v>83</v>
      </c>
      <c r="AT882" s="210" t="s">
        <v>75</v>
      </c>
      <c r="AU882" s="210" t="s">
        <v>83</v>
      </c>
      <c r="AY882" s="209" t="s">
        <v>155</v>
      </c>
      <c r="BK882" s="211">
        <f>SUM(BK883:BK885)</f>
        <v>0</v>
      </c>
    </row>
    <row r="883" s="2" customFormat="1" ht="16.5" customHeight="1">
      <c r="A883" s="40"/>
      <c r="B883" s="41"/>
      <c r="C883" s="214" t="s">
        <v>1052</v>
      </c>
      <c r="D883" s="214" t="s">
        <v>157</v>
      </c>
      <c r="E883" s="215" t="s">
        <v>1053</v>
      </c>
      <c r="F883" s="216" t="s">
        <v>1054</v>
      </c>
      <c r="G883" s="217" t="s">
        <v>443</v>
      </c>
      <c r="H883" s="218">
        <v>2128.9209999999998</v>
      </c>
      <c r="I883" s="219"/>
      <c r="J883" s="220">
        <f>ROUND(I883*H883,2)</f>
        <v>0</v>
      </c>
      <c r="K883" s="216" t="s">
        <v>161</v>
      </c>
      <c r="L883" s="46"/>
      <c r="M883" s="221" t="s">
        <v>21</v>
      </c>
      <c r="N883" s="222" t="s">
        <v>47</v>
      </c>
      <c r="O883" s="86"/>
      <c r="P883" s="223">
        <f>O883*H883</f>
        <v>0</v>
      </c>
      <c r="Q883" s="223">
        <v>0</v>
      </c>
      <c r="R883" s="223">
        <f>Q883*H883</f>
        <v>0</v>
      </c>
      <c r="S883" s="223">
        <v>0</v>
      </c>
      <c r="T883" s="224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5" t="s">
        <v>162</v>
      </c>
      <c r="AT883" s="225" t="s">
        <v>157</v>
      </c>
      <c r="AU883" s="225" t="s">
        <v>85</v>
      </c>
      <c r="AY883" s="19" t="s">
        <v>155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9" t="s">
        <v>83</v>
      </c>
      <c r="BK883" s="226">
        <f>ROUND(I883*H883,2)</f>
        <v>0</v>
      </c>
      <c r="BL883" s="19" t="s">
        <v>162</v>
      </c>
      <c r="BM883" s="225" t="s">
        <v>1055</v>
      </c>
    </row>
    <row r="884" s="2" customFormat="1">
      <c r="A884" s="40"/>
      <c r="B884" s="41"/>
      <c r="C884" s="42"/>
      <c r="D884" s="227" t="s">
        <v>164</v>
      </c>
      <c r="E884" s="42"/>
      <c r="F884" s="228" t="s">
        <v>1056</v>
      </c>
      <c r="G884" s="42"/>
      <c r="H884" s="42"/>
      <c r="I884" s="229"/>
      <c r="J884" s="42"/>
      <c r="K884" s="42"/>
      <c r="L884" s="46"/>
      <c r="M884" s="230"/>
      <c r="N884" s="231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164</v>
      </c>
      <c r="AU884" s="19" t="s">
        <v>85</v>
      </c>
    </row>
    <row r="885" s="2" customFormat="1">
      <c r="A885" s="40"/>
      <c r="B885" s="41"/>
      <c r="C885" s="42"/>
      <c r="D885" s="232" t="s">
        <v>166</v>
      </c>
      <c r="E885" s="42"/>
      <c r="F885" s="233" t="s">
        <v>1057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166</v>
      </c>
      <c r="AU885" s="19" t="s">
        <v>85</v>
      </c>
    </row>
    <row r="886" s="12" customFormat="1" ht="25.92" customHeight="1">
      <c r="A886" s="12"/>
      <c r="B886" s="198"/>
      <c r="C886" s="199"/>
      <c r="D886" s="200" t="s">
        <v>75</v>
      </c>
      <c r="E886" s="201" t="s">
        <v>476</v>
      </c>
      <c r="F886" s="201" t="s">
        <v>1058</v>
      </c>
      <c r="G886" s="199"/>
      <c r="H886" s="199"/>
      <c r="I886" s="202"/>
      <c r="J886" s="203">
        <f>BK886</f>
        <v>0</v>
      </c>
      <c r="K886" s="199"/>
      <c r="L886" s="204"/>
      <c r="M886" s="205"/>
      <c r="N886" s="206"/>
      <c r="O886" s="206"/>
      <c r="P886" s="207">
        <f>P887</f>
        <v>0</v>
      </c>
      <c r="Q886" s="206"/>
      <c r="R886" s="207">
        <f>R887</f>
        <v>0.70923360000000002</v>
      </c>
      <c r="S886" s="206"/>
      <c r="T886" s="208">
        <f>T887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09" t="s">
        <v>180</v>
      </c>
      <c r="AT886" s="210" t="s">
        <v>75</v>
      </c>
      <c r="AU886" s="210" t="s">
        <v>76</v>
      </c>
      <c r="AY886" s="209" t="s">
        <v>155</v>
      </c>
      <c r="BK886" s="211">
        <f>BK887</f>
        <v>0</v>
      </c>
    </row>
    <row r="887" s="12" customFormat="1" ht="22.8" customHeight="1">
      <c r="A887" s="12"/>
      <c r="B887" s="198"/>
      <c r="C887" s="199"/>
      <c r="D887" s="200" t="s">
        <v>75</v>
      </c>
      <c r="E887" s="212" t="s">
        <v>1059</v>
      </c>
      <c r="F887" s="212" t="s">
        <v>1060</v>
      </c>
      <c r="G887" s="199"/>
      <c r="H887" s="199"/>
      <c r="I887" s="202"/>
      <c r="J887" s="213">
        <f>BK887</f>
        <v>0</v>
      </c>
      <c r="K887" s="199"/>
      <c r="L887" s="204"/>
      <c r="M887" s="205"/>
      <c r="N887" s="206"/>
      <c r="O887" s="206"/>
      <c r="P887" s="207">
        <f>SUM(P888:P923)</f>
        <v>0</v>
      </c>
      <c r="Q887" s="206"/>
      <c r="R887" s="207">
        <f>SUM(R888:R923)</f>
        <v>0.70923360000000002</v>
      </c>
      <c r="S887" s="206"/>
      <c r="T887" s="208">
        <f>SUM(T888:T923)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09" t="s">
        <v>180</v>
      </c>
      <c r="AT887" s="210" t="s">
        <v>75</v>
      </c>
      <c r="AU887" s="210" t="s">
        <v>83</v>
      </c>
      <c r="AY887" s="209" t="s">
        <v>155</v>
      </c>
      <c r="BK887" s="211">
        <f>SUM(BK888:BK923)</f>
        <v>0</v>
      </c>
    </row>
    <row r="888" s="2" customFormat="1" ht="16.5" customHeight="1">
      <c r="A888" s="40"/>
      <c r="B888" s="41"/>
      <c r="C888" s="214" t="s">
        <v>1061</v>
      </c>
      <c r="D888" s="214" t="s">
        <v>157</v>
      </c>
      <c r="E888" s="215" t="s">
        <v>1062</v>
      </c>
      <c r="F888" s="216" t="s">
        <v>1063</v>
      </c>
      <c r="G888" s="217" t="s">
        <v>208</v>
      </c>
      <c r="H888" s="218">
        <v>8.4800000000000004</v>
      </c>
      <c r="I888" s="219"/>
      <c r="J888" s="220">
        <f>ROUND(I888*H888,2)</f>
        <v>0</v>
      </c>
      <c r="K888" s="216" t="s">
        <v>161</v>
      </c>
      <c r="L888" s="46"/>
      <c r="M888" s="221" t="s">
        <v>21</v>
      </c>
      <c r="N888" s="222" t="s">
        <v>47</v>
      </c>
      <c r="O888" s="86"/>
      <c r="P888" s="223">
        <f>O888*H888</f>
        <v>0</v>
      </c>
      <c r="Q888" s="223">
        <v>6.9999999999999994E-05</v>
      </c>
      <c r="R888" s="223">
        <f>Q888*H888</f>
        <v>0.00059360000000000001</v>
      </c>
      <c r="S888" s="223">
        <v>0</v>
      </c>
      <c r="T888" s="224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5" t="s">
        <v>740</v>
      </c>
      <c r="AT888" s="225" t="s">
        <v>157</v>
      </c>
      <c r="AU888" s="225" t="s">
        <v>85</v>
      </c>
      <c r="AY888" s="19" t="s">
        <v>155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9" t="s">
        <v>83</v>
      </c>
      <c r="BK888" s="226">
        <f>ROUND(I888*H888,2)</f>
        <v>0</v>
      </c>
      <c r="BL888" s="19" t="s">
        <v>740</v>
      </c>
      <c r="BM888" s="225" t="s">
        <v>1064</v>
      </c>
    </row>
    <row r="889" s="2" customFormat="1">
      <c r="A889" s="40"/>
      <c r="B889" s="41"/>
      <c r="C889" s="42"/>
      <c r="D889" s="227" t="s">
        <v>164</v>
      </c>
      <c r="E889" s="42"/>
      <c r="F889" s="228" t="s">
        <v>1065</v>
      </c>
      <c r="G889" s="42"/>
      <c r="H889" s="42"/>
      <c r="I889" s="229"/>
      <c r="J889" s="42"/>
      <c r="K889" s="42"/>
      <c r="L889" s="46"/>
      <c r="M889" s="230"/>
      <c r="N889" s="231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164</v>
      </c>
      <c r="AU889" s="19" t="s">
        <v>85</v>
      </c>
    </row>
    <row r="890" s="2" customFormat="1">
      <c r="A890" s="40"/>
      <c r="B890" s="41"/>
      <c r="C890" s="42"/>
      <c r="D890" s="232" t="s">
        <v>166</v>
      </c>
      <c r="E890" s="42"/>
      <c r="F890" s="233" t="s">
        <v>1066</v>
      </c>
      <c r="G890" s="42"/>
      <c r="H890" s="42"/>
      <c r="I890" s="229"/>
      <c r="J890" s="42"/>
      <c r="K890" s="42"/>
      <c r="L890" s="46"/>
      <c r="M890" s="230"/>
      <c r="N890" s="231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166</v>
      </c>
      <c r="AU890" s="19" t="s">
        <v>85</v>
      </c>
    </row>
    <row r="891" s="13" customFormat="1">
      <c r="A891" s="13"/>
      <c r="B891" s="234"/>
      <c r="C891" s="235"/>
      <c r="D891" s="227" t="s">
        <v>168</v>
      </c>
      <c r="E891" s="236" t="s">
        <v>21</v>
      </c>
      <c r="F891" s="237" t="s">
        <v>186</v>
      </c>
      <c r="G891" s="235"/>
      <c r="H891" s="236" t="s">
        <v>21</v>
      </c>
      <c r="I891" s="238"/>
      <c r="J891" s="235"/>
      <c r="K891" s="235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168</v>
      </c>
      <c r="AU891" s="243" t="s">
        <v>85</v>
      </c>
      <c r="AV891" s="13" t="s">
        <v>83</v>
      </c>
      <c r="AW891" s="13" t="s">
        <v>37</v>
      </c>
      <c r="AX891" s="13" t="s">
        <v>76</v>
      </c>
      <c r="AY891" s="243" t="s">
        <v>155</v>
      </c>
    </row>
    <row r="892" s="14" customFormat="1">
      <c r="A892" s="14"/>
      <c r="B892" s="244"/>
      <c r="C892" s="245"/>
      <c r="D892" s="227" t="s">
        <v>168</v>
      </c>
      <c r="E892" s="246" t="s">
        <v>21</v>
      </c>
      <c r="F892" s="247" t="s">
        <v>250</v>
      </c>
      <c r="G892" s="245"/>
      <c r="H892" s="248">
        <v>2.2000000000000002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168</v>
      </c>
      <c r="AU892" s="254" t="s">
        <v>85</v>
      </c>
      <c r="AV892" s="14" t="s">
        <v>85</v>
      </c>
      <c r="AW892" s="14" t="s">
        <v>37</v>
      </c>
      <c r="AX892" s="14" t="s">
        <v>76</v>
      </c>
      <c r="AY892" s="254" t="s">
        <v>155</v>
      </c>
    </row>
    <row r="893" s="14" customFormat="1">
      <c r="A893" s="14"/>
      <c r="B893" s="244"/>
      <c r="C893" s="245"/>
      <c r="D893" s="227" t="s">
        <v>168</v>
      </c>
      <c r="E893" s="246" t="s">
        <v>21</v>
      </c>
      <c r="F893" s="247" t="s">
        <v>251</v>
      </c>
      <c r="G893" s="245"/>
      <c r="H893" s="248">
        <v>2.2000000000000002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168</v>
      </c>
      <c r="AU893" s="254" t="s">
        <v>85</v>
      </c>
      <c r="AV893" s="14" t="s">
        <v>85</v>
      </c>
      <c r="AW893" s="14" t="s">
        <v>37</v>
      </c>
      <c r="AX893" s="14" t="s">
        <v>76</v>
      </c>
      <c r="AY893" s="254" t="s">
        <v>155</v>
      </c>
    </row>
    <row r="894" s="14" customFormat="1">
      <c r="A894" s="14"/>
      <c r="B894" s="244"/>
      <c r="C894" s="245"/>
      <c r="D894" s="227" t="s">
        <v>168</v>
      </c>
      <c r="E894" s="246" t="s">
        <v>21</v>
      </c>
      <c r="F894" s="247" t="s">
        <v>252</v>
      </c>
      <c r="G894" s="245"/>
      <c r="H894" s="248">
        <v>2.2000000000000002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168</v>
      </c>
      <c r="AU894" s="254" t="s">
        <v>85</v>
      </c>
      <c r="AV894" s="14" t="s">
        <v>85</v>
      </c>
      <c r="AW894" s="14" t="s">
        <v>37</v>
      </c>
      <c r="AX894" s="14" t="s">
        <v>76</v>
      </c>
      <c r="AY894" s="254" t="s">
        <v>155</v>
      </c>
    </row>
    <row r="895" s="14" customFormat="1">
      <c r="A895" s="14"/>
      <c r="B895" s="244"/>
      <c r="C895" s="245"/>
      <c r="D895" s="227" t="s">
        <v>168</v>
      </c>
      <c r="E895" s="246" t="s">
        <v>21</v>
      </c>
      <c r="F895" s="247" t="s">
        <v>253</v>
      </c>
      <c r="G895" s="245"/>
      <c r="H895" s="248">
        <v>1.8799999999999999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168</v>
      </c>
      <c r="AU895" s="254" t="s">
        <v>85</v>
      </c>
      <c r="AV895" s="14" t="s">
        <v>85</v>
      </c>
      <c r="AW895" s="14" t="s">
        <v>37</v>
      </c>
      <c r="AX895" s="14" t="s">
        <v>76</v>
      </c>
      <c r="AY895" s="254" t="s">
        <v>155</v>
      </c>
    </row>
    <row r="896" s="15" customFormat="1">
      <c r="A896" s="15"/>
      <c r="B896" s="255"/>
      <c r="C896" s="256"/>
      <c r="D896" s="227" t="s">
        <v>168</v>
      </c>
      <c r="E896" s="257" t="s">
        <v>21</v>
      </c>
      <c r="F896" s="258" t="s">
        <v>171</v>
      </c>
      <c r="G896" s="256"/>
      <c r="H896" s="259">
        <v>8.4800000000000004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168</v>
      </c>
      <c r="AU896" s="265" t="s">
        <v>85</v>
      </c>
      <c r="AV896" s="15" t="s">
        <v>162</v>
      </c>
      <c r="AW896" s="15" t="s">
        <v>37</v>
      </c>
      <c r="AX896" s="15" t="s">
        <v>83</v>
      </c>
      <c r="AY896" s="265" t="s">
        <v>155</v>
      </c>
    </row>
    <row r="897" s="2" customFormat="1" ht="16.5" customHeight="1">
      <c r="A897" s="40"/>
      <c r="B897" s="41"/>
      <c r="C897" s="214" t="s">
        <v>1067</v>
      </c>
      <c r="D897" s="214" t="s">
        <v>157</v>
      </c>
      <c r="E897" s="215" t="s">
        <v>1068</v>
      </c>
      <c r="F897" s="216" t="s">
        <v>1069</v>
      </c>
      <c r="G897" s="217" t="s">
        <v>208</v>
      </c>
      <c r="H897" s="218">
        <v>8.4800000000000004</v>
      </c>
      <c r="I897" s="219"/>
      <c r="J897" s="220">
        <f>ROUND(I897*H897,2)</f>
        <v>0</v>
      </c>
      <c r="K897" s="216" t="s">
        <v>161</v>
      </c>
      <c r="L897" s="46"/>
      <c r="M897" s="221" t="s">
        <v>21</v>
      </c>
      <c r="N897" s="222" t="s">
        <v>47</v>
      </c>
      <c r="O897" s="86"/>
      <c r="P897" s="223">
        <f>O897*H897</f>
        <v>0</v>
      </c>
      <c r="Q897" s="223">
        <v>0</v>
      </c>
      <c r="R897" s="223">
        <f>Q897*H897</f>
        <v>0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740</v>
      </c>
      <c r="AT897" s="225" t="s">
        <v>157</v>
      </c>
      <c r="AU897" s="225" t="s">
        <v>85</v>
      </c>
      <c r="AY897" s="19" t="s">
        <v>155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83</v>
      </c>
      <c r="BK897" s="226">
        <f>ROUND(I897*H897,2)</f>
        <v>0</v>
      </c>
      <c r="BL897" s="19" t="s">
        <v>740</v>
      </c>
      <c r="BM897" s="225" t="s">
        <v>1070</v>
      </c>
    </row>
    <row r="898" s="2" customFormat="1">
      <c r="A898" s="40"/>
      <c r="B898" s="41"/>
      <c r="C898" s="42"/>
      <c r="D898" s="227" t="s">
        <v>164</v>
      </c>
      <c r="E898" s="42"/>
      <c r="F898" s="228" t="s">
        <v>1071</v>
      </c>
      <c r="G898" s="42"/>
      <c r="H898" s="42"/>
      <c r="I898" s="229"/>
      <c r="J898" s="42"/>
      <c r="K898" s="42"/>
      <c r="L898" s="46"/>
      <c r="M898" s="230"/>
      <c r="N898" s="231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164</v>
      </c>
      <c r="AU898" s="19" t="s">
        <v>85</v>
      </c>
    </row>
    <row r="899" s="2" customFormat="1">
      <c r="A899" s="40"/>
      <c r="B899" s="41"/>
      <c r="C899" s="42"/>
      <c r="D899" s="232" t="s">
        <v>166</v>
      </c>
      <c r="E899" s="42"/>
      <c r="F899" s="233" t="s">
        <v>1072</v>
      </c>
      <c r="G899" s="42"/>
      <c r="H899" s="42"/>
      <c r="I899" s="229"/>
      <c r="J899" s="42"/>
      <c r="K899" s="42"/>
      <c r="L899" s="46"/>
      <c r="M899" s="230"/>
      <c r="N899" s="231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166</v>
      </c>
      <c r="AU899" s="19" t="s">
        <v>85</v>
      </c>
    </row>
    <row r="900" s="13" customFormat="1">
      <c r="A900" s="13"/>
      <c r="B900" s="234"/>
      <c r="C900" s="235"/>
      <c r="D900" s="227" t="s">
        <v>168</v>
      </c>
      <c r="E900" s="236" t="s">
        <v>21</v>
      </c>
      <c r="F900" s="237" t="s">
        <v>186</v>
      </c>
      <c r="G900" s="235"/>
      <c r="H900" s="236" t="s">
        <v>21</v>
      </c>
      <c r="I900" s="238"/>
      <c r="J900" s="235"/>
      <c r="K900" s="235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168</v>
      </c>
      <c r="AU900" s="243" t="s">
        <v>85</v>
      </c>
      <c r="AV900" s="13" t="s">
        <v>83</v>
      </c>
      <c r="AW900" s="13" t="s">
        <v>37</v>
      </c>
      <c r="AX900" s="13" t="s">
        <v>76</v>
      </c>
      <c r="AY900" s="243" t="s">
        <v>155</v>
      </c>
    </row>
    <row r="901" s="14" customFormat="1">
      <c r="A901" s="14"/>
      <c r="B901" s="244"/>
      <c r="C901" s="245"/>
      <c r="D901" s="227" t="s">
        <v>168</v>
      </c>
      <c r="E901" s="246" t="s">
        <v>21</v>
      </c>
      <c r="F901" s="247" t="s">
        <v>250</v>
      </c>
      <c r="G901" s="245"/>
      <c r="H901" s="248">
        <v>2.2000000000000002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168</v>
      </c>
      <c r="AU901" s="254" t="s">
        <v>85</v>
      </c>
      <c r="AV901" s="14" t="s">
        <v>85</v>
      </c>
      <c r="AW901" s="14" t="s">
        <v>37</v>
      </c>
      <c r="AX901" s="14" t="s">
        <v>76</v>
      </c>
      <c r="AY901" s="254" t="s">
        <v>155</v>
      </c>
    </row>
    <row r="902" s="14" customFormat="1">
      <c r="A902" s="14"/>
      <c r="B902" s="244"/>
      <c r="C902" s="245"/>
      <c r="D902" s="227" t="s">
        <v>168</v>
      </c>
      <c r="E902" s="246" t="s">
        <v>21</v>
      </c>
      <c r="F902" s="247" t="s">
        <v>251</v>
      </c>
      <c r="G902" s="245"/>
      <c r="H902" s="248">
        <v>2.2000000000000002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168</v>
      </c>
      <c r="AU902" s="254" t="s">
        <v>85</v>
      </c>
      <c r="AV902" s="14" t="s">
        <v>85</v>
      </c>
      <c r="AW902" s="14" t="s">
        <v>37</v>
      </c>
      <c r="AX902" s="14" t="s">
        <v>76</v>
      </c>
      <c r="AY902" s="254" t="s">
        <v>155</v>
      </c>
    </row>
    <row r="903" s="14" customFormat="1">
      <c r="A903" s="14"/>
      <c r="B903" s="244"/>
      <c r="C903" s="245"/>
      <c r="D903" s="227" t="s">
        <v>168</v>
      </c>
      <c r="E903" s="246" t="s">
        <v>21</v>
      </c>
      <c r="F903" s="247" t="s">
        <v>252</v>
      </c>
      <c r="G903" s="245"/>
      <c r="H903" s="248">
        <v>2.2000000000000002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168</v>
      </c>
      <c r="AU903" s="254" t="s">
        <v>85</v>
      </c>
      <c r="AV903" s="14" t="s">
        <v>85</v>
      </c>
      <c r="AW903" s="14" t="s">
        <v>37</v>
      </c>
      <c r="AX903" s="14" t="s">
        <v>76</v>
      </c>
      <c r="AY903" s="254" t="s">
        <v>155</v>
      </c>
    </row>
    <row r="904" s="14" customFormat="1">
      <c r="A904" s="14"/>
      <c r="B904" s="244"/>
      <c r="C904" s="245"/>
      <c r="D904" s="227" t="s">
        <v>168</v>
      </c>
      <c r="E904" s="246" t="s">
        <v>21</v>
      </c>
      <c r="F904" s="247" t="s">
        <v>253</v>
      </c>
      <c r="G904" s="245"/>
      <c r="H904" s="248">
        <v>1.8799999999999999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168</v>
      </c>
      <c r="AU904" s="254" t="s">
        <v>85</v>
      </c>
      <c r="AV904" s="14" t="s">
        <v>85</v>
      </c>
      <c r="AW904" s="14" t="s">
        <v>37</v>
      </c>
      <c r="AX904" s="14" t="s">
        <v>76</v>
      </c>
      <c r="AY904" s="254" t="s">
        <v>155</v>
      </c>
    </row>
    <row r="905" s="15" customFormat="1">
      <c r="A905" s="15"/>
      <c r="B905" s="255"/>
      <c r="C905" s="256"/>
      <c r="D905" s="227" t="s">
        <v>168</v>
      </c>
      <c r="E905" s="257" t="s">
        <v>21</v>
      </c>
      <c r="F905" s="258" t="s">
        <v>171</v>
      </c>
      <c r="G905" s="256"/>
      <c r="H905" s="259">
        <v>8.4800000000000004</v>
      </c>
      <c r="I905" s="260"/>
      <c r="J905" s="256"/>
      <c r="K905" s="256"/>
      <c r="L905" s="261"/>
      <c r="M905" s="262"/>
      <c r="N905" s="263"/>
      <c r="O905" s="263"/>
      <c r="P905" s="263"/>
      <c r="Q905" s="263"/>
      <c r="R905" s="263"/>
      <c r="S905" s="263"/>
      <c r="T905" s="264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5" t="s">
        <v>168</v>
      </c>
      <c r="AU905" s="265" t="s">
        <v>85</v>
      </c>
      <c r="AV905" s="15" t="s">
        <v>162</v>
      </c>
      <c r="AW905" s="15" t="s">
        <v>37</v>
      </c>
      <c r="AX905" s="15" t="s">
        <v>83</v>
      </c>
      <c r="AY905" s="265" t="s">
        <v>155</v>
      </c>
    </row>
    <row r="906" s="2" customFormat="1" ht="21.75" customHeight="1">
      <c r="A906" s="40"/>
      <c r="B906" s="41"/>
      <c r="C906" s="214" t="s">
        <v>1073</v>
      </c>
      <c r="D906" s="214" t="s">
        <v>157</v>
      </c>
      <c r="E906" s="215" t="s">
        <v>1074</v>
      </c>
      <c r="F906" s="216" t="s">
        <v>1075</v>
      </c>
      <c r="G906" s="217" t="s">
        <v>208</v>
      </c>
      <c r="H906" s="218">
        <v>8</v>
      </c>
      <c r="I906" s="219"/>
      <c r="J906" s="220">
        <f>ROUND(I906*H906,2)</f>
        <v>0</v>
      </c>
      <c r="K906" s="216" t="s">
        <v>161</v>
      </c>
      <c r="L906" s="46"/>
      <c r="M906" s="221" t="s">
        <v>21</v>
      </c>
      <c r="N906" s="222" t="s">
        <v>47</v>
      </c>
      <c r="O906" s="86"/>
      <c r="P906" s="223">
        <f>O906*H906</f>
        <v>0</v>
      </c>
      <c r="Q906" s="223">
        <v>0</v>
      </c>
      <c r="R906" s="223">
        <f>Q906*H906</f>
        <v>0</v>
      </c>
      <c r="S906" s="223">
        <v>0</v>
      </c>
      <c r="T906" s="224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5" t="s">
        <v>740</v>
      </c>
      <c r="AT906" s="225" t="s">
        <v>157</v>
      </c>
      <c r="AU906" s="225" t="s">
        <v>85</v>
      </c>
      <c r="AY906" s="19" t="s">
        <v>155</v>
      </c>
      <c r="BE906" s="226">
        <f>IF(N906="základní",J906,0)</f>
        <v>0</v>
      </c>
      <c r="BF906" s="226">
        <f>IF(N906="snížená",J906,0)</f>
        <v>0</v>
      </c>
      <c r="BG906" s="226">
        <f>IF(N906="zákl. přenesená",J906,0)</f>
        <v>0</v>
      </c>
      <c r="BH906" s="226">
        <f>IF(N906="sníž. přenesená",J906,0)</f>
        <v>0</v>
      </c>
      <c r="BI906" s="226">
        <f>IF(N906="nulová",J906,0)</f>
        <v>0</v>
      </c>
      <c r="BJ906" s="19" t="s">
        <v>83</v>
      </c>
      <c r="BK906" s="226">
        <f>ROUND(I906*H906,2)</f>
        <v>0</v>
      </c>
      <c r="BL906" s="19" t="s">
        <v>740</v>
      </c>
      <c r="BM906" s="225" t="s">
        <v>1076</v>
      </c>
    </row>
    <row r="907" s="2" customFormat="1">
      <c r="A907" s="40"/>
      <c r="B907" s="41"/>
      <c r="C907" s="42"/>
      <c r="D907" s="227" t="s">
        <v>164</v>
      </c>
      <c r="E907" s="42"/>
      <c r="F907" s="228" t="s">
        <v>1077</v>
      </c>
      <c r="G907" s="42"/>
      <c r="H907" s="42"/>
      <c r="I907" s="229"/>
      <c r="J907" s="42"/>
      <c r="K907" s="42"/>
      <c r="L907" s="46"/>
      <c r="M907" s="230"/>
      <c r="N907" s="231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164</v>
      </c>
      <c r="AU907" s="19" t="s">
        <v>85</v>
      </c>
    </row>
    <row r="908" s="2" customFormat="1">
      <c r="A908" s="40"/>
      <c r="B908" s="41"/>
      <c r="C908" s="42"/>
      <c r="D908" s="232" t="s">
        <v>166</v>
      </c>
      <c r="E908" s="42"/>
      <c r="F908" s="233" t="s">
        <v>1078</v>
      </c>
      <c r="G908" s="42"/>
      <c r="H908" s="42"/>
      <c r="I908" s="229"/>
      <c r="J908" s="42"/>
      <c r="K908" s="42"/>
      <c r="L908" s="46"/>
      <c r="M908" s="230"/>
      <c r="N908" s="231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166</v>
      </c>
      <c r="AU908" s="19" t="s">
        <v>85</v>
      </c>
    </row>
    <row r="909" s="13" customFormat="1">
      <c r="A909" s="13"/>
      <c r="B909" s="234"/>
      <c r="C909" s="235"/>
      <c r="D909" s="227" t="s">
        <v>168</v>
      </c>
      <c r="E909" s="236" t="s">
        <v>21</v>
      </c>
      <c r="F909" s="237" t="s">
        <v>1079</v>
      </c>
      <c r="G909" s="235"/>
      <c r="H909" s="236" t="s">
        <v>21</v>
      </c>
      <c r="I909" s="238"/>
      <c r="J909" s="235"/>
      <c r="K909" s="235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168</v>
      </c>
      <c r="AU909" s="243" t="s">
        <v>85</v>
      </c>
      <c r="AV909" s="13" t="s">
        <v>83</v>
      </c>
      <c r="AW909" s="13" t="s">
        <v>37</v>
      </c>
      <c r="AX909" s="13" t="s">
        <v>76</v>
      </c>
      <c r="AY909" s="243" t="s">
        <v>155</v>
      </c>
    </row>
    <row r="910" s="13" customFormat="1">
      <c r="A910" s="13"/>
      <c r="B910" s="234"/>
      <c r="C910" s="235"/>
      <c r="D910" s="227" t="s">
        <v>168</v>
      </c>
      <c r="E910" s="236" t="s">
        <v>21</v>
      </c>
      <c r="F910" s="237" t="s">
        <v>186</v>
      </c>
      <c r="G910" s="235"/>
      <c r="H910" s="236" t="s">
        <v>21</v>
      </c>
      <c r="I910" s="238"/>
      <c r="J910" s="235"/>
      <c r="K910" s="235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168</v>
      </c>
      <c r="AU910" s="243" t="s">
        <v>85</v>
      </c>
      <c r="AV910" s="13" t="s">
        <v>83</v>
      </c>
      <c r="AW910" s="13" t="s">
        <v>37</v>
      </c>
      <c r="AX910" s="13" t="s">
        <v>76</v>
      </c>
      <c r="AY910" s="243" t="s">
        <v>155</v>
      </c>
    </row>
    <row r="911" s="14" customFormat="1">
      <c r="A911" s="14"/>
      <c r="B911" s="244"/>
      <c r="C911" s="245"/>
      <c r="D911" s="227" t="s">
        <v>168</v>
      </c>
      <c r="E911" s="246" t="s">
        <v>21</v>
      </c>
      <c r="F911" s="247" t="s">
        <v>1080</v>
      </c>
      <c r="G911" s="245"/>
      <c r="H911" s="248">
        <v>2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168</v>
      </c>
      <c r="AU911" s="254" t="s">
        <v>85</v>
      </c>
      <c r="AV911" s="14" t="s">
        <v>85</v>
      </c>
      <c r="AW911" s="14" t="s">
        <v>37</v>
      </c>
      <c r="AX911" s="14" t="s">
        <v>76</v>
      </c>
      <c r="AY911" s="254" t="s">
        <v>155</v>
      </c>
    </row>
    <row r="912" s="14" customFormat="1">
      <c r="A912" s="14"/>
      <c r="B912" s="244"/>
      <c r="C912" s="245"/>
      <c r="D912" s="227" t="s">
        <v>168</v>
      </c>
      <c r="E912" s="246" t="s">
        <v>21</v>
      </c>
      <c r="F912" s="247" t="s">
        <v>1081</v>
      </c>
      <c r="G912" s="245"/>
      <c r="H912" s="248">
        <v>2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168</v>
      </c>
      <c r="AU912" s="254" t="s">
        <v>85</v>
      </c>
      <c r="AV912" s="14" t="s">
        <v>85</v>
      </c>
      <c r="AW912" s="14" t="s">
        <v>37</v>
      </c>
      <c r="AX912" s="14" t="s">
        <v>76</v>
      </c>
      <c r="AY912" s="254" t="s">
        <v>155</v>
      </c>
    </row>
    <row r="913" s="14" customFormat="1">
      <c r="A913" s="14"/>
      <c r="B913" s="244"/>
      <c r="C913" s="245"/>
      <c r="D913" s="227" t="s">
        <v>168</v>
      </c>
      <c r="E913" s="246" t="s">
        <v>21</v>
      </c>
      <c r="F913" s="247" t="s">
        <v>1082</v>
      </c>
      <c r="G913" s="245"/>
      <c r="H913" s="248">
        <v>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168</v>
      </c>
      <c r="AU913" s="254" t="s">
        <v>85</v>
      </c>
      <c r="AV913" s="14" t="s">
        <v>85</v>
      </c>
      <c r="AW913" s="14" t="s">
        <v>37</v>
      </c>
      <c r="AX913" s="14" t="s">
        <v>76</v>
      </c>
      <c r="AY913" s="254" t="s">
        <v>155</v>
      </c>
    </row>
    <row r="914" s="14" customFormat="1">
      <c r="A914" s="14"/>
      <c r="B914" s="244"/>
      <c r="C914" s="245"/>
      <c r="D914" s="227" t="s">
        <v>168</v>
      </c>
      <c r="E914" s="246" t="s">
        <v>21</v>
      </c>
      <c r="F914" s="247" t="s">
        <v>1082</v>
      </c>
      <c r="G914" s="245"/>
      <c r="H914" s="248">
        <v>2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168</v>
      </c>
      <c r="AU914" s="254" t="s">
        <v>85</v>
      </c>
      <c r="AV914" s="14" t="s">
        <v>85</v>
      </c>
      <c r="AW914" s="14" t="s">
        <v>37</v>
      </c>
      <c r="AX914" s="14" t="s">
        <v>76</v>
      </c>
      <c r="AY914" s="254" t="s">
        <v>155</v>
      </c>
    </row>
    <row r="915" s="15" customFormat="1">
      <c r="A915" s="15"/>
      <c r="B915" s="255"/>
      <c r="C915" s="256"/>
      <c r="D915" s="227" t="s">
        <v>168</v>
      </c>
      <c r="E915" s="257" t="s">
        <v>21</v>
      </c>
      <c r="F915" s="258" t="s">
        <v>171</v>
      </c>
      <c r="G915" s="256"/>
      <c r="H915" s="259">
        <v>8</v>
      </c>
      <c r="I915" s="260"/>
      <c r="J915" s="256"/>
      <c r="K915" s="256"/>
      <c r="L915" s="261"/>
      <c r="M915" s="262"/>
      <c r="N915" s="263"/>
      <c r="O915" s="263"/>
      <c r="P915" s="263"/>
      <c r="Q915" s="263"/>
      <c r="R915" s="263"/>
      <c r="S915" s="263"/>
      <c r="T915" s="264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5" t="s">
        <v>168</v>
      </c>
      <c r="AU915" s="265" t="s">
        <v>85</v>
      </c>
      <c r="AV915" s="15" t="s">
        <v>162</v>
      </c>
      <c r="AW915" s="15" t="s">
        <v>37</v>
      </c>
      <c r="AX915" s="15" t="s">
        <v>83</v>
      </c>
      <c r="AY915" s="265" t="s">
        <v>155</v>
      </c>
    </row>
    <row r="916" s="2" customFormat="1" ht="16.5" customHeight="1">
      <c r="A916" s="40"/>
      <c r="B916" s="41"/>
      <c r="C916" s="277" t="s">
        <v>1083</v>
      </c>
      <c r="D916" s="277" t="s">
        <v>476</v>
      </c>
      <c r="E916" s="278" t="s">
        <v>1084</v>
      </c>
      <c r="F916" s="279" t="s">
        <v>1085</v>
      </c>
      <c r="G916" s="280" t="s">
        <v>208</v>
      </c>
      <c r="H916" s="281">
        <v>16.48</v>
      </c>
      <c r="I916" s="282"/>
      <c r="J916" s="283">
        <f>ROUND(I916*H916,2)</f>
        <v>0</v>
      </c>
      <c r="K916" s="279" t="s">
        <v>161</v>
      </c>
      <c r="L916" s="284"/>
      <c r="M916" s="285" t="s">
        <v>21</v>
      </c>
      <c r="N916" s="286" t="s">
        <v>47</v>
      </c>
      <c r="O916" s="86"/>
      <c r="P916" s="223">
        <f>O916*H916</f>
        <v>0</v>
      </c>
      <c r="Q916" s="223">
        <v>0.031</v>
      </c>
      <c r="R916" s="223">
        <f>Q916*H916</f>
        <v>0.51088</v>
      </c>
      <c r="S916" s="223">
        <v>0</v>
      </c>
      <c r="T916" s="224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5" t="s">
        <v>1086</v>
      </c>
      <c r="AT916" s="225" t="s">
        <v>476</v>
      </c>
      <c r="AU916" s="225" t="s">
        <v>85</v>
      </c>
      <c r="AY916" s="19" t="s">
        <v>155</v>
      </c>
      <c r="BE916" s="226">
        <f>IF(N916="základní",J916,0)</f>
        <v>0</v>
      </c>
      <c r="BF916" s="226">
        <f>IF(N916="snížená",J916,0)</f>
        <v>0</v>
      </c>
      <c r="BG916" s="226">
        <f>IF(N916="zákl. přenesená",J916,0)</f>
        <v>0</v>
      </c>
      <c r="BH916" s="226">
        <f>IF(N916="sníž. přenesená",J916,0)</f>
        <v>0</v>
      </c>
      <c r="BI916" s="226">
        <f>IF(N916="nulová",J916,0)</f>
        <v>0</v>
      </c>
      <c r="BJ916" s="19" t="s">
        <v>83</v>
      </c>
      <c r="BK916" s="226">
        <f>ROUND(I916*H916,2)</f>
        <v>0</v>
      </c>
      <c r="BL916" s="19" t="s">
        <v>1086</v>
      </c>
      <c r="BM916" s="225" t="s">
        <v>1087</v>
      </c>
    </row>
    <row r="917" s="2" customFormat="1">
      <c r="A917" s="40"/>
      <c r="B917" s="41"/>
      <c r="C917" s="42"/>
      <c r="D917" s="227" t="s">
        <v>164</v>
      </c>
      <c r="E917" s="42"/>
      <c r="F917" s="228" t="s">
        <v>1085</v>
      </c>
      <c r="G917" s="42"/>
      <c r="H917" s="42"/>
      <c r="I917" s="229"/>
      <c r="J917" s="42"/>
      <c r="K917" s="42"/>
      <c r="L917" s="46"/>
      <c r="M917" s="230"/>
      <c r="N917" s="231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164</v>
      </c>
      <c r="AU917" s="19" t="s">
        <v>85</v>
      </c>
    </row>
    <row r="918" s="14" customFormat="1">
      <c r="A918" s="14"/>
      <c r="B918" s="244"/>
      <c r="C918" s="245"/>
      <c r="D918" s="227" t="s">
        <v>168</v>
      </c>
      <c r="E918" s="246" t="s">
        <v>21</v>
      </c>
      <c r="F918" s="247" t="s">
        <v>1088</v>
      </c>
      <c r="G918" s="245"/>
      <c r="H918" s="248">
        <v>8.4800000000000004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168</v>
      </c>
      <c r="AU918" s="254" t="s">
        <v>85</v>
      </c>
      <c r="AV918" s="14" t="s">
        <v>85</v>
      </c>
      <c r="AW918" s="14" t="s">
        <v>37</v>
      </c>
      <c r="AX918" s="14" t="s">
        <v>76</v>
      </c>
      <c r="AY918" s="254" t="s">
        <v>155</v>
      </c>
    </row>
    <row r="919" s="14" customFormat="1">
      <c r="A919" s="14"/>
      <c r="B919" s="244"/>
      <c r="C919" s="245"/>
      <c r="D919" s="227" t="s">
        <v>168</v>
      </c>
      <c r="E919" s="246" t="s">
        <v>21</v>
      </c>
      <c r="F919" s="247" t="s">
        <v>1089</v>
      </c>
      <c r="G919" s="245"/>
      <c r="H919" s="248">
        <v>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168</v>
      </c>
      <c r="AU919" s="254" t="s">
        <v>85</v>
      </c>
      <c r="AV919" s="14" t="s">
        <v>85</v>
      </c>
      <c r="AW919" s="14" t="s">
        <v>37</v>
      </c>
      <c r="AX919" s="14" t="s">
        <v>76</v>
      </c>
      <c r="AY919" s="254" t="s">
        <v>155</v>
      </c>
    </row>
    <row r="920" s="15" customFormat="1">
      <c r="A920" s="15"/>
      <c r="B920" s="255"/>
      <c r="C920" s="256"/>
      <c r="D920" s="227" t="s">
        <v>168</v>
      </c>
      <c r="E920" s="257" t="s">
        <v>21</v>
      </c>
      <c r="F920" s="258" t="s">
        <v>171</v>
      </c>
      <c r="G920" s="256"/>
      <c r="H920" s="259">
        <v>16.48</v>
      </c>
      <c r="I920" s="260"/>
      <c r="J920" s="256"/>
      <c r="K920" s="256"/>
      <c r="L920" s="261"/>
      <c r="M920" s="262"/>
      <c r="N920" s="263"/>
      <c r="O920" s="263"/>
      <c r="P920" s="263"/>
      <c r="Q920" s="263"/>
      <c r="R920" s="263"/>
      <c r="S920" s="263"/>
      <c r="T920" s="264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5" t="s">
        <v>168</v>
      </c>
      <c r="AU920" s="265" t="s">
        <v>85</v>
      </c>
      <c r="AV920" s="15" t="s">
        <v>162</v>
      </c>
      <c r="AW920" s="15" t="s">
        <v>37</v>
      </c>
      <c r="AX920" s="15" t="s">
        <v>83</v>
      </c>
      <c r="AY920" s="265" t="s">
        <v>155</v>
      </c>
    </row>
    <row r="921" s="2" customFormat="1" ht="16.5" customHeight="1">
      <c r="A921" s="40"/>
      <c r="B921" s="41"/>
      <c r="C921" s="277" t="s">
        <v>1090</v>
      </c>
      <c r="D921" s="277" t="s">
        <v>476</v>
      </c>
      <c r="E921" s="278" t="s">
        <v>1091</v>
      </c>
      <c r="F921" s="279" t="s">
        <v>1092</v>
      </c>
      <c r="G921" s="280" t="s">
        <v>553</v>
      </c>
      <c r="H921" s="281">
        <v>32.960000000000001</v>
      </c>
      <c r="I921" s="282"/>
      <c r="J921" s="283">
        <f>ROUND(I921*H921,2)</f>
        <v>0</v>
      </c>
      <c r="K921" s="279" t="s">
        <v>161</v>
      </c>
      <c r="L921" s="284"/>
      <c r="M921" s="285" t="s">
        <v>21</v>
      </c>
      <c r="N921" s="286" t="s">
        <v>47</v>
      </c>
      <c r="O921" s="86"/>
      <c r="P921" s="223">
        <f>O921*H921</f>
        <v>0</v>
      </c>
      <c r="Q921" s="223">
        <v>0.0060000000000000001</v>
      </c>
      <c r="R921" s="223">
        <f>Q921*H921</f>
        <v>0.19776000000000002</v>
      </c>
      <c r="S921" s="223">
        <v>0</v>
      </c>
      <c r="T921" s="224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5" t="s">
        <v>1086</v>
      </c>
      <c r="AT921" s="225" t="s">
        <v>476</v>
      </c>
      <c r="AU921" s="225" t="s">
        <v>85</v>
      </c>
      <c r="AY921" s="19" t="s">
        <v>155</v>
      </c>
      <c r="BE921" s="226">
        <f>IF(N921="základní",J921,0)</f>
        <v>0</v>
      </c>
      <c r="BF921" s="226">
        <f>IF(N921="snížená",J921,0)</f>
        <v>0</v>
      </c>
      <c r="BG921" s="226">
        <f>IF(N921="zákl. přenesená",J921,0)</f>
        <v>0</v>
      </c>
      <c r="BH921" s="226">
        <f>IF(N921="sníž. přenesená",J921,0)</f>
        <v>0</v>
      </c>
      <c r="BI921" s="226">
        <f>IF(N921="nulová",J921,0)</f>
        <v>0</v>
      </c>
      <c r="BJ921" s="19" t="s">
        <v>83</v>
      </c>
      <c r="BK921" s="226">
        <f>ROUND(I921*H921,2)</f>
        <v>0</v>
      </c>
      <c r="BL921" s="19" t="s">
        <v>1086</v>
      </c>
      <c r="BM921" s="225" t="s">
        <v>1093</v>
      </c>
    </row>
    <row r="922" s="2" customFormat="1">
      <c r="A922" s="40"/>
      <c r="B922" s="41"/>
      <c r="C922" s="42"/>
      <c r="D922" s="227" t="s">
        <v>164</v>
      </c>
      <c r="E922" s="42"/>
      <c r="F922" s="228" t="s">
        <v>1092</v>
      </c>
      <c r="G922" s="42"/>
      <c r="H922" s="42"/>
      <c r="I922" s="229"/>
      <c r="J922" s="42"/>
      <c r="K922" s="42"/>
      <c r="L922" s="46"/>
      <c r="M922" s="230"/>
      <c r="N922" s="231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164</v>
      </c>
      <c r="AU922" s="19" t="s">
        <v>85</v>
      </c>
    </row>
    <row r="923" s="14" customFormat="1">
      <c r="A923" s="14"/>
      <c r="B923" s="244"/>
      <c r="C923" s="245"/>
      <c r="D923" s="227" t="s">
        <v>168</v>
      </c>
      <c r="E923" s="245"/>
      <c r="F923" s="247" t="s">
        <v>1094</v>
      </c>
      <c r="G923" s="245"/>
      <c r="H923" s="248">
        <v>32.960000000000001</v>
      </c>
      <c r="I923" s="249"/>
      <c r="J923" s="245"/>
      <c r="K923" s="245"/>
      <c r="L923" s="250"/>
      <c r="M923" s="288"/>
      <c r="N923" s="289"/>
      <c r="O923" s="289"/>
      <c r="P923" s="289"/>
      <c r="Q923" s="289"/>
      <c r="R923" s="289"/>
      <c r="S923" s="289"/>
      <c r="T923" s="29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168</v>
      </c>
      <c r="AU923" s="254" t="s">
        <v>85</v>
      </c>
      <c r="AV923" s="14" t="s">
        <v>85</v>
      </c>
      <c r="AW923" s="14" t="s">
        <v>4</v>
      </c>
      <c r="AX923" s="14" t="s">
        <v>83</v>
      </c>
      <c r="AY923" s="254" t="s">
        <v>155</v>
      </c>
    </row>
    <row r="924" s="2" customFormat="1" ht="6.96" customHeight="1">
      <c r="A924" s="40"/>
      <c r="B924" s="61"/>
      <c r="C924" s="62"/>
      <c r="D924" s="62"/>
      <c r="E924" s="62"/>
      <c r="F924" s="62"/>
      <c r="G924" s="62"/>
      <c r="H924" s="62"/>
      <c r="I924" s="62"/>
      <c r="J924" s="62"/>
      <c r="K924" s="62"/>
      <c r="L924" s="46"/>
      <c r="M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</sheetData>
  <sheetProtection sheet="1" autoFilter="0" formatColumns="0" formatRows="0" objects="1" scenarios="1" spinCount="100000" saltValue="3vVhqHOUKprNVWD2EMbjNQLiZs119xlt335GGnc234CSCNgeu8xuhHin5mSQq47P0eV0PLraeld0Gm2wJ2OZuQ==" hashValue="6Bzkhx04sYZzagfSkQm2WD9f1hlFv+O37915iilJKqOkyWZrjpJrorgP11Mt8GUa+sHMpG8NeHH27fe3TGQ49A==" algorithmName="SHA-512" password="C71F"/>
  <autoFilter ref="C97:K9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2_02/113106132"/>
    <hyperlink ref="F109" r:id="rId2" display="https://podminky.urs.cz/item/CS_URS_2022_02/113106134"/>
    <hyperlink ref="F117" r:id="rId3" display="https://podminky.urs.cz/item/CS_URS_2022_02/113107322"/>
    <hyperlink ref="F129" r:id="rId4" display="https://podminky.urs.cz/item/CS_URS_2022_02/113107343"/>
    <hyperlink ref="F137" r:id="rId5" display="https://podminky.urs.cz/item/CS_URS_2022_02/113107346"/>
    <hyperlink ref="F146" r:id="rId6" display="https://podminky.urs.cz/item/CS_URS_2022_02/115001104"/>
    <hyperlink ref="F150" r:id="rId7" display="https://podminky.urs.cz/item/CS_URS_2022_02/115101201"/>
    <hyperlink ref="F160" r:id="rId8" display="https://podminky.urs.cz/item/CS_URS_2022_02/115101301"/>
    <hyperlink ref="F170" r:id="rId9" display="https://podminky.urs.cz/item/CS_URS_2022_02/119001401"/>
    <hyperlink ref="F180" r:id="rId10" display="https://podminky.urs.cz/item/CS_URS_2022_02/119001421"/>
    <hyperlink ref="F189" r:id="rId11" display="https://podminky.urs.cz/item/CS_URS_2022_02/121151113"/>
    <hyperlink ref="F200" r:id="rId12" display="https://podminky.urs.cz/item/CS_URS_2022_02/131213712"/>
    <hyperlink ref="F215" r:id="rId13" display="https://podminky.urs.cz/item/CS_URS_2022_02/131251205"/>
    <hyperlink ref="F264" r:id="rId14" display="https://podminky.urs.cz/item/CS_URS_2022_02/131313712"/>
    <hyperlink ref="F270" r:id="rId15" display="https://podminky.urs.cz/item/CS_URS_2022_02/131351204"/>
    <hyperlink ref="F278" r:id="rId16" display="https://podminky.urs.cz/item/CS_URS_2022_02/132212222"/>
    <hyperlink ref="F290" r:id="rId17" display="https://podminky.urs.cz/item/CS_URS_2022_02/132254204"/>
    <hyperlink ref="F307" r:id="rId18" display="https://podminky.urs.cz/item/CS_URS_2022_02/132312222"/>
    <hyperlink ref="F313" r:id="rId19" display="https://podminky.urs.cz/item/CS_URS_2022_02/132354204"/>
    <hyperlink ref="F321" r:id="rId20" display="https://podminky.urs.cz/item/CS_URS_2022_02/139001101"/>
    <hyperlink ref="F334" r:id="rId21" display="https://podminky.urs.cz/item/CS_URS_2022_02/151201102"/>
    <hyperlink ref="F359" r:id="rId22" display="https://podminky.urs.cz/item/CS_URS_2022_02/151201112"/>
    <hyperlink ref="F362" r:id="rId23" display="https://podminky.urs.cz/item/CS_URS_2022_02/162751117"/>
    <hyperlink ref="F370" r:id="rId24" display="https://podminky.urs.cz/item/CS_URS_2022_02/162751119"/>
    <hyperlink ref="F374" r:id="rId25" display="https://podminky.urs.cz/item/CS_URS_2022_02/162751137"/>
    <hyperlink ref="F382" r:id="rId26" display="https://podminky.urs.cz/item/CS_URS_2022_02/162751139"/>
    <hyperlink ref="F386" r:id="rId27" display="https://podminky.urs.cz/item/CS_URS_2022_02/171201221"/>
    <hyperlink ref="F393" r:id="rId28" display="https://podminky.urs.cz/item/CS_URS_2022_02/174151101"/>
    <hyperlink ref="F422" r:id="rId29" display="https://podminky.urs.cz/item/CS_URS_2022_02/175151101"/>
    <hyperlink ref="F444" r:id="rId30" display="https://podminky.urs.cz/item/CS_URS_2022_02/181951111"/>
    <hyperlink ref="F456" r:id="rId31" display="https://podminky.urs.cz/item/CS_URS_2022_02/212755214"/>
    <hyperlink ref="F463" r:id="rId32" display="https://podminky.urs.cz/item/CS_URS_2022_02/359901111"/>
    <hyperlink ref="F472" r:id="rId33" display="https://podminky.urs.cz/item/CS_URS_2022_02/359901211"/>
    <hyperlink ref="F476" r:id="rId34" display="https://podminky.urs.cz/item/CS_URS_2022_02/451573111"/>
    <hyperlink ref="F490" r:id="rId35" display="https://podminky.urs.cz/item/CS_URS_2022_02/452111121"/>
    <hyperlink ref="F504" r:id="rId36" display="https://podminky.urs.cz/item/CS_URS_2022_02/452112112"/>
    <hyperlink ref="F521" r:id="rId37" display="https://podminky.urs.cz/item/CS_URS_2022_02/452112122"/>
    <hyperlink ref="F530" r:id="rId38" display="https://podminky.urs.cz/item/CS_URS_2022_02/452311131"/>
    <hyperlink ref="F542" r:id="rId39" display="https://podminky.urs.cz/item/CS_URS_2022_02/452312131"/>
    <hyperlink ref="F565" r:id="rId40" display="https://podminky.urs.cz/item/CS_URS_2022_02/822442212"/>
    <hyperlink ref="F573" r:id="rId41" display="https://podminky.urs.cz/item/CS_URS_2022_02/822472212"/>
    <hyperlink ref="F584" r:id="rId42" display="https://podminky.urs.cz/item/CS_URS_2022_02/892441111"/>
    <hyperlink ref="F589" r:id="rId43" display="https://podminky.urs.cz/item/CS_URS_2022_02/892442111"/>
    <hyperlink ref="F595" r:id="rId44" display="https://podminky.urs.cz/item/CS_URS_2022_02/892471111"/>
    <hyperlink ref="F603" r:id="rId45" display="https://podminky.urs.cz/item/CS_URS_2022_02/892482111"/>
    <hyperlink ref="F611" r:id="rId46" display="https://podminky.urs.cz/item/CS_URS_2022_02/894201161"/>
    <hyperlink ref="F619" r:id="rId47" display="https://podminky.urs.cz/item/CS_URS_2022_02/894302162"/>
    <hyperlink ref="F633" r:id="rId48" display="https://podminky.urs.cz/item/CS_URS_2022_02/894411311"/>
    <hyperlink ref="F660" r:id="rId49" display="https://podminky.urs.cz/item/CS_URS_2022_02/894412411"/>
    <hyperlink ref="F682" r:id="rId50" display="https://podminky.urs.cz/item/CS_URS_2022_02/894414111"/>
    <hyperlink ref="F695" r:id="rId51" display="https://podminky.urs.cz/item/CS_URS_2022_02/894502101"/>
    <hyperlink ref="F701" r:id="rId52" display="https://podminky.urs.cz/item/CS_URS_2022_02/894502201"/>
    <hyperlink ref="F708" r:id="rId53" display="https://podminky.urs.cz/item/CS_URS_2022_02/894608112"/>
    <hyperlink ref="F720" r:id="rId54" display="https://podminky.urs.cz/item/CS_URS_2022_02/899104112"/>
    <hyperlink ref="F727" r:id="rId55" display="https://podminky.urs.cz/item/CS_URS_2022_02/899304111"/>
    <hyperlink ref="F734" r:id="rId56" display="https://podminky.urs.cz/item/CS_URS_2022_02/899501221"/>
    <hyperlink ref="F740" r:id="rId57" display="https://podminky.urs.cz/item/CS_URS_2022_02/899623141"/>
    <hyperlink ref="F756" r:id="rId58" display="https://podminky.urs.cz/item/CS_URS_2022_02/916111123"/>
    <hyperlink ref="F766" r:id="rId59" display="https://podminky.urs.cz/item/CS_URS_2022_02/916991121"/>
    <hyperlink ref="F773" r:id="rId60" display="https://podminky.urs.cz/item/CS_URS_2022_02/919735113"/>
    <hyperlink ref="F781" r:id="rId61" display="https://podminky.urs.cz/item/CS_URS_2022_02/919735116"/>
    <hyperlink ref="F799" r:id="rId62" display="https://podminky.urs.cz/item/CS_URS_2022_02/810441811"/>
    <hyperlink ref="F806" r:id="rId63" display="https://podminky.urs.cz/item/CS_URS_2022_02/890351851"/>
    <hyperlink ref="F813" r:id="rId64" display="https://podminky.urs.cz/item/CS_URS_2022_02/890411851"/>
    <hyperlink ref="F820" r:id="rId65" display="https://podminky.urs.cz/item/CS_URS_2022_02/899103211"/>
    <hyperlink ref="F825" r:id="rId66" display="https://podminky.urs.cz/item/CS_URS_2022_02/899910211"/>
    <hyperlink ref="F833" r:id="rId67" display="https://podminky.urs.cz/item/CS_URS_2022_02/899910212"/>
    <hyperlink ref="F839" r:id="rId68" display="https://podminky.urs.cz/item/CS_URS_2022_02/961044111"/>
    <hyperlink ref="F848" r:id="rId69" display="https://podminky.urs.cz/item/CS_URS_2022_02/997013111"/>
    <hyperlink ref="F851" r:id="rId70" display="https://podminky.urs.cz/item/CS_URS_2022_02/997013501"/>
    <hyperlink ref="F854" r:id="rId71" display="https://podminky.urs.cz/item/CS_URS_2022_02/997013509"/>
    <hyperlink ref="F858" r:id="rId72" display="https://podminky.urs.cz/item/CS_URS_2022_02/997221551"/>
    <hyperlink ref="F861" r:id="rId73" display="https://podminky.urs.cz/item/CS_URS_2022_02/997221559"/>
    <hyperlink ref="F865" r:id="rId74" display="https://podminky.urs.cz/item/CS_URS_2022_02/997221561"/>
    <hyperlink ref="F868" r:id="rId75" display="https://podminky.urs.cz/item/CS_URS_2022_02/997221569"/>
    <hyperlink ref="F872" r:id="rId76" display="https://podminky.urs.cz/item/CS_URS_2022_02/997221861"/>
    <hyperlink ref="F875" r:id="rId77" display="https://podminky.urs.cz/item/CS_URS_2022_02/997221862"/>
    <hyperlink ref="F878" r:id="rId78" display="https://podminky.urs.cz/item/CS_URS_2022_02/997221873"/>
    <hyperlink ref="F881" r:id="rId79" display="https://podminky.urs.cz/item/CS_URS_2022_02/997221875"/>
    <hyperlink ref="F885" r:id="rId80" display="https://podminky.urs.cz/item/CS_URS_2022_02/998274101"/>
    <hyperlink ref="F890" r:id="rId81" display="https://podminky.urs.cz/item/CS_URS_2022_02/460671112"/>
    <hyperlink ref="F899" r:id="rId82" display="https://podminky.urs.cz/item/CS_URS_2022_02/460751111"/>
    <hyperlink ref="F908" r:id="rId83" display="https://podminky.urs.cz/item/CS_URS_2022_02/46075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1" customFormat="1" ht="12" customHeight="1">
      <c r="B8" s="22"/>
      <c r="D8" s="144" t="s">
        <v>119</v>
      </c>
      <c r="L8" s="22"/>
    </row>
    <row r="9" s="2" customFormat="1" ht="16.5" customHeight="1">
      <c r="A9" s="40"/>
      <c r="B9" s="46"/>
      <c r="C9" s="40"/>
      <c r="D9" s="40"/>
      <c r="E9" s="145" t="s">
        <v>120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1095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26. 7. 2022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26</v>
      </c>
      <c r="E16" s="40"/>
      <c r="F16" s="40"/>
      <c r="G16" s="40"/>
      <c r="H16" s="40"/>
      <c r="I16" s="144" t="s">
        <v>27</v>
      </c>
      <c r="J16" s="135" t="s">
        <v>28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4" t="s">
        <v>30</v>
      </c>
      <c r="J17" s="135" t="s">
        <v>21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27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30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27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30</v>
      </c>
      <c r="J23" s="135" t="s">
        <v>36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27</v>
      </c>
      <c r="J25" s="135" t="s">
        <v>21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4" t="s">
        <v>30</v>
      </c>
      <c r="J26" s="135" t="s">
        <v>21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21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ROUND((SUM(BE92:BE282)),  2)</f>
        <v>0</v>
      </c>
      <c r="G35" s="40"/>
      <c r="H35" s="40"/>
      <c r="I35" s="159">
        <v>0.20999999999999999</v>
      </c>
      <c r="J35" s="158">
        <f>ROUND(((SUM(BE92:BE282))*I35),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ROUND((SUM(BF92:BF282)),  2)</f>
        <v>0</v>
      </c>
      <c r="G36" s="40"/>
      <c r="H36" s="40"/>
      <c r="I36" s="159">
        <v>0.14999999999999999</v>
      </c>
      <c r="J36" s="158">
        <f>ROUND(((SUM(BF92:BF282))*I36),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ROUND((SUM(BG92:BG282)),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ROUND((SUM(BH92:BH282)),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ROUND((SUM(BI92:BI282)),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Valtice - rekonstrukce kanalizace na ulicích Mikulovská, Břeclavská - část II.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330.2.2 - Odbočky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Valtice</v>
      </c>
      <c r="G56" s="42"/>
      <c r="H56" s="42"/>
      <c r="I56" s="34" t="s">
        <v>24</v>
      </c>
      <c r="J56" s="74" t="str">
        <f>IF(J14="","",J14)</f>
        <v>26. 7. 2022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Vodovody a kanalizace Břeclav a.s.</v>
      </c>
      <c r="G58" s="42"/>
      <c r="H58" s="42"/>
      <c r="I58" s="34" t="s">
        <v>33</v>
      </c>
      <c r="J58" s="38" t="str">
        <f>E23</f>
        <v>AQUA PROCON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Humpolík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124</v>
      </c>
      <c r="D61" s="173"/>
      <c r="E61" s="173"/>
      <c r="F61" s="173"/>
      <c r="G61" s="173"/>
      <c r="H61" s="173"/>
      <c r="I61" s="173"/>
      <c r="J61" s="174" t="s">
        <v>125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6"/>
      <c r="C64" s="177"/>
      <c r="D64" s="178" t="s">
        <v>127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131</v>
      </c>
      <c r="E66" s="184"/>
      <c r="F66" s="184"/>
      <c r="G66" s="184"/>
      <c r="H66" s="184"/>
      <c r="I66" s="184"/>
      <c r="J66" s="185">
        <f>J191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133</v>
      </c>
      <c r="E67" s="184"/>
      <c r="F67" s="184"/>
      <c r="G67" s="184"/>
      <c r="H67" s="184"/>
      <c r="I67" s="184"/>
      <c r="J67" s="185">
        <f>J210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135</v>
      </c>
      <c r="E68" s="184"/>
      <c r="F68" s="184"/>
      <c r="G68" s="184"/>
      <c r="H68" s="184"/>
      <c r="I68" s="184"/>
      <c r="J68" s="185">
        <f>J251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136</v>
      </c>
      <c r="E69" s="184"/>
      <c r="F69" s="184"/>
      <c r="G69" s="184"/>
      <c r="H69" s="184"/>
      <c r="I69" s="184"/>
      <c r="J69" s="185">
        <f>J265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137</v>
      </c>
      <c r="E70" s="184"/>
      <c r="F70" s="184"/>
      <c r="G70" s="184"/>
      <c r="H70" s="184"/>
      <c r="I70" s="184"/>
      <c r="J70" s="185">
        <f>J279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140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Valtice - rekonstrukce kanalizace na ulicích Mikulovská, Břeclavská - část II.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119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120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121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330.2.2 - Odbočky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F14</f>
        <v>Valtice</v>
      </c>
      <c r="G86" s="42"/>
      <c r="H86" s="42"/>
      <c r="I86" s="34" t="s">
        <v>24</v>
      </c>
      <c r="J86" s="74" t="str">
        <f>IF(J14="","",J14)</f>
        <v>26. 7. 2022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E17</f>
        <v>Vodovody a kanalizace Břeclav a.s.</v>
      </c>
      <c r="G88" s="42"/>
      <c r="H88" s="42"/>
      <c r="I88" s="34" t="s">
        <v>33</v>
      </c>
      <c r="J88" s="38" t="str">
        <f>E23</f>
        <v>AQUA PROCON s.r.o.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38</v>
      </c>
      <c r="J89" s="38" t="str">
        <f>E26</f>
        <v>Ing. Humpolík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141</v>
      </c>
      <c r="D91" s="190" t="s">
        <v>61</v>
      </c>
      <c r="E91" s="190" t="s">
        <v>57</v>
      </c>
      <c r="F91" s="190" t="s">
        <v>58</v>
      </c>
      <c r="G91" s="190" t="s">
        <v>142</v>
      </c>
      <c r="H91" s="190" t="s">
        <v>143</v>
      </c>
      <c r="I91" s="190" t="s">
        <v>144</v>
      </c>
      <c r="J91" s="190" t="s">
        <v>125</v>
      </c>
      <c r="K91" s="191" t="s">
        <v>145</v>
      </c>
      <c r="L91" s="192"/>
      <c r="M91" s="94" t="s">
        <v>21</v>
      </c>
      <c r="N91" s="95" t="s">
        <v>46</v>
      </c>
      <c r="O91" s="95" t="s">
        <v>146</v>
      </c>
      <c r="P91" s="95" t="s">
        <v>147</v>
      </c>
      <c r="Q91" s="95" t="s">
        <v>148</v>
      </c>
      <c r="R91" s="95" t="s">
        <v>149</v>
      </c>
      <c r="S91" s="95" t="s">
        <v>150</v>
      </c>
      <c r="T91" s="96" t="s">
        <v>151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152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50.203715959999997</v>
      </c>
      <c r="S92" s="98"/>
      <c r="T92" s="196">
        <f>T93</f>
        <v>6.736559999999999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126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153</v>
      </c>
      <c r="F93" s="201" t="s">
        <v>154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P94+P191+P210+P251+P265+P279</f>
        <v>0</v>
      </c>
      <c r="Q93" s="206"/>
      <c r="R93" s="207">
        <f>R94+R191+R210+R251+R265+R279</f>
        <v>50.203715959999997</v>
      </c>
      <c r="S93" s="206"/>
      <c r="T93" s="208">
        <f>T94+T191+T210+T251+T265+T279</f>
        <v>6.736559999999999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155</v>
      </c>
      <c r="BK93" s="211">
        <f>BK94+BK191+BK210+BK251+BK265+BK279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156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SUM(P95:P190)</f>
        <v>0</v>
      </c>
      <c r="Q94" s="206"/>
      <c r="R94" s="207">
        <f>SUM(R95:R190)</f>
        <v>28.211762</v>
      </c>
      <c r="S94" s="206"/>
      <c r="T94" s="208">
        <f>SUM(T95:T190)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155</v>
      </c>
      <c r="BK94" s="211">
        <f>SUM(BK95:BK190)</f>
        <v>0</v>
      </c>
    </row>
    <row r="95" s="2" customFormat="1" ht="21.75" customHeight="1">
      <c r="A95" s="40"/>
      <c r="B95" s="41"/>
      <c r="C95" s="214" t="s">
        <v>83</v>
      </c>
      <c r="D95" s="214" t="s">
        <v>157</v>
      </c>
      <c r="E95" s="215" t="s">
        <v>340</v>
      </c>
      <c r="F95" s="216" t="s">
        <v>341</v>
      </c>
      <c r="G95" s="217" t="s">
        <v>270</v>
      </c>
      <c r="H95" s="218">
        <v>47.488</v>
      </c>
      <c r="I95" s="219"/>
      <c r="J95" s="220">
        <f>ROUND(I95*H95,2)</f>
        <v>0</v>
      </c>
      <c r="K95" s="216" t="s">
        <v>161</v>
      </c>
      <c r="L95" s="46"/>
      <c r="M95" s="221" t="s">
        <v>21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162</v>
      </c>
      <c r="AT95" s="225" t="s">
        <v>157</v>
      </c>
      <c r="AU95" s="225" t="s">
        <v>85</v>
      </c>
      <c r="AY95" s="19" t="s">
        <v>155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162</v>
      </c>
      <c r="BM95" s="225" t="s">
        <v>1096</v>
      </c>
    </row>
    <row r="96" s="2" customFormat="1">
      <c r="A96" s="40"/>
      <c r="B96" s="41"/>
      <c r="C96" s="42"/>
      <c r="D96" s="227" t="s">
        <v>164</v>
      </c>
      <c r="E96" s="42"/>
      <c r="F96" s="228" t="s">
        <v>343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164</v>
      </c>
      <c r="AU96" s="19" t="s">
        <v>85</v>
      </c>
    </row>
    <row r="97" s="2" customFormat="1">
      <c r="A97" s="40"/>
      <c r="B97" s="41"/>
      <c r="C97" s="42"/>
      <c r="D97" s="232" t="s">
        <v>166</v>
      </c>
      <c r="E97" s="42"/>
      <c r="F97" s="233" t="s">
        <v>344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166</v>
      </c>
      <c r="AU97" s="19" t="s">
        <v>85</v>
      </c>
    </row>
    <row r="98" s="13" customFormat="1">
      <c r="A98" s="13"/>
      <c r="B98" s="234"/>
      <c r="C98" s="235"/>
      <c r="D98" s="227" t="s">
        <v>168</v>
      </c>
      <c r="E98" s="236" t="s">
        <v>21</v>
      </c>
      <c r="F98" s="237" t="s">
        <v>274</v>
      </c>
      <c r="G98" s="235"/>
      <c r="H98" s="236" t="s">
        <v>21</v>
      </c>
      <c r="I98" s="238"/>
      <c r="J98" s="235"/>
      <c r="K98" s="235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168</v>
      </c>
      <c r="AU98" s="243" t="s">
        <v>85</v>
      </c>
      <c r="AV98" s="13" t="s">
        <v>83</v>
      </c>
      <c r="AW98" s="13" t="s">
        <v>37</v>
      </c>
      <c r="AX98" s="13" t="s">
        <v>76</v>
      </c>
      <c r="AY98" s="243" t="s">
        <v>155</v>
      </c>
    </row>
    <row r="99" s="13" customFormat="1">
      <c r="A99" s="13"/>
      <c r="B99" s="234"/>
      <c r="C99" s="235"/>
      <c r="D99" s="227" t="s">
        <v>168</v>
      </c>
      <c r="E99" s="236" t="s">
        <v>21</v>
      </c>
      <c r="F99" s="237" t="s">
        <v>1097</v>
      </c>
      <c r="G99" s="235"/>
      <c r="H99" s="236" t="s">
        <v>21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168</v>
      </c>
      <c r="AU99" s="243" t="s">
        <v>85</v>
      </c>
      <c r="AV99" s="13" t="s">
        <v>83</v>
      </c>
      <c r="AW99" s="13" t="s">
        <v>37</v>
      </c>
      <c r="AX99" s="13" t="s">
        <v>76</v>
      </c>
      <c r="AY99" s="243" t="s">
        <v>155</v>
      </c>
    </row>
    <row r="100" s="14" customFormat="1">
      <c r="A100" s="14"/>
      <c r="B100" s="244"/>
      <c r="C100" s="245"/>
      <c r="D100" s="227" t="s">
        <v>168</v>
      </c>
      <c r="E100" s="246" t="s">
        <v>21</v>
      </c>
      <c r="F100" s="247" t="s">
        <v>1098</v>
      </c>
      <c r="G100" s="245"/>
      <c r="H100" s="248">
        <v>18.59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168</v>
      </c>
      <c r="AU100" s="254" t="s">
        <v>85</v>
      </c>
      <c r="AV100" s="14" t="s">
        <v>85</v>
      </c>
      <c r="AW100" s="14" t="s">
        <v>37</v>
      </c>
      <c r="AX100" s="14" t="s">
        <v>76</v>
      </c>
      <c r="AY100" s="254" t="s">
        <v>155</v>
      </c>
    </row>
    <row r="101" s="14" customFormat="1">
      <c r="A101" s="14"/>
      <c r="B101" s="244"/>
      <c r="C101" s="245"/>
      <c r="D101" s="227" t="s">
        <v>168</v>
      </c>
      <c r="E101" s="246" t="s">
        <v>21</v>
      </c>
      <c r="F101" s="247" t="s">
        <v>1099</v>
      </c>
      <c r="G101" s="245"/>
      <c r="H101" s="248">
        <v>37.729999999999997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168</v>
      </c>
      <c r="AU101" s="254" t="s">
        <v>85</v>
      </c>
      <c r="AV101" s="14" t="s">
        <v>85</v>
      </c>
      <c r="AW101" s="14" t="s">
        <v>37</v>
      </c>
      <c r="AX101" s="14" t="s">
        <v>76</v>
      </c>
      <c r="AY101" s="254" t="s">
        <v>155</v>
      </c>
    </row>
    <row r="102" s="14" customFormat="1">
      <c r="A102" s="14"/>
      <c r="B102" s="244"/>
      <c r="C102" s="245"/>
      <c r="D102" s="227" t="s">
        <v>168</v>
      </c>
      <c r="E102" s="246" t="s">
        <v>21</v>
      </c>
      <c r="F102" s="247" t="s">
        <v>1100</v>
      </c>
      <c r="G102" s="245"/>
      <c r="H102" s="248">
        <v>7.9199999999999999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168</v>
      </c>
      <c r="AU102" s="254" t="s">
        <v>85</v>
      </c>
      <c r="AV102" s="14" t="s">
        <v>85</v>
      </c>
      <c r="AW102" s="14" t="s">
        <v>37</v>
      </c>
      <c r="AX102" s="14" t="s">
        <v>76</v>
      </c>
      <c r="AY102" s="254" t="s">
        <v>155</v>
      </c>
    </row>
    <row r="103" s="14" customFormat="1">
      <c r="A103" s="14"/>
      <c r="B103" s="244"/>
      <c r="C103" s="245"/>
      <c r="D103" s="227" t="s">
        <v>168</v>
      </c>
      <c r="E103" s="246" t="s">
        <v>21</v>
      </c>
      <c r="F103" s="247" t="s">
        <v>1101</v>
      </c>
      <c r="G103" s="245"/>
      <c r="H103" s="248">
        <v>3.6000000000000001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168</v>
      </c>
      <c r="AU103" s="254" t="s">
        <v>85</v>
      </c>
      <c r="AV103" s="14" t="s">
        <v>85</v>
      </c>
      <c r="AW103" s="14" t="s">
        <v>37</v>
      </c>
      <c r="AX103" s="14" t="s">
        <v>76</v>
      </c>
      <c r="AY103" s="254" t="s">
        <v>155</v>
      </c>
    </row>
    <row r="104" s="15" customFormat="1">
      <c r="A104" s="15"/>
      <c r="B104" s="255"/>
      <c r="C104" s="256"/>
      <c r="D104" s="227" t="s">
        <v>168</v>
      </c>
      <c r="E104" s="257" t="s">
        <v>21</v>
      </c>
      <c r="F104" s="258" t="s">
        <v>171</v>
      </c>
      <c r="G104" s="256"/>
      <c r="H104" s="259">
        <v>67.840000000000003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168</v>
      </c>
      <c r="AU104" s="265" t="s">
        <v>85</v>
      </c>
      <c r="AV104" s="15" t="s">
        <v>162</v>
      </c>
      <c r="AW104" s="15" t="s">
        <v>37</v>
      </c>
      <c r="AX104" s="15" t="s">
        <v>76</v>
      </c>
      <c r="AY104" s="265" t="s">
        <v>155</v>
      </c>
    </row>
    <row r="105" s="14" customFormat="1">
      <c r="A105" s="14"/>
      <c r="B105" s="244"/>
      <c r="C105" s="245"/>
      <c r="D105" s="227" t="s">
        <v>168</v>
      </c>
      <c r="E105" s="246" t="s">
        <v>21</v>
      </c>
      <c r="F105" s="247" t="s">
        <v>1102</v>
      </c>
      <c r="G105" s="245"/>
      <c r="H105" s="248">
        <v>47.488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168</v>
      </c>
      <c r="AU105" s="254" t="s">
        <v>85</v>
      </c>
      <c r="AV105" s="14" t="s">
        <v>85</v>
      </c>
      <c r="AW105" s="14" t="s">
        <v>37</v>
      </c>
      <c r="AX105" s="14" t="s">
        <v>76</v>
      </c>
      <c r="AY105" s="254" t="s">
        <v>155</v>
      </c>
    </row>
    <row r="106" s="15" customFormat="1">
      <c r="A106" s="15"/>
      <c r="B106" s="255"/>
      <c r="C106" s="256"/>
      <c r="D106" s="227" t="s">
        <v>168</v>
      </c>
      <c r="E106" s="257" t="s">
        <v>21</v>
      </c>
      <c r="F106" s="258" t="s">
        <v>171</v>
      </c>
      <c r="G106" s="256"/>
      <c r="H106" s="259">
        <v>47.488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168</v>
      </c>
      <c r="AU106" s="265" t="s">
        <v>85</v>
      </c>
      <c r="AV106" s="15" t="s">
        <v>162</v>
      </c>
      <c r="AW106" s="15" t="s">
        <v>37</v>
      </c>
      <c r="AX106" s="15" t="s">
        <v>83</v>
      </c>
      <c r="AY106" s="265" t="s">
        <v>155</v>
      </c>
    </row>
    <row r="107" s="2" customFormat="1" ht="21.75" customHeight="1">
      <c r="A107" s="40"/>
      <c r="B107" s="41"/>
      <c r="C107" s="214" t="s">
        <v>85</v>
      </c>
      <c r="D107" s="214" t="s">
        <v>157</v>
      </c>
      <c r="E107" s="215" t="s">
        <v>363</v>
      </c>
      <c r="F107" s="216" t="s">
        <v>364</v>
      </c>
      <c r="G107" s="217" t="s">
        <v>270</v>
      </c>
      <c r="H107" s="218">
        <v>20.352</v>
      </c>
      <c r="I107" s="219"/>
      <c r="J107" s="220">
        <f>ROUND(I107*H107,2)</f>
        <v>0</v>
      </c>
      <c r="K107" s="216" t="s">
        <v>161</v>
      </c>
      <c r="L107" s="46"/>
      <c r="M107" s="221" t="s">
        <v>21</v>
      </c>
      <c r="N107" s="222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162</v>
      </c>
      <c r="AT107" s="225" t="s">
        <v>157</v>
      </c>
      <c r="AU107" s="225" t="s">
        <v>85</v>
      </c>
      <c r="AY107" s="19" t="s">
        <v>155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162</v>
      </c>
      <c r="BM107" s="225" t="s">
        <v>1103</v>
      </c>
    </row>
    <row r="108" s="2" customFormat="1">
      <c r="A108" s="40"/>
      <c r="B108" s="41"/>
      <c r="C108" s="42"/>
      <c r="D108" s="227" t="s">
        <v>164</v>
      </c>
      <c r="E108" s="42"/>
      <c r="F108" s="228" t="s">
        <v>366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164</v>
      </c>
      <c r="AU108" s="19" t="s">
        <v>85</v>
      </c>
    </row>
    <row r="109" s="2" customFormat="1">
      <c r="A109" s="40"/>
      <c r="B109" s="41"/>
      <c r="C109" s="42"/>
      <c r="D109" s="232" t="s">
        <v>166</v>
      </c>
      <c r="E109" s="42"/>
      <c r="F109" s="233" t="s">
        <v>367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166</v>
      </c>
      <c r="AU109" s="19" t="s">
        <v>85</v>
      </c>
    </row>
    <row r="110" s="14" customFormat="1">
      <c r="A110" s="14"/>
      <c r="B110" s="244"/>
      <c r="C110" s="245"/>
      <c r="D110" s="227" t="s">
        <v>168</v>
      </c>
      <c r="E110" s="246" t="s">
        <v>21</v>
      </c>
      <c r="F110" s="247" t="s">
        <v>1104</v>
      </c>
      <c r="G110" s="245"/>
      <c r="H110" s="248">
        <v>20.352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168</v>
      </c>
      <c r="AU110" s="254" t="s">
        <v>85</v>
      </c>
      <c r="AV110" s="14" t="s">
        <v>85</v>
      </c>
      <c r="AW110" s="14" t="s">
        <v>37</v>
      </c>
      <c r="AX110" s="14" t="s">
        <v>76</v>
      </c>
      <c r="AY110" s="254" t="s">
        <v>155</v>
      </c>
    </row>
    <row r="111" s="15" customFormat="1">
      <c r="A111" s="15"/>
      <c r="B111" s="255"/>
      <c r="C111" s="256"/>
      <c r="D111" s="227" t="s">
        <v>168</v>
      </c>
      <c r="E111" s="257" t="s">
        <v>21</v>
      </c>
      <c r="F111" s="258" t="s">
        <v>171</v>
      </c>
      <c r="G111" s="256"/>
      <c r="H111" s="259">
        <v>20.352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168</v>
      </c>
      <c r="AU111" s="265" t="s">
        <v>85</v>
      </c>
      <c r="AV111" s="15" t="s">
        <v>162</v>
      </c>
      <c r="AW111" s="15" t="s">
        <v>37</v>
      </c>
      <c r="AX111" s="15" t="s">
        <v>83</v>
      </c>
      <c r="AY111" s="265" t="s">
        <v>155</v>
      </c>
    </row>
    <row r="112" s="2" customFormat="1" ht="16.5" customHeight="1">
      <c r="A112" s="40"/>
      <c r="B112" s="41"/>
      <c r="C112" s="214" t="s">
        <v>180</v>
      </c>
      <c r="D112" s="214" t="s">
        <v>157</v>
      </c>
      <c r="E112" s="215" t="s">
        <v>1105</v>
      </c>
      <c r="F112" s="216" t="s">
        <v>1106</v>
      </c>
      <c r="G112" s="217" t="s">
        <v>160</v>
      </c>
      <c r="H112" s="218">
        <v>116.8</v>
      </c>
      <c r="I112" s="219"/>
      <c r="J112" s="220">
        <f>ROUND(I112*H112,2)</f>
        <v>0</v>
      </c>
      <c r="K112" s="216" t="s">
        <v>161</v>
      </c>
      <c r="L112" s="46"/>
      <c r="M112" s="221" t="s">
        <v>21</v>
      </c>
      <c r="N112" s="222" t="s">
        <v>47</v>
      </c>
      <c r="O112" s="86"/>
      <c r="P112" s="223">
        <f>O112*H112</f>
        <v>0</v>
      </c>
      <c r="Q112" s="223">
        <v>0.00084000000000000003</v>
      </c>
      <c r="R112" s="223">
        <f>Q112*H112</f>
        <v>0.098112000000000005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162</v>
      </c>
      <c r="AT112" s="225" t="s">
        <v>157</v>
      </c>
      <c r="AU112" s="225" t="s">
        <v>85</v>
      </c>
      <c r="AY112" s="19" t="s">
        <v>155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162</v>
      </c>
      <c r="BM112" s="225" t="s">
        <v>1107</v>
      </c>
    </row>
    <row r="113" s="2" customFormat="1">
      <c r="A113" s="40"/>
      <c r="B113" s="41"/>
      <c r="C113" s="42"/>
      <c r="D113" s="227" t="s">
        <v>164</v>
      </c>
      <c r="E113" s="42"/>
      <c r="F113" s="228" t="s">
        <v>1108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164</v>
      </c>
      <c r="AU113" s="19" t="s">
        <v>85</v>
      </c>
    </row>
    <row r="114" s="2" customFormat="1">
      <c r="A114" s="40"/>
      <c r="B114" s="41"/>
      <c r="C114" s="42"/>
      <c r="D114" s="232" t="s">
        <v>166</v>
      </c>
      <c r="E114" s="42"/>
      <c r="F114" s="233" t="s">
        <v>1109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166</v>
      </c>
      <c r="AU114" s="19" t="s">
        <v>85</v>
      </c>
    </row>
    <row r="115" s="14" customFormat="1">
      <c r="A115" s="14"/>
      <c r="B115" s="244"/>
      <c r="C115" s="245"/>
      <c r="D115" s="227" t="s">
        <v>168</v>
      </c>
      <c r="E115" s="246" t="s">
        <v>21</v>
      </c>
      <c r="F115" s="247" t="s">
        <v>1110</v>
      </c>
      <c r="G115" s="245"/>
      <c r="H115" s="248">
        <v>33.799999999999997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168</v>
      </c>
      <c r="AU115" s="254" t="s">
        <v>85</v>
      </c>
      <c r="AV115" s="14" t="s">
        <v>85</v>
      </c>
      <c r="AW115" s="14" t="s">
        <v>37</v>
      </c>
      <c r="AX115" s="14" t="s">
        <v>76</v>
      </c>
      <c r="AY115" s="254" t="s">
        <v>155</v>
      </c>
    </row>
    <row r="116" s="14" customFormat="1">
      <c r="A116" s="14"/>
      <c r="B116" s="244"/>
      <c r="C116" s="245"/>
      <c r="D116" s="227" t="s">
        <v>168</v>
      </c>
      <c r="E116" s="246" t="s">
        <v>21</v>
      </c>
      <c r="F116" s="247" t="s">
        <v>1111</v>
      </c>
      <c r="G116" s="245"/>
      <c r="H116" s="248">
        <v>68.599999999999994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168</v>
      </c>
      <c r="AU116" s="254" t="s">
        <v>85</v>
      </c>
      <c r="AV116" s="14" t="s">
        <v>85</v>
      </c>
      <c r="AW116" s="14" t="s">
        <v>37</v>
      </c>
      <c r="AX116" s="14" t="s">
        <v>76</v>
      </c>
      <c r="AY116" s="254" t="s">
        <v>155</v>
      </c>
    </row>
    <row r="117" s="14" customFormat="1">
      <c r="A117" s="14"/>
      <c r="B117" s="244"/>
      <c r="C117" s="245"/>
      <c r="D117" s="227" t="s">
        <v>168</v>
      </c>
      <c r="E117" s="246" t="s">
        <v>21</v>
      </c>
      <c r="F117" s="247" t="s">
        <v>1112</v>
      </c>
      <c r="G117" s="245"/>
      <c r="H117" s="248">
        <v>14.4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168</v>
      </c>
      <c r="AU117" s="254" t="s">
        <v>85</v>
      </c>
      <c r="AV117" s="14" t="s">
        <v>85</v>
      </c>
      <c r="AW117" s="14" t="s">
        <v>37</v>
      </c>
      <c r="AX117" s="14" t="s">
        <v>76</v>
      </c>
      <c r="AY117" s="254" t="s">
        <v>155</v>
      </c>
    </row>
    <row r="118" s="15" customFormat="1">
      <c r="A118" s="15"/>
      <c r="B118" s="255"/>
      <c r="C118" s="256"/>
      <c r="D118" s="227" t="s">
        <v>168</v>
      </c>
      <c r="E118" s="257" t="s">
        <v>21</v>
      </c>
      <c r="F118" s="258" t="s">
        <v>171</v>
      </c>
      <c r="G118" s="256"/>
      <c r="H118" s="259">
        <v>116.8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168</v>
      </c>
      <c r="AU118" s="265" t="s">
        <v>85</v>
      </c>
      <c r="AV118" s="15" t="s">
        <v>162</v>
      </c>
      <c r="AW118" s="15" t="s">
        <v>37</v>
      </c>
      <c r="AX118" s="15" t="s">
        <v>83</v>
      </c>
      <c r="AY118" s="265" t="s">
        <v>155</v>
      </c>
    </row>
    <row r="119" s="2" customFormat="1" ht="16.5" customHeight="1">
      <c r="A119" s="40"/>
      <c r="B119" s="41"/>
      <c r="C119" s="214" t="s">
        <v>162</v>
      </c>
      <c r="D119" s="214" t="s">
        <v>157</v>
      </c>
      <c r="E119" s="215" t="s">
        <v>1113</v>
      </c>
      <c r="F119" s="216" t="s">
        <v>1114</v>
      </c>
      <c r="G119" s="217" t="s">
        <v>160</v>
      </c>
      <c r="H119" s="218">
        <v>9</v>
      </c>
      <c r="I119" s="219"/>
      <c r="J119" s="220">
        <f>ROUND(I119*H119,2)</f>
        <v>0</v>
      </c>
      <c r="K119" s="216" t="s">
        <v>161</v>
      </c>
      <c r="L119" s="46"/>
      <c r="M119" s="221" t="s">
        <v>21</v>
      </c>
      <c r="N119" s="222" t="s">
        <v>47</v>
      </c>
      <c r="O119" s="86"/>
      <c r="P119" s="223">
        <f>O119*H119</f>
        <v>0</v>
      </c>
      <c r="Q119" s="223">
        <v>0.00084999999999999995</v>
      </c>
      <c r="R119" s="223">
        <f>Q119*H119</f>
        <v>0.0076499999999999997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162</v>
      </c>
      <c r="AT119" s="225" t="s">
        <v>157</v>
      </c>
      <c r="AU119" s="225" t="s">
        <v>85</v>
      </c>
      <c r="AY119" s="19" t="s">
        <v>155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83</v>
      </c>
      <c r="BK119" s="226">
        <f>ROUND(I119*H119,2)</f>
        <v>0</v>
      </c>
      <c r="BL119" s="19" t="s">
        <v>162</v>
      </c>
      <c r="BM119" s="225" t="s">
        <v>1115</v>
      </c>
    </row>
    <row r="120" s="2" customFormat="1">
      <c r="A120" s="40"/>
      <c r="B120" s="41"/>
      <c r="C120" s="42"/>
      <c r="D120" s="227" t="s">
        <v>164</v>
      </c>
      <c r="E120" s="42"/>
      <c r="F120" s="228" t="s">
        <v>1116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164</v>
      </c>
      <c r="AU120" s="19" t="s">
        <v>85</v>
      </c>
    </row>
    <row r="121" s="2" customFormat="1">
      <c r="A121" s="40"/>
      <c r="B121" s="41"/>
      <c r="C121" s="42"/>
      <c r="D121" s="232" t="s">
        <v>166</v>
      </c>
      <c r="E121" s="42"/>
      <c r="F121" s="233" t="s">
        <v>1117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166</v>
      </c>
      <c r="AU121" s="19" t="s">
        <v>85</v>
      </c>
    </row>
    <row r="122" s="14" customFormat="1">
      <c r="A122" s="14"/>
      <c r="B122" s="244"/>
      <c r="C122" s="245"/>
      <c r="D122" s="227" t="s">
        <v>168</v>
      </c>
      <c r="E122" s="246" t="s">
        <v>21</v>
      </c>
      <c r="F122" s="247" t="s">
        <v>1118</v>
      </c>
      <c r="G122" s="245"/>
      <c r="H122" s="248">
        <v>9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168</v>
      </c>
      <c r="AU122" s="254" t="s">
        <v>85</v>
      </c>
      <c r="AV122" s="14" t="s">
        <v>85</v>
      </c>
      <c r="AW122" s="14" t="s">
        <v>37</v>
      </c>
      <c r="AX122" s="14" t="s">
        <v>76</v>
      </c>
      <c r="AY122" s="254" t="s">
        <v>155</v>
      </c>
    </row>
    <row r="123" s="15" customFormat="1">
      <c r="A123" s="15"/>
      <c r="B123" s="255"/>
      <c r="C123" s="256"/>
      <c r="D123" s="227" t="s">
        <v>168</v>
      </c>
      <c r="E123" s="257" t="s">
        <v>21</v>
      </c>
      <c r="F123" s="258" t="s">
        <v>171</v>
      </c>
      <c r="G123" s="256"/>
      <c r="H123" s="259">
        <v>9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168</v>
      </c>
      <c r="AU123" s="265" t="s">
        <v>85</v>
      </c>
      <c r="AV123" s="15" t="s">
        <v>162</v>
      </c>
      <c r="AW123" s="15" t="s">
        <v>37</v>
      </c>
      <c r="AX123" s="15" t="s">
        <v>83</v>
      </c>
      <c r="AY123" s="265" t="s">
        <v>155</v>
      </c>
    </row>
    <row r="124" s="2" customFormat="1" ht="16.5" customHeight="1">
      <c r="A124" s="40"/>
      <c r="B124" s="41"/>
      <c r="C124" s="214" t="s">
        <v>195</v>
      </c>
      <c r="D124" s="214" t="s">
        <v>157</v>
      </c>
      <c r="E124" s="215" t="s">
        <v>1119</v>
      </c>
      <c r="F124" s="216" t="s">
        <v>1120</v>
      </c>
      <c r="G124" s="217" t="s">
        <v>160</v>
      </c>
      <c r="H124" s="218">
        <v>116.8</v>
      </c>
      <c r="I124" s="219"/>
      <c r="J124" s="220">
        <f>ROUND(I124*H124,2)</f>
        <v>0</v>
      </c>
      <c r="K124" s="216" t="s">
        <v>161</v>
      </c>
      <c r="L124" s="46"/>
      <c r="M124" s="221" t="s">
        <v>21</v>
      </c>
      <c r="N124" s="222" t="s">
        <v>47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162</v>
      </c>
      <c r="AT124" s="225" t="s">
        <v>157</v>
      </c>
      <c r="AU124" s="225" t="s">
        <v>85</v>
      </c>
      <c r="AY124" s="19" t="s">
        <v>155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83</v>
      </c>
      <c r="BK124" s="226">
        <f>ROUND(I124*H124,2)</f>
        <v>0</v>
      </c>
      <c r="BL124" s="19" t="s">
        <v>162</v>
      </c>
      <c r="BM124" s="225" t="s">
        <v>1121</v>
      </c>
    </row>
    <row r="125" s="2" customFormat="1">
      <c r="A125" s="40"/>
      <c r="B125" s="41"/>
      <c r="C125" s="42"/>
      <c r="D125" s="227" t="s">
        <v>164</v>
      </c>
      <c r="E125" s="42"/>
      <c r="F125" s="228" t="s">
        <v>1122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164</v>
      </c>
      <c r="AU125" s="19" t="s">
        <v>85</v>
      </c>
    </row>
    <row r="126" s="2" customFormat="1">
      <c r="A126" s="40"/>
      <c r="B126" s="41"/>
      <c r="C126" s="42"/>
      <c r="D126" s="232" t="s">
        <v>166</v>
      </c>
      <c r="E126" s="42"/>
      <c r="F126" s="233" t="s">
        <v>1123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166</v>
      </c>
      <c r="AU126" s="19" t="s">
        <v>85</v>
      </c>
    </row>
    <row r="127" s="2" customFormat="1" ht="16.5" customHeight="1">
      <c r="A127" s="40"/>
      <c r="B127" s="41"/>
      <c r="C127" s="214" t="s">
        <v>205</v>
      </c>
      <c r="D127" s="214" t="s">
        <v>157</v>
      </c>
      <c r="E127" s="215" t="s">
        <v>1124</v>
      </c>
      <c r="F127" s="216" t="s">
        <v>1125</v>
      </c>
      <c r="G127" s="217" t="s">
        <v>160</v>
      </c>
      <c r="H127" s="218">
        <v>9</v>
      </c>
      <c r="I127" s="219"/>
      <c r="J127" s="220">
        <f>ROUND(I127*H127,2)</f>
        <v>0</v>
      </c>
      <c r="K127" s="216" t="s">
        <v>161</v>
      </c>
      <c r="L127" s="46"/>
      <c r="M127" s="221" t="s">
        <v>21</v>
      </c>
      <c r="N127" s="222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162</v>
      </c>
      <c r="AT127" s="225" t="s">
        <v>157</v>
      </c>
      <c r="AU127" s="225" t="s">
        <v>85</v>
      </c>
      <c r="AY127" s="19" t="s">
        <v>155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162</v>
      </c>
      <c r="BM127" s="225" t="s">
        <v>1126</v>
      </c>
    </row>
    <row r="128" s="2" customFormat="1">
      <c r="A128" s="40"/>
      <c r="B128" s="41"/>
      <c r="C128" s="42"/>
      <c r="D128" s="227" t="s">
        <v>164</v>
      </c>
      <c r="E128" s="42"/>
      <c r="F128" s="228" t="s">
        <v>1127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164</v>
      </c>
      <c r="AU128" s="19" t="s">
        <v>85</v>
      </c>
    </row>
    <row r="129" s="2" customFormat="1">
      <c r="A129" s="40"/>
      <c r="B129" s="41"/>
      <c r="C129" s="42"/>
      <c r="D129" s="232" t="s">
        <v>166</v>
      </c>
      <c r="E129" s="42"/>
      <c r="F129" s="233" t="s">
        <v>1128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166</v>
      </c>
      <c r="AU129" s="19" t="s">
        <v>85</v>
      </c>
    </row>
    <row r="130" s="2" customFormat="1" ht="21.75" customHeight="1">
      <c r="A130" s="40"/>
      <c r="B130" s="41"/>
      <c r="C130" s="214" t="s">
        <v>213</v>
      </c>
      <c r="D130" s="214" t="s">
        <v>157</v>
      </c>
      <c r="E130" s="215" t="s">
        <v>413</v>
      </c>
      <c r="F130" s="216" t="s">
        <v>414</v>
      </c>
      <c r="G130" s="217" t="s">
        <v>270</v>
      </c>
      <c r="H130" s="218">
        <v>47.488</v>
      </c>
      <c r="I130" s="219"/>
      <c r="J130" s="220">
        <f>ROUND(I130*H130,2)</f>
        <v>0</v>
      </c>
      <c r="K130" s="216" t="s">
        <v>161</v>
      </c>
      <c r="L130" s="46"/>
      <c r="M130" s="221" t="s">
        <v>21</v>
      </c>
      <c r="N130" s="222" t="s">
        <v>47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162</v>
      </c>
      <c r="AT130" s="225" t="s">
        <v>157</v>
      </c>
      <c r="AU130" s="225" t="s">
        <v>85</v>
      </c>
      <c r="AY130" s="19" t="s">
        <v>155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83</v>
      </c>
      <c r="BK130" s="226">
        <f>ROUND(I130*H130,2)</f>
        <v>0</v>
      </c>
      <c r="BL130" s="19" t="s">
        <v>162</v>
      </c>
      <c r="BM130" s="225" t="s">
        <v>1129</v>
      </c>
    </row>
    <row r="131" s="2" customFormat="1">
      <c r="A131" s="40"/>
      <c r="B131" s="41"/>
      <c r="C131" s="42"/>
      <c r="D131" s="227" t="s">
        <v>164</v>
      </c>
      <c r="E131" s="42"/>
      <c r="F131" s="228" t="s">
        <v>416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164</v>
      </c>
      <c r="AU131" s="19" t="s">
        <v>85</v>
      </c>
    </row>
    <row r="132" s="2" customFormat="1">
      <c r="A132" s="40"/>
      <c r="B132" s="41"/>
      <c r="C132" s="42"/>
      <c r="D132" s="232" t="s">
        <v>166</v>
      </c>
      <c r="E132" s="42"/>
      <c r="F132" s="233" t="s">
        <v>417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166</v>
      </c>
      <c r="AU132" s="19" t="s">
        <v>85</v>
      </c>
    </row>
    <row r="133" s="13" customFormat="1">
      <c r="A133" s="13"/>
      <c r="B133" s="234"/>
      <c r="C133" s="235"/>
      <c r="D133" s="227" t="s">
        <v>168</v>
      </c>
      <c r="E133" s="236" t="s">
        <v>21</v>
      </c>
      <c r="F133" s="237" t="s">
        <v>418</v>
      </c>
      <c r="G133" s="235"/>
      <c r="H133" s="236" t="s">
        <v>21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168</v>
      </c>
      <c r="AU133" s="243" t="s">
        <v>85</v>
      </c>
      <c r="AV133" s="13" t="s">
        <v>83</v>
      </c>
      <c r="AW133" s="13" t="s">
        <v>37</v>
      </c>
      <c r="AX133" s="13" t="s">
        <v>76</v>
      </c>
      <c r="AY133" s="243" t="s">
        <v>155</v>
      </c>
    </row>
    <row r="134" s="14" customFormat="1">
      <c r="A134" s="14"/>
      <c r="B134" s="244"/>
      <c r="C134" s="245"/>
      <c r="D134" s="227" t="s">
        <v>168</v>
      </c>
      <c r="E134" s="246" t="s">
        <v>21</v>
      </c>
      <c r="F134" s="247" t="s">
        <v>1102</v>
      </c>
      <c r="G134" s="245"/>
      <c r="H134" s="248">
        <v>47.488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168</v>
      </c>
      <c r="AU134" s="254" t="s">
        <v>85</v>
      </c>
      <c r="AV134" s="14" t="s">
        <v>85</v>
      </c>
      <c r="AW134" s="14" t="s">
        <v>37</v>
      </c>
      <c r="AX134" s="14" t="s">
        <v>76</v>
      </c>
      <c r="AY134" s="254" t="s">
        <v>155</v>
      </c>
    </row>
    <row r="135" s="14" customFormat="1">
      <c r="A135" s="14"/>
      <c r="B135" s="244"/>
      <c r="C135" s="245"/>
      <c r="D135" s="227" t="s">
        <v>168</v>
      </c>
      <c r="E135" s="246" t="s">
        <v>21</v>
      </c>
      <c r="F135" s="247" t="s">
        <v>419</v>
      </c>
      <c r="G135" s="245"/>
      <c r="H135" s="248">
        <v>0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168</v>
      </c>
      <c r="AU135" s="254" t="s">
        <v>85</v>
      </c>
      <c r="AV135" s="14" t="s">
        <v>85</v>
      </c>
      <c r="AW135" s="14" t="s">
        <v>37</v>
      </c>
      <c r="AX135" s="14" t="s">
        <v>76</v>
      </c>
      <c r="AY135" s="254" t="s">
        <v>155</v>
      </c>
    </row>
    <row r="136" s="15" customFormat="1">
      <c r="A136" s="15"/>
      <c r="B136" s="255"/>
      <c r="C136" s="256"/>
      <c r="D136" s="227" t="s">
        <v>168</v>
      </c>
      <c r="E136" s="257" t="s">
        <v>21</v>
      </c>
      <c r="F136" s="258" t="s">
        <v>171</v>
      </c>
      <c r="G136" s="256"/>
      <c r="H136" s="259">
        <v>47.488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168</v>
      </c>
      <c r="AU136" s="265" t="s">
        <v>85</v>
      </c>
      <c r="AV136" s="15" t="s">
        <v>162</v>
      </c>
      <c r="AW136" s="15" t="s">
        <v>37</v>
      </c>
      <c r="AX136" s="15" t="s">
        <v>83</v>
      </c>
      <c r="AY136" s="265" t="s">
        <v>155</v>
      </c>
    </row>
    <row r="137" s="2" customFormat="1" ht="24.15" customHeight="1">
      <c r="A137" s="40"/>
      <c r="B137" s="41"/>
      <c r="C137" s="214" t="s">
        <v>225</v>
      </c>
      <c r="D137" s="214" t="s">
        <v>157</v>
      </c>
      <c r="E137" s="215" t="s">
        <v>421</v>
      </c>
      <c r="F137" s="216" t="s">
        <v>422</v>
      </c>
      <c r="G137" s="217" t="s">
        <v>270</v>
      </c>
      <c r="H137" s="218">
        <v>332.416</v>
      </c>
      <c r="I137" s="219"/>
      <c r="J137" s="220">
        <f>ROUND(I137*H137,2)</f>
        <v>0</v>
      </c>
      <c r="K137" s="216" t="s">
        <v>161</v>
      </c>
      <c r="L137" s="46"/>
      <c r="M137" s="221" t="s">
        <v>21</v>
      </c>
      <c r="N137" s="222" t="s">
        <v>47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162</v>
      </c>
      <c r="AT137" s="225" t="s">
        <v>157</v>
      </c>
      <c r="AU137" s="225" t="s">
        <v>85</v>
      </c>
      <c r="AY137" s="19" t="s">
        <v>155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162</v>
      </c>
      <c r="BM137" s="225" t="s">
        <v>1130</v>
      </c>
    </row>
    <row r="138" s="2" customFormat="1">
      <c r="A138" s="40"/>
      <c r="B138" s="41"/>
      <c r="C138" s="42"/>
      <c r="D138" s="227" t="s">
        <v>164</v>
      </c>
      <c r="E138" s="42"/>
      <c r="F138" s="228" t="s">
        <v>424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164</v>
      </c>
      <c r="AU138" s="19" t="s">
        <v>85</v>
      </c>
    </row>
    <row r="139" s="2" customFormat="1">
      <c r="A139" s="40"/>
      <c r="B139" s="41"/>
      <c r="C139" s="42"/>
      <c r="D139" s="232" t="s">
        <v>166</v>
      </c>
      <c r="E139" s="42"/>
      <c r="F139" s="233" t="s">
        <v>425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166</v>
      </c>
      <c r="AU139" s="19" t="s">
        <v>85</v>
      </c>
    </row>
    <row r="140" s="14" customFormat="1">
      <c r="A140" s="14"/>
      <c r="B140" s="244"/>
      <c r="C140" s="245"/>
      <c r="D140" s="227" t="s">
        <v>168</v>
      </c>
      <c r="E140" s="245"/>
      <c r="F140" s="247" t="s">
        <v>1131</v>
      </c>
      <c r="G140" s="245"/>
      <c r="H140" s="248">
        <v>332.416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168</v>
      </c>
      <c r="AU140" s="254" t="s">
        <v>85</v>
      </c>
      <c r="AV140" s="14" t="s">
        <v>85</v>
      </c>
      <c r="AW140" s="14" t="s">
        <v>4</v>
      </c>
      <c r="AX140" s="14" t="s">
        <v>83</v>
      </c>
      <c r="AY140" s="254" t="s">
        <v>155</v>
      </c>
    </row>
    <row r="141" s="2" customFormat="1" ht="21.75" customHeight="1">
      <c r="A141" s="40"/>
      <c r="B141" s="41"/>
      <c r="C141" s="214" t="s">
        <v>235</v>
      </c>
      <c r="D141" s="214" t="s">
        <v>157</v>
      </c>
      <c r="E141" s="215" t="s">
        <v>428</v>
      </c>
      <c r="F141" s="216" t="s">
        <v>429</v>
      </c>
      <c r="G141" s="217" t="s">
        <v>270</v>
      </c>
      <c r="H141" s="218">
        <v>20.352</v>
      </c>
      <c r="I141" s="219"/>
      <c r="J141" s="220">
        <f>ROUND(I141*H141,2)</f>
        <v>0</v>
      </c>
      <c r="K141" s="216" t="s">
        <v>161</v>
      </c>
      <c r="L141" s="46"/>
      <c r="M141" s="221" t="s">
        <v>21</v>
      </c>
      <c r="N141" s="222" t="s">
        <v>47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162</v>
      </c>
      <c r="AT141" s="225" t="s">
        <v>157</v>
      </c>
      <c r="AU141" s="225" t="s">
        <v>85</v>
      </c>
      <c r="AY141" s="19" t="s">
        <v>155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83</v>
      </c>
      <c r="BK141" s="226">
        <f>ROUND(I141*H141,2)</f>
        <v>0</v>
      </c>
      <c r="BL141" s="19" t="s">
        <v>162</v>
      </c>
      <c r="BM141" s="225" t="s">
        <v>1132</v>
      </c>
    </row>
    <row r="142" s="2" customFormat="1">
      <c r="A142" s="40"/>
      <c r="B142" s="41"/>
      <c r="C142" s="42"/>
      <c r="D142" s="227" t="s">
        <v>164</v>
      </c>
      <c r="E142" s="42"/>
      <c r="F142" s="228" t="s">
        <v>431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164</v>
      </c>
      <c r="AU142" s="19" t="s">
        <v>85</v>
      </c>
    </row>
    <row r="143" s="2" customFormat="1">
      <c r="A143" s="40"/>
      <c r="B143" s="41"/>
      <c r="C143" s="42"/>
      <c r="D143" s="232" t="s">
        <v>166</v>
      </c>
      <c r="E143" s="42"/>
      <c r="F143" s="233" t="s">
        <v>432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166</v>
      </c>
      <c r="AU143" s="19" t="s">
        <v>85</v>
      </c>
    </row>
    <row r="144" s="13" customFormat="1">
      <c r="A144" s="13"/>
      <c r="B144" s="234"/>
      <c r="C144" s="235"/>
      <c r="D144" s="227" t="s">
        <v>168</v>
      </c>
      <c r="E144" s="236" t="s">
        <v>21</v>
      </c>
      <c r="F144" s="237" t="s">
        <v>418</v>
      </c>
      <c r="G144" s="235"/>
      <c r="H144" s="236" t="s">
        <v>21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168</v>
      </c>
      <c r="AU144" s="243" t="s">
        <v>85</v>
      </c>
      <c r="AV144" s="13" t="s">
        <v>83</v>
      </c>
      <c r="AW144" s="13" t="s">
        <v>37</v>
      </c>
      <c r="AX144" s="13" t="s">
        <v>76</v>
      </c>
      <c r="AY144" s="243" t="s">
        <v>155</v>
      </c>
    </row>
    <row r="145" s="14" customFormat="1">
      <c r="A145" s="14"/>
      <c r="B145" s="244"/>
      <c r="C145" s="245"/>
      <c r="D145" s="227" t="s">
        <v>168</v>
      </c>
      <c r="E145" s="246" t="s">
        <v>21</v>
      </c>
      <c r="F145" s="247" t="s">
        <v>1133</v>
      </c>
      <c r="G145" s="245"/>
      <c r="H145" s="248">
        <v>20.352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168</v>
      </c>
      <c r="AU145" s="254" t="s">
        <v>85</v>
      </c>
      <c r="AV145" s="14" t="s">
        <v>85</v>
      </c>
      <c r="AW145" s="14" t="s">
        <v>37</v>
      </c>
      <c r="AX145" s="14" t="s">
        <v>76</v>
      </c>
      <c r="AY145" s="254" t="s">
        <v>155</v>
      </c>
    </row>
    <row r="146" s="14" customFormat="1">
      <c r="A146" s="14"/>
      <c r="B146" s="244"/>
      <c r="C146" s="245"/>
      <c r="D146" s="227" t="s">
        <v>168</v>
      </c>
      <c r="E146" s="246" t="s">
        <v>21</v>
      </c>
      <c r="F146" s="247" t="s">
        <v>419</v>
      </c>
      <c r="G146" s="245"/>
      <c r="H146" s="248">
        <v>0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168</v>
      </c>
      <c r="AU146" s="254" t="s">
        <v>85</v>
      </c>
      <c r="AV146" s="14" t="s">
        <v>85</v>
      </c>
      <c r="AW146" s="14" t="s">
        <v>37</v>
      </c>
      <c r="AX146" s="14" t="s">
        <v>76</v>
      </c>
      <c r="AY146" s="254" t="s">
        <v>155</v>
      </c>
    </row>
    <row r="147" s="15" customFormat="1">
      <c r="A147" s="15"/>
      <c r="B147" s="255"/>
      <c r="C147" s="256"/>
      <c r="D147" s="227" t="s">
        <v>168</v>
      </c>
      <c r="E147" s="257" t="s">
        <v>21</v>
      </c>
      <c r="F147" s="258" t="s">
        <v>171</v>
      </c>
      <c r="G147" s="256"/>
      <c r="H147" s="259">
        <v>20.352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168</v>
      </c>
      <c r="AU147" s="265" t="s">
        <v>85</v>
      </c>
      <c r="AV147" s="15" t="s">
        <v>162</v>
      </c>
      <c r="AW147" s="15" t="s">
        <v>37</v>
      </c>
      <c r="AX147" s="15" t="s">
        <v>83</v>
      </c>
      <c r="AY147" s="265" t="s">
        <v>155</v>
      </c>
    </row>
    <row r="148" s="2" customFormat="1" ht="24.15" customHeight="1">
      <c r="A148" s="40"/>
      <c r="B148" s="41"/>
      <c r="C148" s="214" t="s">
        <v>244</v>
      </c>
      <c r="D148" s="214" t="s">
        <v>157</v>
      </c>
      <c r="E148" s="215" t="s">
        <v>434</v>
      </c>
      <c r="F148" s="216" t="s">
        <v>435</v>
      </c>
      <c r="G148" s="217" t="s">
        <v>270</v>
      </c>
      <c r="H148" s="218">
        <v>142.464</v>
      </c>
      <c r="I148" s="219"/>
      <c r="J148" s="220">
        <f>ROUND(I148*H148,2)</f>
        <v>0</v>
      </c>
      <c r="K148" s="216" t="s">
        <v>161</v>
      </c>
      <c r="L148" s="46"/>
      <c r="M148" s="221" t="s">
        <v>21</v>
      </c>
      <c r="N148" s="222" t="s">
        <v>47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162</v>
      </c>
      <c r="AT148" s="225" t="s">
        <v>157</v>
      </c>
      <c r="AU148" s="225" t="s">
        <v>85</v>
      </c>
      <c r="AY148" s="19" t="s">
        <v>155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162</v>
      </c>
      <c r="BM148" s="225" t="s">
        <v>1134</v>
      </c>
    </row>
    <row r="149" s="2" customFormat="1">
      <c r="A149" s="40"/>
      <c r="B149" s="41"/>
      <c r="C149" s="42"/>
      <c r="D149" s="227" t="s">
        <v>164</v>
      </c>
      <c r="E149" s="42"/>
      <c r="F149" s="228" t="s">
        <v>437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164</v>
      </c>
      <c r="AU149" s="19" t="s">
        <v>85</v>
      </c>
    </row>
    <row r="150" s="2" customFormat="1">
      <c r="A150" s="40"/>
      <c r="B150" s="41"/>
      <c r="C150" s="42"/>
      <c r="D150" s="232" t="s">
        <v>166</v>
      </c>
      <c r="E150" s="42"/>
      <c r="F150" s="233" t="s">
        <v>438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166</v>
      </c>
      <c r="AU150" s="19" t="s">
        <v>85</v>
      </c>
    </row>
    <row r="151" s="14" customFormat="1">
      <c r="A151" s="14"/>
      <c r="B151" s="244"/>
      <c r="C151" s="245"/>
      <c r="D151" s="227" t="s">
        <v>168</v>
      </c>
      <c r="E151" s="245"/>
      <c r="F151" s="247" t="s">
        <v>1135</v>
      </c>
      <c r="G151" s="245"/>
      <c r="H151" s="248">
        <v>142.464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168</v>
      </c>
      <c r="AU151" s="254" t="s">
        <v>85</v>
      </c>
      <c r="AV151" s="14" t="s">
        <v>85</v>
      </c>
      <c r="AW151" s="14" t="s">
        <v>4</v>
      </c>
      <c r="AX151" s="14" t="s">
        <v>83</v>
      </c>
      <c r="AY151" s="254" t="s">
        <v>155</v>
      </c>
    </row>
    <row r="152" s="2" customFormat="1" ht="16.5" customHeight="1">
      <c r="A152" s="40"/>
      <c r="B152" s="41"/>
      <c r="C152" s="214" t="s">
        <v>254</v>
      </c>
      <c r="D152" s="214" t="s">
        <v>157</v>
      </c>
      <c r="E152" s="215" t="s">
        <v>441</v>
      </c>
      <c r="F152" s="216" t="s">
        <v>442</v>
      </c>
      <c r="G152" s="217" t="s">
        <v>443</v>
      </c>
      <c r="H152" s="218">
        <v>126.589</v>
      </c>
      <c r="I152" s="219"/>
      <c r="J152" s="220">
        <f>ROUND(I152*H152,2)</f>
        <v>0</v>
      </c>
      <c r="K152" s="216" t="s">
        <v>161</v>
      </c>
      <c r="L152" s="46"/>
      <c r="M152" s="221" t="s">
        <v>21</v>
      </c>
      <c r="N152" s="222" t="s">
        <v>47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162</v>
      </c>
      <c r="AT152" s="225" t="s">
        <v>157</v>
      </c>
      <c r="AU152" s="225" t="s">
        <v>85</v>
      </c>
      <c r="AY152" s="19" t="s">
        <v>155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83</v>
      </c>
      <c r="BK152" s="226">
        <f>ROUND(I152*H152,2)</f>
        <v>0</v>
      </c>
      <c r="BL152" s="19" t="s">
        <v>162</v>
      </c>
      <c r="BM152" s="225" t="s">
        <v>1136</v>
      </c>
    </row>
    <row r="153" s="2" customFormat="1">
      <c r="A153" s="40"/>
      <c r="B153" s="41"/>
      <c r="C153" s="42"/>
      <c r="D153" s="227" t="s">
        <v>164</v>
      </c>
      <c r="E153" s="42"/>
      <c r="F153" s="228" t="s">
        <v>445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164</v>
      </c>
      <c r="AU153" s="19" t="s">
        <v>85</v>
      </c>
    </row>
    <row r="154" s="2" customFormat="1">
      <c r="A154" s="40"/>
      <c r="B154" s="41"/>
      <c r="C154" s="42"/>
      <c r="D154" s="232" t="s">
        <v>166</v>
      </c>
      <c r="E154" s="42"/>
      <c r="F154" s="233" t="s">
        <v>446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166</v>
      </c>
      <c r="AU154" s="19" t="s">
        <v>85</v>
      </c>
    </row>
    <row r="155" s="13" customFormat="1">
      <c r="A155" s="13"/>
      <c r="B155" s="234"/>
      <c r="C155" s="235"/>
      <c r="D155" s="227" t="s">
        <v>168</v>
      </c>
      <c r="E155" s="236" t="s">
        <v>21</v>
      </c>
      <c r="F155" s="237" t="s">
        <v>447</v>
      </c>
      <c r="G155" s="235"/>
      <c r="H155" s="236" t="s">
        <v>21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168</v>
      </c>
      <c r="AU155" s="243" t="s">
        <v>85</v>
      </c>
      <c r="AV155" s="13" t="s">
        <v>83</v>
      </c>
      <c r="AW155" s="13" t="s">
        <v>37</v>
      </c>
      <c r="AX155" s="13" t="s">
        <v>76</v>
      </c>
      <c r="AY155" s="243" t="s">
        <v>155</v>
      </c>
    </row>
    <row r="156" s="14" customFormat="1">
      <c r="A156" s="14"/>
      <c r="B156" s="244"/>
      <c r="C156" s="245"/>
      <c r="D156" s="227" t="s">
        <v>168</v>
      </c>
      <c r="E156" s="246" t="s">
        <v>21</v>
      </c>
      <c r="F156" s="247" t="s">
        <v>1137</v>
      </c>
      <c r="G156" s="245"/>
      <c r="H156" s="248">
        <v>86.903000000000006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168</v>
      </c>
      <c r="AU156" s="254" t="s">
        <v>85</v>
      </c>
      <c r="AV156" s="14" t="s">
        <v>85</v>
      </c>
      <c r="AW156" s="14" t="s">
        <v>37</v>
      </c>
      <c r="AX156" s="14" t="s">
        <v>76</v>
      </c>
      <c r="AY156" s="254" t="s">
        <v>155</v>
      </c>
    </row>
    <row r="157" s="14" customFormat="1">
      <c r="A157" s="14"/>
      <c r="B157" s="244"/>
      <c r="C157" s="245"/>
      <c r="D157" s="227" t="s">
        <v>168</v>
      </c>
      <c r="E157" s="246" t="s">
        <v>21</v>
      </c>
      <c r="F157" s="247" t="s">
        <v>1138</v>
      </c>
      <c r="G157" s="245"/>
      <c r="H157" s="248">
        <v>39.686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168</v>
      </c>
      <c r="AU157" s="254" t="s">
        <v>85</v>
      </c>
      <c r="AV157" s="14" t="s">
        <v>85</v>
      </c>
      <c r="AW157" s="14" t="s">
        <v>37</v>
      </c>
      <c r="AX157" s="14" t="s">
        <v>76</v>
      </c>
      <c r="AY157" s="254" t="s">
        <v>155</v>
      </c>
    </row>
    <row r="158" s="14" customFormat="1">
      <c r="A158" s="14"/>
      <c r="B158" s="244"/>
      <c r="C158" s="245"/>
      <c r="D158" s="227" t="s">
        <v>168</v>
      </c>
      <c r="E158" s="246" t="s">
        <v>21</v>
      </c>
      <c r="F158" s="247" t="s">
        <v>419</v>
      </c>
      <c r="G158" s="245"/>
      <c r="H158" s="248">
        <v>0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168</v>
      </c>
      <c r="AU158" s="254" t="s">
        <v>85</v>
      </c>
      <c r="AV158" s="14" t="s">
        <v>85</v>
      </c>
      <c r="AW158" s="14" t="s">
        <v>37</v>
      </c>
      <c r="AX158" s="14" t="s">
        <v>76</v>
      </c>
      <c r="AY158" s="254" t="s">
        <v>155</v>
      </c>
    </row>
    <row r="159" s="15" customFormat="1">
      <c r="A159" s="15"/>
      <c r="B159" s="255"/>
      <c r="C159" s="256"/>
      <c r="D159" s="227" t="s">
        <v>168</v>
      </c>
      <c r="E159" s="257" t="s">
        <v>21</v>
      </c>
      <c r="F159" s="258" t="s">
        <v>171</v>
      </c>
      <c r="G159" s="256"/>
      <c r="H159" s="259">
        <v>126.589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168</v>
      </c>
      <c r="AU159" s="265" t="s">
        <v>85</v>
      </c>
      <c r="AV159" s="15" t="s">
        <v>162</v>
      </c>
      <c r="AW159" s="15" t="s">
        <v>37</v>
      </c>
      <c r="AX159" s="15" t="s">
        <v>83</v>
      </c>
      <c r="AY159" s="265" t="s">
        <v>155</v>
      </c>
    </row>
    <row r="160" s="2" customFormat="1" ht="16.5" customHeight="1">
      <c r="A160" s="40"/>
      <c r="B160" s="41"/>
      <c r="C160" s="214" t="s">
        <v>267</v>
      </c>
      <c r="D160" s="214" t="s">
        <v>157</v>
      </c>
      <c r="E160" s="215" t="s">
        <v>451</v>
      </c>
      <c r="F160" s="216" t="s">
        <v>452</v>
      </c>
      <c r="G160" s="217" t="s">
        <v>270</v>
      </c>
      <c r="H160" s="218">
        <v>47.213000000000001</v>
      </c>
      <c r="I160" s="219"/>
      <c r="J160" s="220">
        <f>ROUND(I160*H160,2)</f>
        <v>0</v>
      </c>
      <c r="K160" s="216" t="s">
        <v>161</v>
      </c>
      <c r="L160" s="46"/>
      <c r="M160" s="221" t="s">
        <v>21</v>
      </c>
      <c r="N160" s="222" t="s">
        <v>47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162</v>
      </c>
      <c r="AT160" s="225" t="s">
        <v>157</v>
      </c>
      <c r="AU160" s="225" t="s">
        <v>85</v>
      </c>
      <c r="AY160" s="19" t="s">
        <v>155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83</v>
      </c>
      <c r="BK160" s="226">
        <f>ROUND(I160*H160,2)</f>
        <v>0</v>
      </c>
      <c r="BL160" s="19" t="s">
        <v>162</v>
      </c>
      <c r="BM160" s="225" t="s">
        <v>1139</v>
      </c>
    </row>
    <row r="161" s="2" customFormat="1">
      <c r="A161" s="40"/>
      <c r="B161" s="41"/>
      <c r="C161" s="42"/>
      <c r="D161" s="227" t="s">
        <v>164</v>
      </c>
      <c r="E161" s="42"/>
      <c r="F161" s="228" t="s">
        <v>454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164</v>
      </c>
      <c r="AU161" s="19" t="s">
        <v>85</v>
      </c>
    </row>
    <row r="162" s="2" customFormat="1">
      <c r="A162" s="40"/>
      <c r="B162" s="41"/>
      <c r="C162" s="42"/>
      <c r="D162" s="232" t="s">
        <v>166</v>
      </c>
      <c r="E162" s="42"/>
      <c r="F162" s="233" t="s">
        <v>455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166</v>
      </c>
      <c r="AU162" s="19" t="s">
        <v>85</v>
      </c>
    </row>
    <row r="163" s="13" customFormat="1">
      <c r="A163" s="13"/>
      <c r="B163" s="234"/>
      <c r="C163" s="235"/>
      <c r="D163" s="227" t="s">
        <v>168</v>
      </c>
      <c r="E163" s="236" t="s">
        <v>21</v>
      </c>
      <c r="F163" s="237" t="s">
        <v>456</v>
      </c>
      <c r="G163" s="235"/>
      <c r="H163" s="236" t="s">
        <v>21</v>
      </c>
      <c r="I163" s="238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168</v>
      </c>
      <c r="AU163" s="243" t="s">
        <v>85</v>
      </c>
      <c r="AV163" s="13" t="s">
        <v>83</v>
      </c>
      <c r="AW163" s="13" t="s">
        <v>37</v>
      </c>
      <c r="AX163" s="13" t="s">
        <v>76</v>
      </c>
      <c r="AY163" s="243" t="s">
        <v>155</v>
      </c>
    </row>
    <row r="164" s="14" customFormat="1">
      <c r="A164" s="14"/>
      <c r="B164" s="244"/>
      <c r="C164" s="245"/>
      <c r="D164" s="227" t="s">
        <v>168</v>
      </c>
      <c r="E164" s="246" t="s">
        <v>21</v>
      </c>
      <c r="F164" s="247" t="s">
        <v>1140</v>
      </c>
      <c r="G164" s="245"/>
      <c r="H164" s="248">
        <v>67.840000000000003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168</v>
      </c>
      <c r="AU164" s="254" t="s">
        <v>85</v>
      </c>
      <c r="AV164" s="14" t="s">
        <v>85</v>
      </c>
      <c r="AW164" s="14" t="s">
        <v>37</v>
      </c>
      <c r="AX164" s="14" t="s">
        <v>76</v>
      </c>
      <c r="AY164" s="254" t="s">
        <v>155</v>
      </c>
    </row>
    <row r="165" s="13" customFormat="1">
      <c r="A165" s="13"/>
      <c r="B165" s="234"/>
      <c r="C165" s="235"/>
      <c r="D165" s="227" t="s">
        <v>168</v>
      </c>
      <c r="E165" s="236" t="s">
        <v>21</v>
      </c>
      <c r="F165" s="237" t="s">
        <v>460</v>
      </c>
      <c r="G165" s="235"/>
      <c r="H165" s="236" t="s">
        <v>21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168</v>
      </c>
      <c r="AU165" s="243" t="s">
        <v>85</v>
      </c>
      <c r="AV165" s="13" t="s">
        <v>83</v>
      </c>
      <c r="AW165" s="13" t="s">
        <v>37</v>
      </c>
      <c r="AX165" s="13" t="s">
        <v>76</v>
      </c>
      <c r="AY165" s="243" t="s">
        <v>155</v>
      </c>
    </row>
    <row r="166" s="13" customFormat="1">
      <c r="A166" s="13"/>
      <c r="B166" s="234"/>
      <c r="C166" s="235"/>
      <c r="D166" s="227" t="s">
        <v>168</v>
      </c>
      <c r="E166" s="236" t="s">
        <v>21</v>
      </c>
      <c r="F166" s="237" t="s">
        <v>1141</v>
      </c>
      <c r="G166" s="235"/>
      <c r="H166" s="236" t="s">
        <v>21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168</v>
      </c>
      <c r="AU166" s="243" t="s">
        <v>85</v>
      </c>
      <c r="AV166" s="13" t="s">
        <v>83</v>
      </c>
      <c r="AW166" s="13" t="s">
        <v>37</v>
      </c>
      <c r="AX166" s="13" t="s">
        <v>76</v>
      </c>
      <c r="AY166" s="243" t="s">
        <v>155</v>
      </c>
    </row>
    <row r="167" s="14" customFormat="1">
      <c r="A167" s="14"/>
      <c r="B167" s="244"/>
      <c r="C167" s="245"/>
      <c r="D167" s="227" t="s">
        <v>168</v>
      </c>
      <c r="E167" s="246" t="s">
        <v>21</v>
      </c>
      <c r="F167" s="247" t="s">
        <v>1142</v>
      </c>
      <c r="G167" s="245"/>
      <c r="H167" s="248">
        <v>-6.3390000000000004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168</v>
      </c>
      <c r="AU167" s="254" t="s">
        <v>85</v>
      </c>
      <c r="AV167" s="14" t="s">
        <v>85</v>
      </c>
      <c r="AW167" s="14" t="s">
        <v>37</v>
      </c>
      <c r="AX167" s="14" t="s">
        <v>76</v>
      </c>
      <c r="AY167" s="254" t="s">
        <v>155</v>
      </c>
    </row>
    <row r="168" s="14" customFormat="1">
      <c r="A168" s="14"/>
      <c r="B168" s="244"/>
      <c r="C168" s="245"/>
      <c r="D168" s="227" t="s">
        <v>168</v>
      </c>
      <c r="E168" s="246" t="s">
        <v>21</v>
      </c>
      <c r="F168" s="247" t="s">
        <v>1143</v>
      </c>
      <c r="G168" s="245"/>
      <c r="H168" s="248">
        <v>-11.808999999999999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168</v>
      </c>
      <c r="AU168" s="254" t="s">
        <v>85</v>
      </c>
      <c r="AV168" s="14" t="s">
        <v>85</v>
      </c>
      <c r="AW168" s="14" t="s">
        <v>37</v>
      </c>
      <c r="AX168" s="14" t="s">
        <v>76</v>
      </c>
      <c r="AY168" s="254" t="s">
        <v>155</v>
      </c>
    </row>
    <row r="169" s="14" customFormat="1">
      <c r="A169" s="14"/>
      <c r="B169" s="244"/>
      <c r="C169" s="245"/>
      <c r="D169" s="227" t="s">
        <v>168</v>
      </c>
      <c r="E169" s="246" t="s">
        <v>21</v>
      </c>
      <c r="F169" s="247" t="s">
        <v>1144</v>
      </c>
      <c r="G169" s="245"/>
      <c r="H169" s="248">
        <v>-2.4790000000000001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168</v>
      </c>
      <c r="AU169" s="254" t="s">
        <v>85</v>
      </c>
      <c r="AV169" s="14" t="s">
        <v>85</v>
      </c>
      <c r="AW169" s="14" t="s">
        <v>37</v>
      </c>
      <c r="AX169" s="14" t="s">
        <v>76</v>
      </c>
      <c r="AY169" s="254" t="s">
        <v>155</v>
      </c>
    </row>
    <row r="170" s="15" customFormat="1">
      <c r="A170" s="15"/>
      <c r="B170" s="255"/>
      <c r="C170" s="256"/>
      <c r="D170" s="227" t="s">
        <v>168</v>
      </c>
      <c r="E170" s="257" t="s">
        <v>21</v>
      </c>
      <c r="F170" s="258" t="s">
        <v>171</v>
      </c>
      <c r="G170" s="256"/>
      <c r="H170" s="259">
        <v>47.213000000000001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168</v>
      </c>
      <c r="AU170" s="265" t="s">
        <v>85</v>
      </c>
      <c r="AV170" s="15" t="s">
        <v>162</v>
      </c>
      <c r="AW170" s="15" t="s">
        <v>37</v>
      </c>
      <c r="AX170" s="15" t="s">
        <v>83</v>
      </c>
      <c r="AY170" s="265" t="s">
        <v>155</v>
      </c>
    </row>
    <row r="171" s="2" customFormat="1" ht="16.5" customHeight="1">
      <c r="A171" s="40"/>
      <c r="B171" s="41"/>
      <c r="C171" s="277" t="s">
        <v>281</v>
      </c>
      <c r="D171" s="277" t="s">
        <v>476</v>
      </c>
      <c r="E171" s="278" t="s">
        <v>477</v>
      </c>
      <c r="F171" s="279" t="s">
        <v>478</v>
      </c>
      <c r="G171" s="280" t="s">
        <v>443</v>
      </c>
      <c r="H171" s="281">
        <v>99.667000000000002</v>
      </c>
      <c r="I171" s="282"/>
      <c r="J171" s="283">
        <f>ROUND(I171*H171,2)</f>
        <v>0</v>
      </c>
      <c r="K171" s="279" t="s">
        <v>479</v>
      </c>
      <c r="L171" s="284"/>
      <c r="M171" s="285" t="s">
        <v>21</v>
      </c>
      <c r="N171" s="286" t="s">
        <v>47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225</v>
      </c>
      <c r="AT171" s="225" t="s">
        <v>476</v>
      </c>
      <c r="AU171" s="225" t="s">
        <v>85</v>
      </c>
      <c r="AY171" s="19" t="s">
        <v>155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162</v>
      </c>
      <c r="BM171" s="225" t="s">
        <v>1145</v>
      </c>
    </row>
    <row r="172" s="2" customFormat="1">
      <c r="A172" s="40"/>
      <c r="B172" s="41"/>
      <c r="C172" s="42"/>
      <c r="D172" s="227" t="s">
        <v>164</v>
      </c>
      <c r="E172" s="42"/>
      <c r="F172" s="228" t="s">
        <v>478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164</v>
      </c>
      <c r="AU172" s="19" t="s">
        <v>85</v>
      </c>
    </row>
    <row r="173" s="2" customFormat="1">
      <c r="A173" s="40"/>
      <c r="B173" s="41"/>
      <c r="C173" s="42"/>
      <c r="D173" s="227" t="s">
        <v>481</v>
      </c>
      <c r="E173" s="42"/>
      <c r="F173" s="287" t="s">
        <v>482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481</v>
      </c>
      <c r="AU173" s="19" t="s">
        <v>85</v>
      </c>
    </row>
    <row r="174" s="14" customFormat="1">
      <c r="A174" s="14"/>
      <c r="B174" s="244"/>
      <c r="C174" s="245"/>
      <c r="D174" s="227" t="s">
        <v>168</v>
      </c>
      <c r="E174" s="245"/>
      <c r="F174" s="247" t="s">
        <v>1146</v>
      </c>
      <c r="G174" s="245"/>
      <c r="H174" s="248">
        <v>99.667000000000002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168</v>
      </c>
      <c r="AU174" s="254" t="s">
        <v>85</v>
      </c>
      <c r="AV174" s="14" t="s">
        <v>85</v>
      </c>
      <c r="AW174" s="14" t="s">
        <v>4</v>
      </c>
      <c r="AX174" s="14" t="s">
        <v>83</v>
      </c>
      <c r="AY174" s="254" t="s">
        <v>155</v>
      </c>
    </row>
    <row r="175" s="2" customFormat="1" ht="16.5" customHeight="1">
      <c r="A175" s="40"/>
      <c r="B175" s="41"/>
      <c r="C175" s="214" t="s">
        <v>325</v>
      </c>
      <c r="D175" s="214" t="s">
        <v>157</v>
      </c>
      <c r="E175" s="215" t="s">
        <v>485</v>
      </c>
      <c r="F175" s="216" t="s">
        <v>486</v>
      </c>
      <c r="G175" s="217" t="s">
        <v>270</v>
      </c>
      <c r="H175" s="218">
        <v>14.053000000000001</v>
      </c>
      <c r="I175" s="219"/>
      <c r="J175" s="220">
        <f>ROUND(I175*H175,2)</f>
        <v>0</v>
      </c>
      <c r="K175" s="216" t="s">
        <v>161</v>
      </c>
      <c r="L175" s="46"/>
      <c r="M175" s="221" t="s">
        <v>21</v>
      </c>
      <c r="N175" s="222" t="s">
        <v>47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162</v>
      </c>
      <c r="AT175" s="225" t="s">
        <v>157</v>
      </c>
      <c r="AU175" s="225" t="s">
        <v>85</v>
      </c>
      <c r="AY175" s="19" t="s">
        <v>155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83</v>
      </c>
      <c r="BK175" s="226">
        <f>ROUND(I175*H175,2)</f>
        <v>0</v>
      </c>
      <c r="BL175" s="19" t="s">
        <v>162</v>
      </c>
      <c r="BM175" s="225" t="s">
        <v>1147</v>
      </c>
    </row>
    <row r="176" s="2" customFormat="1">
      <c r="A176" s="40"/>
      <c r="B176" s="41"/>
      <c r="C176" s="42"/>
      <c r="D176" s="227" t="s">
        <v>164</v>
      </c>
      <c r="E176" s="42"/>
      <c r="F176" s="228" t="s">
        <v>488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164</v>
      </c>
      <c r="AU176" s="19" t="s">
        <v>85</v>
      </c>
    </row>
    <row r="177" s="2" customFormat="1">
      <c r="A177" s="40"/>
      <c r="B177" s="41"/>
      <c r="C177" s="42"/>
      <c r="D177" s="232" t="s">
        <v>166</v>
      </c>
      <c r="E177" s="42"/>
      <c r="F177" s="233" t="s">
        <v>489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166</v>
      </c>
      <c r="AU177" s="19" t="s">
        <v>85</v>
      </c>
    </row>
    <row r="178" s="13" customFormat="1">
      <c r="A178" s="13"/>
      <c r="B178" s="234"/>
      <c r="C178" s="235"/>
      <c r="D178" s="227" t="s">
        <v>168</v>
      </c>
      <c r="E178" s="236" t="s">
        <v>21</v>
      </c>
      <c r="F178" s="237" t="s">
        <v>1148</v>
      </c>
      <c r="G178" s="235"/>
      <c r="H178" s="236" t="s">
        <v>21</v>
      </c>
      <c r="I178" s="238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168</v>
      </c>
      <c r="AU178" s="243" t="s">
        <v>85</v>
      </c>
      <c r="AV178" s="13" t="s">
        <v>83</v>
      </c>
      <c r="AW178" s="13" t="s">
        <v>37</v>
      </c>
      <c r="AX178" s="13" t="s">
        <v>76</v>
      </c>
      <c r="AY178" s="243" t="s">
        <v>155</v>
      </c>
    </row>
    <row r="179" s="14" customFormat="1">
      <c r="A179" s="14"/>
      <c r="B179" s="244"/>
      <c r="C179" s="245"/>
      <c r="D179" s="227" t="s">
        <v>168</v>
      </c>
      <c r="E179" s="246" t="s">
        <v>21</v>
      </c>
      <c r="F179" s="247" t="s">
        <v>1149</v>
      </c>
      <c r="G179" s="245"/>
      <c r="H179" s="248">
        <v>5.7809999999999997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168</v>
      </c>
      <c r="AU179" s="254" t="s">
        <v>85</v>
      </c>
      <c r="AV179" s="14" t="s">
        <v>85</v>
      </c>
      <c r="AW179" s="14" t="s">
        <v>37</v>
      </c>
      <c r="AX179" s="14" t="s">
        <v>76</v>
      </c>
      <c r="AY179" s="254" t="s">
        <v>155</v>
      </c>
    </row>
    <row r="180" s="14" customFormat="1">
      <c r="A180" s="14"/>
      <c r="B180" s="244"/>
      <c r="C180" s="245"/>
      <c r="D180" s="227" t="s">
        <v>168</v>
      </c>
      <c r="E180" s="246" t="s">
        <v>21</v>
      </c>
      <c r="F180" s="247" t="s">
        <v>1150</v>
      </c>
      <c r="G180" s="245"/>
      <c r="H180" s="248">
        <v>12.919000000000001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168</v>
      </c>
      <c r="AU180" s="254" t="s">
        <v>85</v>
      </c>
      <c r="AV180" s="14" t="s">
        <v>85</v>
      </c>
      <c r="AW180" s="14" t="s">
        <v>37</v>
      </c>
      <c r="AX180" s="14" t="s">
        <v>76</v>
      </c>
      <c r="AY180" s="254" t="s">
        <v>155</v>
      </c>
    </row>
    <row r="181" s="13" customFormat="1">
      <c r="A181" s="13"/>
      <c r="B181" s="234"/>
      <c r="C181" s="235"/>
      <c r="D181" s="227" t="s">
        <v>168</v>
      </c>
      <c r="E181" s="236" t="s">
        <v>21</v>
      </c>
      <c r="F181" s="237" t="s">
        <v>1151</v>
      </c>
      <c r="G181" s="235"/>
      <c r="H181" s="236" t="s">
        <v>21</v>
      </c>
      <c r="I181" s="238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168</v>
      </c>
      <c r="AU181" s="243" t="s">
        <v>85</v>
      </c>
      <c r="AV181" s="13" t="s">
        <v>83</v>
      </c>
      <c r="AW181" s="13" t="s">
        <v>37</v>
      </c>
      <c r="AX181" s="13" t="s">
        <v>76</v>
      </c>
      <c r="AY181" s="243" t="s">
        <v>155</v>
      </c>
    </row>
    <row r="182" s="14" customFormat="1">
      <c r="A182" s="14"/>
      <c r="B182" s="244"/>
      <c r="C182" s="245"/>
      <c r="D182" s="227" t="s">
        <v>168</v>
      </c>
      <c r="E182" s="246" t="s">
        <v>21</v>
      </c>
      <c r="F182" s="247" t="s">
        <v>1152</v>
      </c>
      <c r="G182" s="245"/>
      <c r="H182" s="248">
        <v>-0.38900000000000001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168</v>
      </c>
      <c r="AU182" s="254" t="s">
        <v>85</v>
      </c>
      <c r="AV182" s="14" t="s">
        <v>85</v>
      </c>
      <c r="AW182" s="14" t="s">
        <v>37</v>
      </c>
      <c r="AX182" s="14" t="s">
        <v>76</v>
      </c>
      <c r="AY182" s="254" t="s">
        <v>155</v>
      </c>
    </row>
    <row r="183" s="14" customFormat="1">
      <c r="A183" s="14"/>
      <c r="B183" s="244"/>
      <c r="C183" s="245"/>
      <c r="D183" s="227" t="s">
        <v>168</v>
      </c>
      <c r="E183" s="246" t="s">
        <v>21</v>
      </c>
      <c r="F183" s="247" t="s">
        <v>1153</v>
      </c>
      <c r="G183" s="245"/>
      <c r="H183" s="248">
        <v>-0.56399999999999995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168</v>
      </c>
      <c r="AU183" s="254" t="s">
        <v>85</v>
      </c>
      <c r="AV183" s="14" t="s">
        <v>85</v>
      </c>
      <c r="AW183" s="14" t="s">
        <v>37</v>
      </c>
      <c r="AX183" s="14" t="s">
        <v>76</v>
      </c>
      <c r="AY183" s="254" t="s">
        <v>155</v>
      </c>
    </row>
    <row r="184" s="14" customFormat="1">
      <c r="A184" s="14"/>
      <c r="B184" s="244"/>
      <c r="C184" s="245"/>
      <c r="D184" s="227" t="s">
        <v>168</v>
      </c>
      <c r="E184" s="246" t="s">
        <v>21</v>
      </c>
      <c r="F184" s="247" t="s">
        <v>1154</v>
      </c>
      <c r="G184" s="245"/>
      <c r="H184" s="248">
        <v>-1.107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168</v>
      </c>
      <c r="AU184" s="254" t="s">
        <v>85</v>
      </c>
      <c r="AV184" s="14" t="s">
        <v>85</v>
      </c>
      <c r="AW184" s="14" t="s">
        <v>37</v>
      </c>
      <c r="AX184" s="14" t="s">
        <v>76</v>
      </c>
      <c r="AY184" s="254" t="s">
        <v>155</v>
      </c>
    </row>
    <row r="185" s="14" customFormat="1">
      <c r="A185" s="14"/>
      <c r="B185" s="244"/>
      <c r="C185" s="245"/>
      <c r="D185" s="227" t="s">
        <v>168</v>
      </c>
      <c r="E185" s="246" t="s">
        <v>21</v>
      </c>
      <c r="F185" s="247" t="s">
        <v>1155</v>
      </c>
      <c r="G185" s="245"/>
      <c r="H185" s="248">
        <v>-2.5870000000000002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168</v>
      </c>
      <c r="AU185" s="254" t="s">
        <v>85</v>
      </c>
      <c r="AV185" s="14" t="s">
        <v>85</v>
      </c>
      <c r="AW185" s="14" t="s">
        <v>37</v>
      </c>
      <c r="AX185" s="14" t="s">
        <v>76</v>
      </c>
      <c r="AY185" s="254" t="s">
        <v>155</v>
      </c>
    </row>
    <row r="186" s="15" customFormat="1">
      <c r="A186" s="15"/>
      <c r="B186" s="255"/>
      <c r="C186" s="256"/>
      <c r="D186" s="227" t="s">
        <v>168</v>
      </c>
      <c r="E186" s="257" t="s">
        <v>21</v>
      </c>
      <c r="F186" s="258" t="s">
        <v>171</v>
      </c>
      <c r="G186" s="256"/>
      <c r="H186" s="259">
        <v>14.053000000000001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168</v>
      </c>
      <c r="AU186" s="265" t="s">
        <v>85</v>
      </c>
      <c r="AV186" s="15" t="s">
        <v>162</v>
      </c>
      <c r="AW186" s="15" t="s">
        <v>37</v>
      </c>
      <c r="AX186" s="15" t="s">
        <v>83</v>
      </c>
      <c r="AY186" s="265" t="s">
        <v>155</v>
      </c>
    </row>
    <row r="187" s="2" customFormat="1" ht="16.5" customHeight="1">
      <c r="A187" s="40"/>
      <c r="B187" s="41"/>
      <c r="C187" s="277" t="s">
        <v>8</v>
      </c>
      <c r="D187" s="277" t="s">
        <v>476</v>
      </c>
      <c r="E187" s="278" t="s">
        <v>500</v>
      </c>
      <c r="F187" s="279" t="s">
        <v>501</v>
      </c>
      <c r="G187" s="280" t="s">
        <v>443</v>
      </c>
      <c r="H187" s="281">
        <v>28.106000000000002</v>
      </c>
      <c r="I187" s="282"/>
      <c r="J187" s="283">
        <f>ROUND(I187*H187,2)</f>
        <v>0</v>
      </c>
      <c r="K187" s="279" t="s">
        <v>161</v>
      </c>
      <c r="L187" s="284"/>
      <c r="M187" s="285" t="s">
        <v>21</v>
      </c>
      <c r="N187" s="286" t="s">
        <v>47</v>
      </c>
      <c r="O187" s="86"/>
      <c r="P187" s="223">
        <f>O187*H187</f>
        <v>0</v>
      </c>
      <c r="Q187" s="223">
        <v>1</v>
      </c>
      <c r="R187" s="223">
        <f>Q187*H187</f>
        <v>28.106000000000002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225</v>
      </c>
      <c r="AT187" s="225" t="s">
        <v>476</v>
      </c>
      <c r="AU187" s="225" t="s">
        <v>85</v>
      </c>
      <c r="AY187" s="19" t="s">
        <v>155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162</v>
      </c>
      <c r="BM187" s="225" t="s">
        <v>1156</v>
      </c>
    </row>
    <row r="188" s="2" customFormat="1">
      <c r="A188" s="40"/>
      <c r="B188" s="41"/>
      <c r="C188" s="42"/>
      <c r="D188" s="227" t="s">
        <v>164</v>
      </c>
      <c r="E188" s="42"/>
      <c r="F188" s="228" t="s">
        <v>501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164</v>
      </c>
      <c r="AU188" s="19" t="s">
        <v>85</v>
      </c>
    </row>
    <row r="189" s="2" customFormat="1">
      <c r="A189" s="40"/>
      <c r="B189" s="41"/>
      <c r="C189" s="42"/>
      <c r="D189" s="227" t="s">
        <v>481</v>
      </c>
      <c r="E189" s="42"/>
      <c r="F189" s="287" t="s">
        <v>503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481</v>
      </c>
      <c r="AU189" s="19" t="s">
        <v>85</v>
      </c>
    </row>
    <row r="190" s="14" customFormat="1">
      <c r="A190" s="14"/>
      <c r="B190" s="244"/>
      <c r="C190" s="245"/>
      <c r="D190" s="227" t="s">
        <v>168</v>
      </c>
      <c r="E190" s="245"/>
      <c r="F190" s="247" t="s">
        <v>1157</v>
      </c>
      <c r="G190" s="245"/>
      <c r="H190" s="248">
        <v>28.106000000000002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168</v>
      </c>
      <c r="AU190" s="254" t="s">
        <v>85</v>
      </c>
      <c r="AV190" s="14" t="s">
        <v>85</v>
      </c>
      <c r="AW190" s="14" t="s">
        <v>4</v>
      </c>
      <c r="AX190" s="14" t="s">
        <v>83</v>
      </c>
      <c r="AY190" s="254" t="s">
        <v>155</v>
      </c>
    </row>
    <row r="191" s="12" customFormat="1" ht="22.8" customHeight="1">
      <c r="A191" s="12"/>
      <c r="B191" s="198"/>
      <c r="C191" s="199"/>
      <c r="D191" s="200" t="s">
        <v>75</v>
      </c>
      <c r="E191" s="212" t="s">
        <v>162</v>
      </c>
      <c r="F191" s="212" t="s">
        <v>535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SUM(P192:P209)</f>
        <v>0</v>
      </c>
      <c r="Q191" s="206"/>
      <c r="R191" s="207">
        <f>SUM(R192:R209)</f>
        <v>12.433750459999999</v>
      </c>
      <c r="S191" s="206"/>
      <c r="T191" s="208">
        <f>SUM(T192:T209)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83</v>
      </c>
      <c r="AT191" s="210" t="s">
        <v>75</v>
      </c>
      <c r="AU191" s="210" t="s">
        <v>83</v>
      </c>
      <c r="AY191" s="209" t="s">
        <v>155</v>
      </c>
      <c r="BK191" s="211">
        <f>SUM(BK192:BK209)</f>
        <v>0</v>
      </c>
    </row>
    <row r="192" s="2" customFormat="1" ht="16.5" customHeight="1">
      <c r="A192" s="40"/>
      <c r="B192" s="41"/>
      <c r="C192" s="214" t="s">
        <v>339</v>
      </c>
      <c r="D192" s="214" t="s">
        <v>157</v>
      </c>
      <c r="E192" s="215" t="s">
        <v>537</v>
      </c>
      <c r="F192" s="216" t="s">
        <v>538</v>
      </c>
      <c r="G192" s="217" t="s">
        <v>270</v>
      </c>
      <c r="H192" s="218">
        <v>2.0720000000000001</v>
      </c>
      <c r="I192" s="219"/>
      <c r="J192" s="220">
        <f>ROUND(I192*H192,2)</f>
        <v>0</v>
      </c>
      <c r="K192" s="216" t="s">
        <v>161</v>
      </c>
      <c r="L192" s="46"/>
      <c r="M192" s="221" t="s">
        <v>21</v>
      </c>
      <c r="N192" s="222" t="s">
        <v>47</v>
      </c>
      <c r="O192" s="86"/>
      <c r="P192" s="223">
        <f>O192*H192</f>
        <v>0</v>
      </c>
      <c r="Q192" s="223">
        <v>1.8907700000000001</v>
      </c>
      <c r="R192" s="223">
        <f>Q192*H192</f>
        <v>3.9176754400000005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162</v>
      </c>
      <c r="AT192" s="225" t="s">
        <v>157</v>
      </c>
      <c r="AU192" s="225" t="s">
        <v>85</v>
      </c>
      <c r="AY192" s="19" t="s">
        <v>155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83</v>
      </c>
      <c r="BK192" s="226">
        <f>ROUND(I192*H192,2)</f>
        <v>0</v>
      </c>
      <c r="BL192" s="19" t="s">
        <v>162</v>
      </c>
      <c r="BM192" s="225" t="s">
        <v>1158</v>
      </c>
    </row>
    <row r="193" s="2" customFormat="1">
      <c r="A193" s="40"/>
      <c r="B193" s="41"/>
      <c r="C193" s="42"/>
      <c r="D193" s="227" t="s">
        <v>164</v>
      </c>
      <c r="E193" s="42"/>
      <c r="F193" s="228" t="s">
        <v>540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164</v>
      </c>
      <c r="AU193" s="19" t="s">
        <v>85</v>
      </c>
    </row>
    <row r="194" s="2" customFormat="1">
      <c r="A194" s="40"/>
      <c r="B194" s="41"/>
      <c r="C194" s="42"/>
      <c r="D194" s="232" t="s">
        <v>166</v>
      </c>
      <c r="E194" s="42"/>
      <c r="F194" s="233" t="s">
        <v>541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166</v>
      </c>
      <c r="AU194" s="19" t="s">
        <v>85</v>
      </c>
    </row>
    <row r="195" s="14" customFormat="1">
      <c r="A195" s="14"/>
      <c r="B195" s="244"/>
      <c r="C195" s="245"/>
      <c r="D195" s="227" t="s">
        <v>168</v>
      </c>
      <c r="E195" s="246" t="s">
        <v>21</v>
      </c>
      <c r="F195" s="247" t="s">
        <v>1159</v>
      </c>
      <c r="G195" s="245"/>
      <c r="H195" s="248">
        <v>0.55800000000000005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168</v>
      </c>
      <c r="AU195" s="254" t="s">
        <v>85</v>
      </c>
      <c r="AV195" s="14" t="s">
        <v>85</v>
      </c>
      <c r="AW195" s="14" t="s">
        <v>37</v>
      </c>
      <c r="AX195" s="14" t="s">
        <v>76</v>
      </c>
      <c r="AY195" s="254" t="s">
        <v>155</v>
      </c>
    </row>
    <row r="196" s="14" customFormat="1">
      <c r="A196" s="14"/>
      <c r="B196" s="244"/>
      <c r="C196" s="245"/>
      <c r="D196" s="227" t="s">
        <v>168</v>
      </c>
      <c r="E196" s="246" t="s">
        <v>21</v>
      </c>
      <c r="F196" s="247" t="s">
        <v>1160</v>
      </c>
      <c r="G196" s="245"/>
      <c r="H196" s="248">
        <v>1.1319999999999999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168</v>
      </c>
      <c r="AU196" s="254" t="s">
        <v>85</v>
      </c>
      <c r="AV196" s="14" t="s">
        <v>85</v>
      </c>
      <c r="AW196" s="14" t="s">
        <v>37</v>
      </c>
      <c r="AX196" s="14" t="s">
        <v>76</v>
      </c>
      <c r="AY196" s="254" t="s">
        <v>155</v>
      </c>
    </row>
    <row r="197" s="14" customFormat="1">
      <c r="A197" s="14"/>
      <c r="B197" s="244"/>
      <c r="C197" s="245"/>
      <c r="D197" s="227" t="s">
        <v>168</v>
      </c>
      <c r="E197" s="246" t="s">
        <v>21</v>
      </c>
      <c r="F197" s="247" t="s">
        <v>1161</v>
      </c>
      <c r="G197" s="245"/>
      <c r="H197" s="248">
        <v>0.23799999999999999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168</v>
      </c>
      <c r="AU197" s="254" t="s">
        <v>85</v>
      </c>
      <c r="AV197" s="14" t="s">
        <v>85</v>
      </c>
      <c r="AW197" s="14" t="s">
        <v>37</v>
      </c>
      <c r="AX197" s="14" t="s">
        <v>76</v>
      </c>
      <c r="AY197" s="254" t="s">
        <v>155</v>
      </c>
    </row>
    <row r="198" s="14" customFormat="1">
      <c r="A198" s="14"/>
      <c r="B198" s="244"/>
      <c r="C198" s="245"/>
      <c r="D198" s="227" t="s">
        <v>168</v>
      </c>
      <c r="E198" s="246" t="s">
        <v>21</v>
      </c>
      <c r="F198" s="247" t="s">
        <v>1162</v>
      </c>
      <c r="G198" s="245"/>
      <c r="H198" s="248">
        <v>0.14399999999999999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168</v>
      </c>
      <c r="AU198" s="254" t="s">
        <v>85</v>
      </c>
      <c r="AV198" s="14" t="s">
        <v>85</v>
      </c>
      <c r="AW198" s="14" t="s">
        <v>37</v>
      </c>
      <c r="AX198" s="14" t="s">
        <v>76</v>
      </c>
      <c r="AY198" s="254" t="s">
        <v>155</v>
      </c>
    </row>
    <row r="199" s="15" customFormat="1">
      <c r="A199" s="15"/>
      <c r="B199" s="255"/>
      <c r="C199" s="256"/>
      <c r="D199" s="227" t="s">
        <v>168</v>
      </c>
      <c r="E199" s="257" t="s">
        <v>21</v>
      </c>
      <c r="F199" s="258" t="s">
        <v>171</v>
      </c>
      <c r="G199" s="256"/>
      <c r="H199" s="259">
        <v>2.0720000000000001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5" t="s">
        <v>168</v>
      </c>
      <c r="AU199" s="265" t="s">
        <v>85</v>
      </c>
      <c r="AV199" s="15" t="s">
        <v>162</v>
      </c>
      <c r="AW199" s="15" t="s">
        <v>37</v>
      </c>
      <c r="AX199" s="15" t="s">
        <v>83</v>
      </c>
      <c r="AY199" s="265" t="s">
        <v>155</v>
      </c>
    </row>
    <row r="200" s="2" customFormat="1" ht="16.5" customHeight="1">
      <c r="A200" s="40"/>
      <c r="B200" s="41"/>
      <c r="C200" s="214" t="s">
        <v>348</v>
      </c>
      <c r="D200" s="214" t="s">
        <v>157</v>
      </c>
      <c r="E200" s="215" t="s">
        <v>613</v>
      </c>
      <c r="F200" s="216" t="s">
        <v>614</v>
      </c>
      <c r="G200" s="217" t="s">
        <v>270</v>
      </c>
      <c r="H200" s="218">
        <v>3.7010000000000001</v>
      </c>
      <c r="I200" s="219"/>
      <c r="J200" s="220">
        <f>ROUND(I200*H200,2)</f>
        <v>0</v>
      </c>
      <c r="K200" s="216" t="s">
        <v>161</v>
      </c>
      <c r="L200" s="46"/>
      <c r="M200" s="221" t="s">
        <v>21</v>
      </c>
      <c r="N200" s="222" t="s">
        <v>47</v>
      </c>
      <c r="O200" s="86"/>
      <c r="P200" s="223">
        <f>O200*H200</f>
        <v>0</v>
      </c>
      <c r="Q200" s="223">
        <v>2.3010199999999998</v>
      </c>
      <c r="R200" s="223">
        <f>Q200*H200</f>
        <v>8.5160750199999988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162</v>
      </c>
      <c r="AT200" s="225" t="s">
        <v>157</v>
      </c>
      <c r="AU200" s="225" t="s">
        <v>85</v>
      </c>
      <c r="AY200" s="19" t="s">
        <v>155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83</v>
      </c>
      <c r="BK200" s="226">
        <f>ROUND(I200*H200,2)</f>
        <v>0</v>
      </c>
      <c r="BL200" s="19" t="s">
        <v>162</v>
      </c>
      <c r="BM200" s="225" t="s">
        <v>1163</v>
      </c>
    </row>
    <row r="201" s="2" customFormat="1">
      <c r="A201" s="40"/>
      <c r="B201" s="41"/>
      <c r="C201" s="42"/>
      <c r="D201" s="227" t="s">
        <v>164</v>
      </c>
      <c r="E201" s="42"/>
      <c r="F201" s="228" t="s">
        <v>616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164</v>
      </c>
      <c r="AU201" s="19" t="s">
        <v>85</v>
      </c>
    </row>
    <row r="202" s="2" customFormat="1">
      <c r="A202" s="40"/>
      <c r="B202" s="41"/>
      <c r="C202" s="42"/>
      <c r="D202" s="232" t="s">
        <v>166</v>
      </c>
      <c r="E202" s="42"/>
      <c r="F202" s="233" t="s">
        <v>617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166</v>
      </c>
      <c r="AU202" s="19" t="s">
        <v>85</v>
      </c>
    </row>
    <row r="203" s="14" customFormat="1">
      <c r="A203" s="14"/>
      <c r="B203" s="244"/>
      <c r="C203" s="245"/>
      <c r="D203" s="227" t="s">
        <v>168</v>
      </c>
      <c r="E203" s="246" t="s">
        <v>21</v>
      </c>
      <c r="F203" s="247" t="s">
        <v>1164</v>
      </c>
      <c r="G203" s="245"/>
      <c r="H203" s="248">
        <v>0.13100000000000001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168</v>
      </c>
      <c r="AU203" s="254" t="s">
        <v>85</v>
      </c>
      <c r="AV203" s="14" t="s">
        <v>85</v>
      </c>
      <c r="AW203" s="14" t="s">
        <v>37</v>
      </c>
      <c r="AX203" s="14" t="s">
        <v>76</v>
      </c>
      <c r="AY203" s="254" t="s">
        <v>155</v>
      </c>
    </row>
    <row r="204" s="14" customFormat="1">
      <c r="A204" s="14"/>
      <c r="B204" s="244"/>
      <c r="C204" s="245"/>
      <c r="D204" s="227" t="s">
        <v>168</v>
      </c>
      <c r="E204" s="246" t="s">
        <v>21</v>
      </c>
      <c r="F204" s="247" t="s">
        <v>1165</v>
      </c>
      <c r="G204" s="245"/>
      <c r="H204" s="248">
        <v>0.125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168</v>
      </c>
      <c r="AU204" s="254" t="s">
        <v>85</v>
      </c>
      <c r="AV204" s="14" t="s">
        <v>85</v>
      </c>
      <c r="AW204" s="14" t="s">
        <v>37</v>
      </c>
      <c r="AX204" s="14" t="s">
        <v>76</v>
      </c>
      <c r="AY204" s="254" t="s">
        <v>155</v>
      </c>
    </row>
    <row r="205" s="15" customFormat="1">
      <c r="A205" s="15"/>
      <c r="B205" s="255"/>
      <c r="C205" s="256"/>
      <c r="D205" s="227" t="s">
        <v>168</v>
      </c>
      <c r="E205" s="257" t="s">
        <v>21</v>
      </c>
      <c r="F205" s="258" t="s">
        <v>171</v>
      </c>
      <c r="G205" s="256"/>
      <c r="H205" s="259">
        <v>0.25600000000000001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168</v>
      </c>
      <c r="AU205" s="265" t="s">
        <v>85</v>
      </c>
      <c r="AV205" s="15" t="s">
        <v>162</v>
      </c>
      <c r="AW205" s="15" t="s">
        <v>37</v>
      </c>
      <c r="AX205" s="15" t="s">
        <v>76</v>
      </c>
      <c r="AY205" s="265" t="s">
        <v>155</v>
      </c>
    </row>
    <row r="206" s="14" customFormat="1">
      <c r="A206" s="14"/>
      <c r="B206" s="244"/>
      <c r="C206" s="245"/>
      <c r="D206" s="227" t="s">
        <v>168</v>
      </c>
      <c r="E206" s="246" t="s">
        <v>21</v>
      </c>
      <c r="F206" s="247" t="s">
        <v>1166</v>
      </c>
      <c r="G206" s="245"/>
      <c r="H206" s="248">
        <v>1.107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168</v>
      </c>
      <c r="AU206" s="254" t="s">
        <v>85</v>
      </c>
      <c r="AV206" s="14" t="s">
        <v>85</v>
      </c>
      <c r="AW206" s="14" t="s">
        <v>37</v>
      </c>
      <c r="AX206" s="14" t="s">
        <v>76</v>
      </c>
      <c r="AY206" s="254" t="s">
        <v>155</v>
      </c>
    </row>
    <row r="207" s="14" customFormat="1">
      <c r="A207" s="14"/>
      <c r="B207" s="244"/>
      <c r="C207" s="245"/>
      <c r="D207" s="227" t="s">
        <v>168</v>
      </c>
      <c r="E207" s="246" t="s">
        <v>21</v>
      </c>
      <c r="F207" s="247" t="s">
        <v>1167</v>
      </c>
      <c r="G207" s="245"/>
      <c r="H207" s="248">
        <v>2.1440000000000001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168</v>
      </c>
      <c r="AU207" s="254" t="s">
        <v>85</v>
      </c>
      <c r="AV207" s="14" t="s">
        <v>85</v>
      </c>
      <c r="AW207" s="14" t="s">
        <v>37</v>
      </c>
      <c r="AX207" s="14" t="s">
        <v>76</v>
      </c>
      <c r="AY207" s="254" t="s">
        <v>155</v>
      </c>
    </row>
    <row r="208" s="14" customFormat="1">
      <c r="A208" s="14"/>
      <c r="B208" s="244"/>
      <c r="C208" s="245"/>
      <c r="D208" s="227" t="s">
        <v>168</v>
      </c>
      <c r="E208" s="246" t="s">
        <v>21</v>
      </c>
      <c r="F208" s="247" t="s">
        <v>1168</v>
      </c>
      <c r="G208" s="245"/>
      <c r="H208" s="248">
        <v>0.45000000000000001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168</v>
      </c>
      <c r="AU208" s="254" t="s">
        <v>85</v>
      </c>
      <c r="AV208" s="14" t="s">
        <v>85</v>
      </c>
      <c r="AW208" s="14" t="s">
        <v>37</v>
      </c>
      <c r="AX208" s="14" t="s">
        <v>76</v>
      </c>
      <c r="AY208" s="254" t="s">
        <v>155</v>
      </c>
    </row>
    <row r="209" s="15" customFormat="1">
      <c r="A209" s="15"/>
      <c r="B209" s="255"/>
      <c r="C209" s="256"/>
      <c r="D209" s="227" t="s">
        <v>168</v>
      </c>
      <c r="E209" s="257" t="s">
        <v>21</v>
      </c>
      <c r="F209" s="258" t="s">
        <v>171</v>
      </c>
      <c r="G209" s="256"/>
      <c r="H209" s="259">
        <v>3.7010000000000001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168</v>
      </c>
      <c r="AU209" s="265" t="s">
        <v>85</v>
      </c>
      <c r="AV209" s="15" t="s">
        <v>162</v>
      </c>
      <c r="AW209" s="15" t="s">
        <v>37</v>
      </c>
      <c r="AX209" s="15" t="s">
        <v>83</v>
      </c>
      <c r="AY209" s="265" t="s">
        <v>155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225</v>
      </c>
      <c r="F210" s="212" t="s">
        <v>634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SUM(P211:P250)</f>
        <v>0</v>
      </c>
      <c r="Q210" s="206"/>
      <c r="R210" s="207">
        <f>SUM(R211:R250)</f>
        <v>9.5582035000000012</v>
      </c>
      <c r="S210" s="206"/>
      <c r="T210" s="208">
        <f>SUM(T211:T250)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83</v>
      </c>
      <c r="AT210" s="210" t="s">
        <v>75</v>
      </c>
      <c r="AU210" s="210" t="s">
        <v>83</v>
      </c>
      <c r="AY210" s="209" t="s">
        <v>155</v>
      </c>
      <c r="BK210" s="211">
        <f>SUM(BK211:BK250)</f>
        <v>0</v>
      </c>
    </row>
    <row r="211" s="2" customFormat="1" ht="21.75" customHeight="1">
      <c r="A211" s="40"/>
      <c r="B211" s="41"/>
      <c r="C211" s="214" t="s">
        <v>362</v>
      </c>
      <c r="D211" s="214" t="s">
        <v>157</v>
      </c>
      <c r="E211" s="215" t="s">
        <v>1169</v>
      </c>
      <c r="F211" s="216" t="s">
        <v>1170</v>
      </c>
      <c r="G211" s="217" t="s">
        <v>208</v>
      </c>
      <c r="H211" s="218">
        <v>20.75</v>
      </c>
      <c r="I211" s="219"/>
      <c r="J211" s="220">
        <f>ROUND(I211*H211,2)</f>
        <v>0</v>
      </c>
      <c r="K211" s="216" t="s">
        <v>161</v>
      </c>
      <c r="L211" s="46"/>
      <c r="M211" s="221" t="s">
        <v>21</v>
      </c>
      <c r="N211" s="222" t="s">
        <v>47</v>
      </c>
      <c r="O211" s="86"/>
      <c r="P211" s="223">
        <f>O211*H211</f>
        <v>0</v>
      </c>
      <c r="Q211" s="223">
        <v>3.0000000000000001E-05</v>
      </c>
      <c r="R211" s="223">
        <f>Q211*H211</f>
        <v>0.00062250000000000001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162</v>
      </c>
      <c r="AT211" s="225" t="s">
        <v>157</v>
      </c>
      <c r="AU211" s="225" t="s">
        <v>85</v>
      </c>
      <c r="AY211" s="19" t="s">
        <v>155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83</v>
      </c>
      <c r="BK211" s="226">
        <f>ROUND(I211*H211,2)</f>
        <v>0</v>
      </c>
      <c r="BL211" s="19" t="s">
        <v>162</v>
      </c>
      <c r="BM211" s="225" t="s">
        <v>1171</v>
      </c>
    </row>
    <row r="212" s="2" customFormat="1">
      <c r="A212" s="40"/>
      <c r="B212" s="41"/>
      <c r="C212" s="42"/>
      <c r="D212" s="227" t="s">
        <v>164</v>
      </c>
      <c r="E212" s="42"/>
      <c r="F212" s="228" t="s">
        <v>1172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164</v>
      </c>
      <c r="AU212" s="19" t="s">
        <v>85</v>
      </c>
    </row>
    <row r="213" s="2" customFormat="1">
      <c r="A213" s="40"/>
      <c r="B213" s="41"/>
      <c r="C213" s="42"/>
      <c r="D213" s="232" t="s">
        <v>166</v>
      </c>
      <c r="E213" s="42"/>
      <c r="F213" s="233" t="s">
        <v>1173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166</v>
      </c>
      <c r="AU213" s="19" t="s">
        <v>85</v>
      </c>
    </row>
    <row r="214" s="14" customFormat="1">
      <c r="A214" s="14"/>
      <c r="B214" s="244"/>
      <c r="C214" s="245"/>
      <c r="D214" s="227" t="s">
        <v>168</v>
      </c>
      <c r="E214" s="246" t="s">
        <v>21</v>
      </c>
      <c r="F214" s="247" t="s">
        <v>1174</v>
      </c>
      <c r="G214" s="245"/>
      <c r="H214" s="248">
        <v>17.149999999999999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168</v>
      </c>
      <c r="AU214" s="254" t="s">
        <v>85</v>
      </c>
      <c r="AV214" s="14" t="s">
        <v>85</v>
      </c>
      <c r="AW214" s="14" t="s">
        <v>37</v>
      </c>
      <c r="AX214" s="14" t="s">
        <v>76</v>
      </c>
      <c r="AY214" s="254" t="s">
        <v>155</v>
      </c>
    </row>
    <row r="215" s="14" customFormat="1">
      <c r="A215" s="14"/>
      <c r="B215" s="244"/>
      <c r="C215" s="245"/>
      <c r="D215" s="227" t="s">
        <v>168</v>
      </c>
      <c r="E215" s="246" t="s">
        <v>21</v>
      </c>
      <c r="F215" s="247" t="s">
        <v>1175</v>
      </c>
      <c r="G215" s="245"/>
      <c r="H215" s="248">
        <v>3.6000000000000001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168</v>
      </c>
      <c r="AU215" s="254" t="s">
        <v>85</v>
      </c>
      <c r="AV215" s="14" t="s">
        <v>85</v>
      </c>
      <c r="AW215" s="14" t="s">
        <v>37</v>
      </c>
      <c r="AX215" s="14" t="s">
        <v>76</v>
      </c>
      <c r="AY215" s="254" t="s">
        <v>155</v>
      </c>
    </row>
    <row r="216" s="15" customFormat="1">
      <c r="A216" s="15"/>
      <c r="B216" s="255"/>
      <c r="C216" s="256"/>
      <c r="D216" s="227" t="s">
        <v>168</v>
      </c>
      <c r="E216" s="257" t="s">
        <v>21</v>
      </c>
      <c r="F216" s="258" t="s">
        <v>171</v>
      </c>
      <c r="G216" s="256"/>
      <c r="H216" s="259">
        <v>20.75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168</v>
      </c>
      <c r="AU216" s="265" t="s">
        <v>85</v>
      </c>
      <c r="AV216" s="15" t="s">
        <v>162</v>
      </c>
      <c r="AW216" s="15" t="s">
        <v>37</v>
      </c>
      <c r="AX216" s="15" t="s">
        <v>83</v>
      </c>
      <c r="AY216" s="265" t="s">
        <v>155</v>
      </c>
    </row>
    <row r="217" s="2" customFormat="1" ht="16.5" customHeight="1">
      <c r="A217" s="40"/>
      <c r="B217" s="41"/>
      <c r="C217" s="277" t="s">
        <v>369</v>
      </c>
      <c r="D217" s="277" t="s">
        <v>476</v>
      </c>
      <c r="E217" s="278" t="s">
        <v>1176</v>
      </c>
      <c r="F217" s="279" t="s">
        <v>1177</v>
      </c>
      <c r="G217" s="280" t="s">
        <v>208</v>
      </c>
      <c r="H217" s="281">
        <v>21.061</v>
      </c>
      <c r="I217" s="282"/>
      <c r="J217" s="283">
        <f>ROUND(I217*H217,2)</f>
        <v>0</v>
      </c>
      <c r="K217" s="279" t="s">
        <v>161</v>
      </c>
      <c r="L217" s="284"/>
      <c r="M217" s="285" t="s">
        <v>21</v>
      </c>
      <c r="N217" s="286" t="s">
        <v>47</v>
      </c>
      <c r="O217" s="86"/>
      <c r="P217" s="223">
        <f>O217*H217</f>
        <v>0</v>
      </c>
      <c r="Q217" s="223">
        <v>0.024</v>
      </c>
      <c r="R217" s="223">
        <f>Q217*H217</f>
        <v>0.50546400000000002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225</v>
      </c>
      <c r="AT217" s="225" t="s">
        <v>476</v>
      </c>
      <c r="AU217" s="225" t="s">
        <v>85</v>
      </c>
      <c r="AY217" s="19" t="s">
        <v>155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83</v>
      </c>
      <c r="BK217" s="226">
        <f>ROUND(I217*H217,2)</f>
        <v>0</v>
      </c>
      <c r="BL217" s="19" t="s">
        <v>162</v>
      </c>
      <c r="BM217" s="225" t="s">
        <v>1178</v>
      </c>
    </row>
    <row r="218" s="2" customFormat="1">
      <c r="A218" s="40"/>
      <c r="B218" s="41"/>
      <c r="C218" s="42"/>
      <c r="D218" s="227" t="s">
        <v>164</v>
      </c>
      <c r="E218" s="42"/>
      <c r="F218" s="228" t="s">
        <v>1177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164</v>
      </c>
      <c r="AU218" s="19" t="s">
        <v>85</v>
      </c>
    </row>
    <row r="219" s="14" customFormat="1">
      <c r="A219" s="14"/>
      <c r="B219" s="244"/>
      <c r="C219" s="245"/>
      <c r="D219" s="227" t="s">
        <v>168</v>
      </c>
      <c r="E219" s="245"/>
      <c r="F219" s="247" t="s">
        <v>1179</v>
      </c>
      <c r="G219" s="245"/>
      <c r="H219" s="248">
        <v>21.061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168</v>
      </c>
      <c r="AU219" s="254" t="s">
        <v>85</v>
      </c>
      <c r="AV219" s="14" t="s">
        <v>85</v>
      </c>
      <c r="AW219" s="14" t="s">
        <v>4</v>
      </c>
      <c r="AX219" s="14" t="s">
        <v>83</v>
      </c>
      <c r="AY219" s="254" t="s">
        <v>155</v>
      </c>
    </row>
    <row r="220" s="2" customFormat="1" ht="21.75" customHeight="1">
      <c r="A220" s="40"/>
      <c r="B220" s="41"/>
      <c r="C220" s="214" t="s">
        <v>377</v>
      </c>
      <c r="D220" s="214" t="s">
        <v>157</v>
      </c>
      <c r="E220" s="215" t="s">
        <v>1180</v>
      </c>
      <c r="F220" s="216" t="s">
        <v>1181</v>
      </c>
      <c r="G220" s="217" t="s">
        <v>553</v>
      </c>
      <c r="H220" s="218">
        <v>4</v>
      </c>
      <c r="I220" s="219"/>
      <c r="J220" s="220">
        <f>ROUND(I220*H220,2)</f>
        <v>0</v>
      </c>
      <c r="K220" s="216" t="s">
        <v>161</v>
      </c>
      <c r="L220" s="46"/>
      <c r="M220" s="221" t="s">
        <v>21</v>
      </c>
      <c r="N220" s="222" t="s">
        <v>47</v>
      </c>
      <c r="O220" s="86"/>
      <c r="P220" s="223">
        <f>O220*H220</f>
        <v>0</v>
      </c>
      <c r="Q220" s="223">
        <v>0.00084999999999999995</v>
      </c>
      <c r="R220" s="223">
        <f>Q220*H220</f>
        <v>0.0033999999999999998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162</v>
      </c>
      <c r="AT220" s="225" t="s">
        <v>157</v>
      </c>
      <c r="AU220" s="225" t="s">
        <v>85</v>
      </c>
      <c r="AY220" s="19" t="s">
        <v>155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83</v>
      </c>
      <c r="BK220" s="226">
        <f>ROUND(I220*H220,2)</f>
        <v>0</v>
      </c>
      <c r="BL220" s="19" t="s">
        <v>162</v>
      </c>
      <c r="BM220" s="225" t="s">
        <v>1182</v>
      </c>
    </row>
    <row r="221" s="2" customFormat="1">
      <c r="A221" s="40"/>
      <c r="B221" s="41"/>
      <c r="C221" s="42"/>
      <c r="D221" s="227" t="s">
        <v>164</v>
      </c>
      <c r="E221" s="42"/>
      <c r="F221" s="228" t="s">
        <v>1183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164</v>
      </c>
      <c r="AU221" s="19" t="s">
        <v>85</v>
      </c>
    </row>
    <row r="222" s="2" customFormat="1">
      <c r="A222" s="40"/>
      <c r="B222" s="41"/>
      <c r="C222" s="42"/>
      <c r="D222" s="232" t="s">
        <v>166</v>
      </c>
      <c r="E222" s="42"/>
      <c r="F222" s="233" t="s">
        <v>1184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166</v>
      </c>
      <c r="AU222" s="19" t="s">
        <v>85</v>
      </c>
    </row>
    <row r="223" s="2" customFormat="1" ht="21.75" customHeight="1">
      <c r="A223" s="40"/>
      <c r="B223" s="41"/>
      <c r="C223" s="214" t="s">
        <v>7</v>
      </c>
      <c r="D223" s="214" t="s">
        <v>157</v>
      </c>
      <c r="E223" s="215" t="s">
        <v>1185</v>
      </c>
      <c r="F223" s="216" t="s">
        <v>1186</v>
      </c>
      <c r="G223" s="217" t="s">
        <v>208</v>
      </c>
      <c r="H223" s="218">
        <v>8.4499999999999993</v>
      </c>
      <c r="I223" s="219"/>
      <c r="J223" s="220">
        <f>ROUND(I223*H223,2)</f>
        <v>0</v>
      </c>
      <c r="K223" s="216" t="s">
        <v>161</v>
      </c>
      <c r="L223" s="46"/>
      <c r="M223" s="221" t="s">
        <v>21</v>
      </c>
      <c r="N223" s="222" t="s">
        <v>47</v>
      </c>
      <c r="O223" s="86"/>
      <c r="P223" s="223">
        <f>O223*H223</f>
        <v>0</v>
      </c>
      <c r="Q223" s="223">
        <v>4.0000000000000003E-05</v>
      </c>
      <c r="R223" s="223">
        <f>Q223*H223</f>
        <v>0.00033799999999999998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162</v>
      </c>
      <c r="AT223" s="225" t="s">
        <v>157</v>
      </c>
      <c r="AU223" s="225" t="s">
        <v>85</v>
      </c>
      <c r="AY223" s="19" t="s">
        <v>155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83</v>
      </c>
      <c r="BK223" s="226">
        <f>ROUND(I223*H223,2)</f>
        <v>0</v>
      </c>
      <c r="BL223" s="19" t="s">
        <v>162</v>
      </c>
      <c r="BM223" s="225" t="s">
        <v>1187</v>
      </c>
    </row>
    <row r="224" s="2" customFormat="1">
      <c r="A224" s="40"/>
      <c r="B224" s="41"/>
      <c r="C224" s="42"/>
      <c r="D224" s="227" t="s">
        <v>164</v>
      </c>
      <c r="E224" s="42"/>
      <c r="F224" s="228" t="s">
        <v>1188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164</v>
      </c>
      <c r="AU224" s="19" t="s">
        <v>85</v>
      </c>
    </row>
    <row r="225" s="2" customFormat="1">
      <c r="A225" s="40"/>
      <c r="B225" s="41"/>
      <c r="C225" s="42"/>
      <c r="D225" s="232" t="s">
        <v>166</v>
      </c>
      <c r="E225" s="42"/>
      <c r="F225" s="233" t="s">
        <v>1189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166</v>
      </c>
      <c r="AU225" s="19" t="s">
        <v>85</v>
      </c>
    </row>
    <row r="226" s="14" customFormat="1">
      <c r="A226" s="14"/>
      <c r="B226" s="244"/>
      <c r="C226" s="245"/>
      <c r="D226" s="227" t="s">
        <v>168</v>
      </c>
      <c r="E226" s="246" t="s">
        <v>21</v>
      </c>
      <c r="F226" s="247" t="s">
        <v>1190</v>
      </c>
      <c r="G226" s="245"/>
      <c r="H226" s="248">
        <v>8.4499999999999993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168</v>
      </c>
      <c r="AU226" s="254" t="s">
        <v>85</v>
      </c>
      <c r="AV226" s="14" t="s">
        <v>85</v>
      </c>
      <c r="AW226" s="14" t="s">
        <v>37</v>
      </c>
      <c r="AX226" s="14" t="s">
        <v>76</v>
      </c>
      <c r="AY226" s="254" t="s">
        <v>155</v>
      </c>
    </row>
    <row r="227" s="15" customFormat="1">
      <c r="A227" s="15"/>
      <c r="B227" s="255"/>
      <c r="C227" s="256"/>
      <c r="D227" s="227" t="s">
        <v>168</v>
      </c>
      <c r="E227" s="257" t="s">
        <v>21</v>
      </c>
      <c r="F227" s="258" t="s">
        <v>171</v>
      </c>
      <c r="G227" s="256"/>
      <c r="H227" s="259">
        <v>8.4499999999999993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168</v>
      </c>
      <c r="AU227" s="265" t="s">
        <v>85</v>
      </c>
      <c r="AV227" s="15" t="s">
        <v>162</v>
      </c>
      <c r="AW227" s="15" t="s">
        <v>37</v>
      </c>
      <c r="AX227" s="15" t="s">
        <v>83</v>
      </c>
      <c r="AY227" s="265" t="s">
        <v>155</v>
      </c>
    </row>
    <row r="228" s="2" customFormat="1" ht="16.5" customHeight="1">
      <c r="A228" s="40"/>
      <c r="B228" s="41"/>
      <c r="C228" s="277" t="s">
        <v>406</v>
      </c>
      <c r="D228" s="277" t="s">
        <v>476</v>
      </c>
      <c r="E228" s="278" t="s">
        <v>1191</v>
      </c>
      <c r="F228" s="279" t="s">
        <v>1192</v>
      </c>
      <c r="G228" s="280" t="s">
        <v>208</v>
      </c>
      <c r="H228" s="281">
        <v>8.577</v>
      </c>
      <c r="I228" s="282"/>
      <c r="J228" s="283">
        <f>ROUND(I228*H228,2)</f>
        <v>0</v>
      </c>
      <c r="K228" s="279" t="s">
        <v>161</v>
      </c>
      <c r="L228" s="284"/>
      <c r="M228" s="285" t="s">
        <v>21</v>
      </c>
      <c r="N228" s="286" t="s">
        <v>47</v>
      </c>
      <c r="O228" s="86"/>
      <c r="P228" s="223">
        <f>O228*H228</f>
        <v>0</v>
      </c>
      <c r="Q228" s="223">
        <v>0.036999999999999998</v>
      </c>
      <c r="R228" s="223">
        <f>Q228*H228</f>
        <v>0.31734899999999999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225</v>
      </c>
      <c r="AT228" s="225" t="s">
        <v>476</v>
      </c>
      <c r="AU228" s="225" t="s">
        <v>85</v>
      </c>
      <c r="AY228" s="19" t="s">
        <v>155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83</v>
      </c>
      <c r="BK228" s="226">
        <f>ROUND(I228*H228,2)</f>
        <v>0</v>
      </c>
      <c r="BL228" s="19" t="s">
        <v>162</v>
      </c>
      <c r="BM228" s="225" t="s">
        <v>1193</v>
      </c>
    </row>
    <row r="229" s="2" customFormat="1">
      <c r="A229" s="40"/>
      <c r="B229" s="41"/>
      <c r="C229" s="42"/>
      <c r="D229" s="227" t="s">
        <v>164</v>
      </c>
      <c r="E229" s="42"/>
      <c r="F229" s="228" t="s">
        <v>1192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164</v>
      </c>
      <c r="AU229" s="19" t="s">
        <v>85</v>
      </c>
    </row>
    <row r="230" s="14" customFormat="1">
      <c r="A230" s="14"/>
      <c r="B230" s="244"/>
      <c r="C230" s="245"/>
      <c r="D230" s="227" t="s">
        <v>168</v>
      </c>
      <c r="E230" s="245"/>
      <c r="F230" s="247" t="s">
        <v>1194</v>
      </c>
      <c r="G230" s="245"/>
      <c r="H230" s="248">
        <v>8.577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168</v>
      </c>
      <c r="AU230" s="254" t="s">
        <v>85</v>
      </c>
      <c r="AV230" s="14" t="s">
        <v>85</v>
      </c>
      <c r="AW230" s="14" t="s">
        <v>4</v>
      </c>
      <c r="AX230" s="14" t="s">
        <v>83</v>
      </c>
      <c r="AY230" s="254" t="s">
        <v>155</v>
      </c>
    </row>
    <row r="231" s="2" customFormat="1" ht="21.75" customHeight="1">
      <c r="A231" s="40"/>
      <c r="B231" s="41"/>
      <c r="C231" s="214" t="s">
        <v>412</v>
      </c>
      <c r="D231" s="214" t="s">
        <v>157</v>
      </c>
      <c r="E231" s="215" t="s">
        <v>1195</v>
      </c>
      <c r="F231" s="216" t="s">
        <v>1196</v>
      </c>
      <c r="G231" s="217" t="s">
        <v>553</v>
      </c>
      <c r="H231" s="218">
        <v>3</v>
      </c>
      <c r="I231" s="219"/>
      <c r="J231" s="220">
        <f>ROUND(I231*H231,2)</f>
        <v>0</v>
      </c>
      <c r="K231" s="216" t="s">
        <v>161</v>
      </c>
      <c r="L231" s="46"/>
      <c r="M231" s="221" t="s">
        <v>21</v>
      </c>
      <c r="N231" s="222" t="s">
        <v>47</v>
      </c>
      <c r="O231" s="86"/>
      <c r="P231" s="223">
        <f>O231*H231</f>
        <v>0</v>
      </c>
      <c r="Q231" s="223">
        <v>0.001</v>
      </c>
      <c r="R231" s="223">
        <f>Q231*H231</f>
        <v>0.0030000000000000001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162</v>
      </c>
      <c r="AT231" s="225" t="s">
        <v>157</v>
      </c>
      <c r="AU231" s="225" t="s">
        <v>85</v>
      </c>
      <c r="AY231" s="19" t="s">
        <v>155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83</v>
      </c>
      <c r="BK231" s="226">
        <f>ROUND(I231*H231,2)</f>
        <v>0</v>
      </c>
      <c r="BL231" s="19" t="s">
        <v>162</v>
      </c>
      <c r="BM231" s="225" t="s">
        <v>1197</v>
      </c>
    </row>
    <row r="232" s="2" customFormat="1">
      <c r="A232" s="40"/>
      <c r="B232" s="41"/>
      <c r="C232" s="42"/>
      <c r="D232" s="227" t="s">
        <v>164</v>
      </c>
      <c r="E232" s="42"/>
      <c r="F232" s="228" t="s">
        <v>1198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164</v>
      </c>
      <c r="AU232" s="19" t="s">
        <v>85</v>
      </c>
    </row>
    <row r="233" s="2" customFormat="1">
      <c r="A233" s="40"/>
      <c r="B233" s="41"/>
      <c r="C233" s="42"/>
      <c r="D233" s="232" t="s">
        <v>166</v>
      </c>
      <c r="E233" s="42"/>
      <c r="F233" s="233" t="s">
        <v>1199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166</v>
      </c>
      <c r="AU233" s="19" t="s">
        <v>85</v>
      </c>
    </row>
    <row r="234" s="2" customFormat="1" ht="16.5" customHeight="1">
      <c r="A234" s="40"/>
      <c r="B234" s="41"/>
      <c r="C234" s="214" t="s">
        <v>420</v>
      </c>
      <c r="D234" s="214" t="s">
        <v>157</v>
      </c>
      <c r="E234" s="215" t="s">
        <v>1200</v>
      </c>
      <c r="F234" s="216" t="s">
        <v>1201</v>
      </c>
      <c r="G234" s="217" t="s">
        <v>208</v>
      </c>
      <c r="H234" s="218">
        <v>29.199999999999999</v>
      </c>
      <c r="I234" s="219"/>
      <c r="J234" s="220">
        <f>ROUND(I234*H234,2)</f>
        <v>0</v>
      </c>
      <c r="K234" s="216" t="s">
        <v>161</v>
      </c>
      <c r="L234" s="46"/>
      <c r="M234" s="221" t="s">
        <v>21</v>
      </c>
      <c r="N234" s="222" t="s">
        <v>47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162</v>
      </c>
      <c r="AT234" s="225" t="s">
        <v>157</v>
      </c>
      <c r="AU234" s="225" t="s">
        <v>85</v>
      </c>
      <c r="AY234" s="19" t="s">
        <v>155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83</v>
      </c>
      <c r="BK234" s="226">
        <f>ROUND(I234*H234,2)</f>
        <v>0</v>
      </c>
      <c r="BL234" s="19" t="s">
        <v>162</v>
      </c>
      <c r="BM234" s="225" t="s">
        <v>1202</v>
      </c>
    </row>
    <row r="235" s="2" customFormat="1">
      <c r="A235" s="40"/>
      <c r="B235" s="41"/>
      <c r="C235" s="42"/>
      <c r="D235" s="227" t="s">
        <v>164</v>
      </c>
      <c r="E235" s="42"/>
      <c r="F235" s="228" t="s">
        <v>1203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164</v>
      </c>
      <c r="AU235" s="19" t="s">
        <v>85</v>
      </c>
    </row>
    <row r="236" s="2" customFormat="1">
      <c r="A236" s="40"/>
      <c r="B236" s="41"/>
      <c r="C236" s="42"/>
      <c r="D236" s="232" t="s">
        <v>166</v>
      </c>
      <c r="E236" s="42"/>
      <c r="F236" s="233" t="s">
        <v>1204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166</v>
      </c>
      <c r="AU236" s="19" t="s">
        <v>85</v>
      </c>
    </row>
    <row r="237" s="14" customFormat="1">
      <c r="A237" s="14"/>
      <c r="B237" s="244"/>
      <c r="C237" s="245"/>
      <c r="D237" s="227" t="s">
        <v>168</v>
      </c>
      <c r="E237" s="246" t="s">
        <v>21</v>
      </c>
      <c r="F237" s="247" t="s">
        <v>1205</v>
      </c>
      <c r="G237" s="245"/>
      <c r="H237" s="248">
        <v>29.199999999999999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168</v>
      </c>
      <c r="AU237" s="254" t="s">
        <v>85</v>
      </c>
      <c r="AV237" s="14" t="s">
        <v>85</v>
      </c>
      <c r="AW237" s="14" t="s">
        <v>37</v>
      </c>
      <c r="AX237" s="14" t="s">
        <v>83</v>
      </c>
      <c r="AY237" s="254" t="s">
        <v>155</v>
      </c>
    </row>
    <row r="238" s="2" customFormat="1" ht="16.5" customHeight="1">
      <c r="A238" s="40"/>
      <c r="B238" s="41"/>
      <c r="C238" s="214" t="s">
        <v>427</v>
      </c>
      <c r="D238" s="214" t="s">
        <v>157</v>
      </c>
      <c r="E238" s="215" t="s">
        <v>1206</v>
      </c>
      <c r="F238" s="216" t="s">
        <v>1207</v>
      </c>
      <c r="G238" s="217" t="s">
        <v>553</v>
      </c>
      <c r="H238" s="218">
        <v>16</v>
      </c>
      <c r="I238" s="219"/>
      <c r="J238" s="220">
        <f>ROUND(I238*H238,2)</f>
        <v>0</v>
      </c>
      <c r="K238" s="216" t="s">
        <v>479</v>
      </c>
      <c r="L238" s="46"/>
      <c r="M238" s="221" t="s">
        <v>21</v>
      </c>
      <c r="N238" s="222" t="s">
        <v>47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162</v>
      </c>
      <c r="AT238" s="225" t="s">
        <v>157</v>
      </c>
      <c r="AU238" s="225" t="s">
        <v>85</v>
      </c>
      <c r="AY238" s="19" t="s">
        <v>155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83</v>
      </c>
      <c r="BK238" s="226">
        <f>ROUND(I238*H238,2)</f>
        <v>0</v>
      </c>
      <c r="BL238" s="19" t="s">
        <v>162</v>
      </c>
      <c r="BM238" s="225" t="s">
        <v>1208</v>
      </c>
    </row>
    <row r="239" s="2" customFormat="1">
      <c r="A239" s="40"/>
      <c r="B239" s="41"/>
      <c r="C239" s="42"/>
      <c r="D239" s="227" t="s">
        <v>164</v>
      </c>
      <c r="E239" s="42"/>
      <c r="F239" s="228" t="s">
        <v>1207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164</v>
      </c>
      <c r="AU239" s="19" t="s">
        <v>85</v>
      </c>
    </row>
    <row r="240" s="14" customFormat="1">
      <c r="A240" s="14"/>
      <c r="B240" s="244"/>
      <c r="C240" s="245"/>
      <c r="D240" s="227" t="s">
        <v>168</v>
      </c>
      <c r="E240" s="246" t="s">
        <v>21</v>
      </c>
      <c r="F240" s="247" t="s">
        <v>1209</v>
      </c>
      <c r="G240" s="245"/>
      <c r="H240" s="248">
        <v>4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168</v>
      </c>
      <c r="AU240" s="254" t="s">
        <v>85</v>
      </c>
      <c r="AV240" s="14" t="s">
        <v>85</v>
      </c>
      <c r="AW240" s="14" t="s">
        <v>37</v>
      </c>
      <c r="AX240" s="14" t="s">
        <v>76</v>
      </c>
      <c r="AY240" s="254" t="s">
        <v>155</v>
      </c>
    </row>
    <row r="241" s="14" customFormat="1">
      <c r="A241" s="14"/>
      <c r="B241" s="244"/>
      <c r="C241" s="245"/>
      <c r="D241" s="227" t="s">
        <v>168</v>
      </c>
      <c r="E241" s="246" t="s">
        <v>21</v>
      </c>
      <c r="F241" s="247" t="s">
        <v>1210</v>
      </c>
      <c r="G241" s="245"/>
      <c r="H241" s="248">
        <v>12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168</v>
      </c>
      <c r="AU241" s="254" t="s">
        <v>85</v>
      </c>
      <c r="AV241" s="14" t="s">
        <v>85</v>
      </c>
      <c r="AW241" s="14" t="s">
        <v>37</v>
      </c>
      <c r="AX241" s="14" t="s">
        <v>76</v>
      </c>
      <c r="AY241" s="254" t="s">
        <v>155</v>
      </c>
    </row>
    <row r="242" s="15" customFormat="1">
      <c r="A242" s="15"/>
      <c r="B242" s="255"/>
      <c r="C242" s="256"/>
      <c r="D242" s="227" t="s">
        <v>168</v>
      </c>
      <c r="E242" s="257" t="s">
        <v>21</v>
      </c>
      <c r="F242" s="258" t="s">
        <v>171</v>
      </c>
      <c r="G242" s="256"/>
      <c r="H242" s="259">
        <v>16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168</v>
      </c>
      <c r="AU242" s="265" t="s">
        <v>85</v>
      </c>
      <c r="AV242" s="15" t="s">
        <v>162</v>
      </c>
      <c r="AW242" s="15" t="s">
        <v>37</v>
      </c>
      <c r="AX242" s="15" t="s">
        <v>83</v>
      </c>
      <c r="AY242" s="265" t="s">
        <v>155</v>
      </c>
    </row>
    <row r="243" s="2" customFormat="1" ht="16.5" customHeight="1">
      <c r="A243" s="40"/>
      <c r="B243" s="41"/>
      <c r="C243" s="214" t="s">
        <v>433</v>
      </c>
      <c r="D243" s="214" t="s">
        <v>157</v>
      </c>
      <c r="E243" s="215" t="s">
        <v>1211</v>
      </c>
      <c r="F243" s="216" t="s">
        <v>1212</v>
      </c>
      <c r="G243" s="217" t="s">
        <v>553</v>
      </c>
      <c r="H243" s="218">
        <v>3</v>
      </c>
      <c r="I243" s="219"/>
      <c r="J243" s="220">
        <f>ROUND(I243*H243,2)</f>
        <v>0</v>
      </c>
      <c r="K243" s="216" t="s">
        <v>479</v>
      </c>
      <c r="L243" s="46"/>
      <c r="M243" s="221" t="s">
        <v>21</v>
      </c>
      <c r="N243" s="222" t="s">
        <v>47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162</v>
      </c>
      <c r="AT243" s="225" t="s">
        <v>157</v>
      </c>
      <c r="AU243" s="225" t="s">
        <v>85</v>
      </c>
      <c r="AY243" s="19" t="s">
        <v>155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83</v>
      </c>
      <c r="BK243" s="226">
        <f>ROUND(I243*H243,2)</f>
        <v>0</v>
      </c>
      <c r="BL243" s="19" t="s">
        <v>162</v>
      </c>
      <c r="BM243" s="225" t="s">
        <v>1213</v>
      </c>
    </row>
    <row r="244" s="2" customFormat="1">
      <c r="A244" s="40"/>
      <c r="B244" s="41"/>
      <c r="C244" s="42"/>
      <c r="D244" s="227" t="s">
        <v>164</v>
      </c>
      <c r="E244" s="42"/>
      <c r="F244" s="228" t="s">
        <v>1207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164</v>
      </c>
      <c r="AU244" s="19" t="s">
        <v>85</v>
      </c>
    </row>
    <row r="245" s="14" customFormat="1">
      <c r="A245" s="14"/>
      <c r="B245" s="244"/>
      <c r="C245" s="245"/>
      <c r="D245" s="227" t="s">
        <v>168</v>
      </c>
      <c r="E245" s="246" t="s">
        <v>21</v>
      </c>
      <c r="F245" s="247" t="s">
        <v>1214</v>
      </c>
      <c r="G245" s="245"/>
      <c r="H245" s="248">
        <v>3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168</v>
      </c>
      <c r="AU245" s="254" t="s">
        <v>85</v>
      </c>
      <c r="AV245" s="14" t="s">
        <v>85</v>
      </c>
      <c r="AW245" s="14" t="s">
        <v>37</v>
      </c>
      <c r="AX245" s="14" t="s">
        <v>76</v>
      </c>
      <c r="AY245" s="254" t="s">
        <v>155</v>
      </c>
    </row>
    <row r="246" s="15" customFormat="1">
      <c r="A246" s="15"/>
      <c r="B246" s="255"/>
      <c r="C246" s="256"/>
      <c r="D246" s="227" t="s">
        <v>168</v>
      </c>
      <c r="E246" s="257" t="s">
        <v>21</v>
      </c>
      <c r="F246" s="258" t="s">
        <v>171</v>
      </c>
      <c r="G246" s="256"/>
      <c r="H246" s="259">
        <v>3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168</v>
      </c>
      <c r="AU246" s="265" t="s">
        <v>85</v>
      </c>
      <c r="AV246" s="15" t="s">
        <v>162</v>
      </c>
      <c r="AW246" s="15" t="s">
        <v>37</v>
      </c>
      <c r="AX246" s="15" t="s">
        <v>83</v>
      </c>
      <c r="AY246" s="265" t="s">
        <v>155</v>
      </c>
    </row>
    <row r="247" s="2" customFormat="1" ht="16.5" customHeight="1">
      <c r="A247" s="40"/>
      <c r="B247" s="41"/>
      <c r="C247" s="214" t="s">
        <v>440</v>
      </c>
      <c r="D247" s="214" t="s">
        <v>157</v>
      </c>
      <c r="E247" s="215" t="s">
        <v>1215</v>
      </c>
      <c r="F247" s="216" t="s">
        <v>1216</v>
      </c>
      <c r="G247" s="217" t="s">
        <v>553</v>
      </c>
      <c r="H247" s="218">
        <v>19</v>
      </c>
      <c r="I247" s="219"/>
      <c r="J247" s="220">
        <f>ROUND(I247*H247,2)</f>
        <v>0</v>
      </c>
      <c r="K247" s="216" t="s">
        <v>479</v>
      </c>
      <c r="L247" s="46"/>
      <c r="M247" s="221" t="s">
        <v>21</v>
      </c>
      <c r="N247" s="222" t="s">
        <v>47</v>
      </c>
      <c r="O247" s="86"/>
      <c r="P247" s="223">
        <f>O247*H247</f>
        <v>0</v>
      </c>
      <c r="Q247" s="223">
        <v>0.45937</v>
      </c>
      <c r="R247" s="223">
        <f>Q247*H247</f>
        <v>8.7280300000000004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162</v>
      </c>
      <c r="AT247" s="225" t="s">
        <v>157</v>
      </c>
      <c r="AU247" s="225" t="s">
        <v>85</v>
      </c>
      <c r="AY247" s="19" t="s">
        <v>155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83</v>
      </c>
      <c r="BK247" s="226">
        <f>ROUND(I247*H247,2)</f>
        <v>0</v>
      </c>
      <c r="BL247" s="19" t="s">
        <v>162</v>
      </c>
      <c r="BM247" s="225" t="s">
        <v>1217</v>
      </c>
    </row>
    <row r="248" s="2" customFormat="1">
      <c r="A248" s="40"/>
      <c r="B248" s="41"/>
      <c r="C248" s="42"/>
      <c r="D248" s="227" t="s">
        <v>164</v>
      </c>
      <c r="E248" s="42"/>
      <c r="F248" s="228" t="s">
        <v>1216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164</v>
      </c>
      <c r="AU248" s="19" t="s">
        <v>85</v>
      </c>
    </row>
    <row r="249" s="2" customFormat="1" ht="16.5" customHeight="1">
      <c r="A249" s="40"/>
      <c r="B249" s="41"/>
      <c r="C249" s="214" t="s">
        <v>450</v>
      </c>
      <c r="D249" s="214" t="s">
        <v>157</v>
      </c>
      <c r="E249" s="215" t="s">
        <v>1218</v>
      </c>
      <c r="F249" s="216" t="s">
        <v>1219</v>
      </c>
      <c r="G249" s="217" t="s">
        <v>553</v>
      </c>
      <c r="H249" s="218">
        <v>1</v>
      </c>
      <c r="I249" s="219"/>
      <c r="J249" s="220">
        <f>ROUND(I249*H249,2)</f>
        <v>0</v>
      </c>
      <c r="K249" s="216" t="s">
        <v>479</v>
      </c>
      <c r="L249" s="46"/>
      <c r="M249" s="221" t="s">
        <v>21</v>
      </c>
      <c r="N249" s="222" t="s">
        <v>47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162</v>
      </c>
      <c r="AT249" s="225" t="s">
        <v>157</v>
      </c>
      <c r="AU249" s="225" t="s">
        <v>85</v>
      </c>
      <c r="AY249" s="19" t="s">
        <v>155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83</v>
      </c>
      <c r="BK249" s="226">
        <f>ROUND(I249*H249,2)</f>
        <v>0</v>
      </c>
      <c r="BL249" s="19" t="s">
        <v>162</v>
      </c>
      <c r="BM249" s="225" t="s">
        <v>1220</v>
      </c>
    </row>
    <row r="250" s="2" customFormat="1">
      <c r="A250" s="40"/>
      <c r="B250" s="41"/>
      <c r="C250" s="42"/>
      <c r="D250" s="227" t="s">
        <v>164</v>
      </c>
      <c r="E250" s="42"/>
      <c r="F250" s="228" t="s">
        <v>1219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164</v>
      </c>
      <c r="AU250" s="19" t="s">
        <v>85</v>
      </c>
    </row>
    <row r="251" s="12" customFormat="1" ht="22.8" customHeight="1">
      <c r="A251" s="12"/>
      <c r="B251" s="198"/>
      <c r="C251" s="199"/>
      <c r="D251" s="200" t="s">
        <v>75</v>
      </c>
      <c r="E251" s="212" t="s">
        <v>925</v>
      </c>
      <c r="F251" s="212" t="s">
        <v>926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SUM(P252:P264)</f>
        <v>0</v>
      </c>
      <c r="Q251" s="206"/>
      <c r="R251" s="207">
        <f>SUM(R252:R264)</f>
        <v>0</v>
      </c>
      <c r="S251" s="206"/>
      <c r="T251" s="208">
        <f>SUM(T252:T264)</f>
        <v>6.736559999999999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83</v>
      </c>
      <c r="AT251" s="210" t="s">
        <v>75</v>
      </c>
      <c r="AU251" s="210" t="s">
        <v>83</v>
      </c>
      <c r="AY251" s="209" t="s">
        <v>155</v>
      </c>
      <c r="BK251" s="211">
        <f>SUM(BK252:BK264)</f>
        <v>0</v>
      </c>
    </row>
    <row r="252" s="2" customFormat="1" ht="16.5" customHeight="1">
      <c r="A252" s="40"/>
      <c r="B252" s="41"/>
      <c r="C252" s="214" t="s">
        <v>475</v>
      </c>
      <c r="D252" s="214" t="s">
        <v>157</v>
      </c>
      <c r="E252" s="215" t="s">
        <v>1221</v>
      </c>
      <c r="F252" s="216" t="s">
        <v>1222</v>
      </c>
      <c r="G252" s="217" t="s">
        <v>208</v>
      </c>
      <c r="H252" s="218">
        <v>29.199999999999999</v>
      </c>
      <c r="I252" s="219"/>
      <c r="J252" s="220">
        <f>ROUND(I252*H252,2)</f>
        <v>0</v>
      </c>
      <c r="K252" s="216" t="s">
        <v>161</v>
      </c>
      <c r="L252" s="46"/>
      <c r="M252" s="221" t="s">
        <v>21</v>
      </c>
      <c r="N252" s="222" t="s">
        <v>47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0.17999999999999999</v>
      </c>
      <c r="T252" s="224">
        <f>S252*H252</f>
        <v>5.2559999999999993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162</v>
      </c>
      <c r="AT252" s="225" t="s">
        <v>157</v>
      </c>
      <c r="AU252" s="225" t="s">
        <v>85</v>
      </c>
      <c r="AY252" s="19" t="s">
        <v>155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83</v>
      </c>
      <c r="BK252" s="226">
        <f>ROUND(I252*H252,2)</f>
        <v>0</v>
      </c>
      <c r="BL252" s="19" t="s">
        <v>162</v>
      </c>
      <c r="BM252" s="225" t="s">
        <v>1223</v>
      </c>
    </row>
    <row r="253" s="2" customFormat="1">
      <c r="A253" s="40"/>
      <c r="B253" s="41"/>
      <c r="C253" s="42"/>
      <c r="D253" s="227" t="s">
        <v>164</v>
      </c>
      <c r="E253" s="42"/>
      <c r="F253" s="228" t="s">
        <v>1224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164</v>
      </c>
      <c r="AU253" s="19" t="s">
        <v>85</v>
      </c>
    </row>
    <row r="254" s="2" customFormat="1">
      <c r="A254" s="40"/>
      <c r="B254" s="41"/>
      <c r="C254" s="42"/>
      <c r="D254" s="232" t="s">
        <v>166</v>
      </c>
      <c r="E254" s="42"/>
      <c r="F254" s="233" t="s">
        <v>1225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166</v>
      </c>
      <c r="AU254" s="19" t="s">
        <v>85</v>
      </c>
    </row>
    <row r="255" s="14" customFormat="1">
      <c r="A255" s="14"/>
      <c r="B255" s="244"/>
      <c r="C255" s="245"/>
      <c r="D255" s="227" t="s">
        <v>168</v>
      </c>
      <c r="E255" s="246" t="s">
        <v>21</v>
      </c>
      <c r="F255" s="247" t="s">
        <v>1226</v>
      </c>
      <c r="G255" s="245"/>
      <c r="H255" s="248">
        <v>29.199999999999999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168</v>
      </c>
      <c r="AU255" s="254" t="s">
        <v>85</v>
      </c>
      <c r="AV255" s="14" t="s">
        <v>85</v>
      </c>
      <c r="AW255" s="14" t="s">
        <v>37</v>
      </c>
      <c r="AX255" s="14" t="s">
        <v>83</v>
      </c>
      <c r="AY255" s="254" t="s">
        <v>155</v>
      </c>
    </row>
    <row r="256" s="2" customFormat="1" ht="16.5" customHeight="1">
      <c r="A256" s="40"/>
      <c r="B256" s="41"/>
      <c r="C256" s="214" t="s">
        <v>484</v>
      </c>
      <c r="D256" s="214" t="s">
        <v>157</v>
      </c>
      <c r="E256" s="215" t="s">
        <v>943</v>
      </c>
      <c r="F256" s="216" t="s">
        <v>944</v>
      </c>
      <c r="G256" s="217" t="s">
        <v>270</v>
      </c>
      <c r="H256" s="218">
        <v>0.69299999999999995</v>
      </c>
      <c r="I256" s="219"/>
      <c r="J256" s="220">
        <f>ROUND(I256*H256,2)</f>
        <v>0</v>
      </c>
      <c r="K256" s="216" t="s">
        <v>161</v>
      </c>
      <c r="L256" s="46"/>
      <c r="M256" s="221" t="s">
        <v>21</v>
      </c>
      <c r="N256" s="222" t="s">
        <v>47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1.9199999999999999</v>
      </c>
      <c r="T256" s="224">
        <f>S256*H256</f>
        <v>1.3305599999999997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162</v>
      </c>
      <c r="AT256" s="225" t="s">
        <v>157</v>
      </c>
      <c r="AU256" s="225" t="s">
        <v>85</v>
      </c>
      <c r="AY256" s="19" t="s">
        <v>155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83</v>
      </c>
      <c r="BK256" s="226">
        <f>ROUND(I256*H256,2)</f>
        <v>0</v>
      </c>
      <c r="BL256" s="19" t="s">
        <v>162</v>
      </c>
      <c r="BM256" s="225" t="s">
        <v>1227</v>
      </c>
    </row>
    <row r="257" s="2" customFormat="1">
      <c r="A257" s="40"/>
      <c r="B257" s="41"/>
      <c r="C257" s="42"/>
      <c r="D257" s="227" t="s">
        <v>164</v>
      </c>
      <c r="E257" s="42"/>
      <c r="F257" s="228" t="s">
        <v>946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164</v>
      </c>
      <c r="AU257" s="19" t="s">
        <v>85</v>
      </c>
    </row>
    <row r="258" s="2" customFormat="1">
      <c r="A258" s="40"/>
      <c r="B258" s="41"/>
      <c r="C258" s="42"/>
      <c r="D258" s="232" t="s">
        <v>166</v>
      </c>
      <c r="E258" s="42"/>
      <c r="F258" s="233" t="s">
        <v>947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166</v>
      </c>
      <c r="AU258" s="19" t="s">
        <v>85</v>
      </c>
    </row>
    <row r="259" s="13" customFormat="1">
      <c r="A259" s="13"/>
      <c r="B259" s="234"/>
      <c r="C259" s="235"/>
      <c r="D259" s="227" t="s">
        <v>168</v>
      </c>
      <c r="E259" s="236" t="s">
        <v>21</v>
      </c>
      <c r="F259" s="237" t="s">
        <v>948</v>
      </c>
      <c r="G259" s="235"/>
      <c r="H259" s="236" t="s">
        <v>21</v>
      </c>
      <c r="I259" s="238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168</v>
      </c>
      <c r="AU259" s="243" t="s">
        <v>85</v>
      </c>
      <c r="AV259" s="13" t="s">
        <v>83</v>
      </c>
      <c r="AW259" s="13" t="s">
        <v>37</v>
      </c>
      <c r="AX259" s="13" t="s">
        <v>76</v>
      </c>
      <c r="AY259" s="243" t="s">
        <v>155</v>
      </c>
    </row>
    <row r="260" s="14" customFormat="1">
      <c r="A260" s="14"/>
      <c r="B260" s="244"/>
      <c r="C260" s="245"/>
      <c r="D260" s="227" t="s">
        <v>168</v>
      </c>
      <c r="E260" s="246" t="s">
        <v>21</v>
      </c>
      <c r="F260" s="247" t="s">
        <v>1228</v>
      </c>
      <c r="G260" s="245"/>
      <c r="H260" s="248">
        <v>0.69299999999999995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168</v>
      </c>
      <c r="AU260" s="254" t="s">
        <v>85</v>
      </c>
      <c r="AV260" s="14" t="s">
        <v>85</v>
      </c>
      <c r="AW260" s="14" t="s">
        <v>37</v>
      </c>
      <c r="AX260" s="14" t="s">
        <v>76</v>
      </c>
      <c r="AY260" s="254" t="s">
        <v>155</v>
      </c>
    </row>
    <row r="261" s="15" customFormat="1">
      <c r="A261" s="15"/>
      <c r="B261" s="255"/>
      <c r="C261" s="256"/>
      <c r="D261" s="227" t="s">
        <v>168</v>
      </c>
      <c r="E261" s="257" t="s">
        <v>21</v>
      </c>
      <c r="F261" s="258" t="s">
        <v>171</v>
      </c>
      <c r="G261" s="256"/>
      <c r="H261" s="259">
        <v>0.69299999999999995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168</v>
      </c>
      <c r="AU261" s="265" t="s">
        <v>85</v>
      </c>
      <c r="AV261" s="15" t="s">
        <v>162</v>
      </c>
      <c r="AW261" s="15" t="s">
        <v>37</v>
      </c>
      <c r="AX261" s="15" t="s">
        <v>83</v>
      </c>
      <c r="AY261" s="265" t="s">
        <v>155</v>
      </c>
    </row>
    <row r="262" s="2" customFormat="1" ht="16.5" customHeight="1">
      <c r="A262" s="40"/>
      <c r="B262" s="41"/>
      <c r="C262" s="214" t="s">
        <v>499</v>
      </c>
      <c r="D262" s="214" t="s">
        <v>157</v>
      </c>
      <c r="E262" s="215" t="s">
        <v>951</v>
      </c>
      <c r="F262" s="216" t="s">
        <v>952</v>
      </c>
      <c r="G262" s="217" t="s">
        <v>553</v>
      </c>
      <c r="H262" s="218">
        <v>1</v>
      </c>
      <c r="I262" s="219"/>
      <c r="J262" s="220">
        <f>ROUND(I262*H262,2)</f>
        <v>0</v>
      </c>
      <c r="K262" s="216" t="s">
        <v>161</v>
      </c>
      <c r="L262" s="46"/>
      <c r="M262" s="221" t="s">
        <v>21</v>
      </c>
      <c r="N262" s="222" t="s">
        <v>47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0.14999999999999999</v>
      </c>
      <c r="T262" s="224">
        <f>S262*H262</f>
        <v>0.14999999999999999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162</v>
      </c>
      <c r="AT262" s="225" t="s">
        <v>157</v>
      </c>
      <c r="AU262" s="225" t="s">
        <v>85</v>
      </c>
      <c r="AY262" s="19" t="s">
        <v>155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83</v>
      </c>
      <c r="BK262" s="226">
        <f>ROUND(I262*H262,2)</f>
        <v>0</v>
      </c>
      <c r="BL262" s="19" t="s">
        <v>162</v>
      </c>
      <c r="BM262" s="225" t="s">
        <v>1229</v>
      </c>
    </row>
    <row r="263" s="2" customFormat="1">
      <c r="A263" s="40"/>
      <c r="B263" s="41"/>
      <c r="C263" s="42"/>
      <c r="D263" s="227" t="s">
        <v>164</v>
      </c>
      <c r="E263" s="42"/>
      <c r="F263" s="228" t="s">
        <v>954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164</v>
      </c>
      <c r="AU263" s="19" t="s">
        <v>85</v>
      </c>
    </row>
    <row r="264" s="2" customFormat="1">
      <c r="A264" s="40"/>
      <c r="B264" s="41"/>
      <c r="C264" s="42"/>
      <c r="D264" s="232" t="s">
        <v>166</v>
      </c>
      <c r="E264" s="42"/>
      <c r="F264" s="233" t="s">
        <v>955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166</v>
      </c>
      <c r="AU264" s="19" t="s">
        <v>85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982</v>
      </c>
      <c r="F265" s="212" t="s">
        <v>983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SUM(P266:P278)</f>
        <v>0</v>
      </c>
      <c r="Q265" s="206"/>
      <c r="R265" s="207">
        <f>SUM(R266:R278)</f>
        <v>0</v>
      </c>
      <c r="S265" s="206"/>
      <c r="T265" s="208">
        <f>SUM(T266:T278)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83</v>
      </c>
      <c r="AT265" s="210" t="s">
        <v>75</v>
      </c>
      <c r="AU265" s="210" t="s">
        <v>83</v>
      </c>
      <c r="AY265" s="209" t="s">
        <v>155</v>
      </c>
      <c r="BK265" s="211">
        <f>SUM(BK266:BK278)</f>
        <v>0</v>
      </c>
    </row>
    <row r="266" s="2" customFormat="1" ht="16.5" customHeight="1">
      <c r="A266" s="40"/>
      <c r="B266" s="41"/>
      <c r="C266" s="214" t="s">
        <v>505</v>
      </c>
      <c r="D266" s="214" t="s">
        <v>157</v>
      </c>
      <c r="E266" s="215" t="s">
        <v>985</v>
      </c>
      <c r="F266" s="216" t="s">
        <v>986</v>
      </c>
      <c r="G266" s="217" t="s">
        <v>443</v>
      </c>
      <c r="H266" s="218">
        <v>6.7370000000000001</v>
      </c>
      <c r="I266" s="219"/>
      <c r="J266" s="220">
        <f>ROUND(I266*H266,2)</f>
        <v>0</v>
      </c>
      <c r="K266" s="216" t="s">
        <v>161</v>
      </c>
      <c r="L266" s="46"/>
      <c r="M266" s="221" t="s">
        <v>21</v>
      </c>
      <c r="N266" s="222" t="s">
        <v>47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162</v>
      </c>
      <c r="AT266" s="225" t="s">
        <v>157</v>
      </c>
      <c r="AU266" s="225" t="s">
        <v>85</v>
      </c>
      <c r="AY266" s="19" t="s">
        <v>155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83</v>
      </c>
      <c r="BK266" s="226">
        <f>ROUND(I266*H266,2)</f>
        <v>0</v>
      </c>
      <c r="BL266" s="19" t="s">
        <v>162</v>
      </c>
      <c r="BM266" s="225" t="s">
        <v>1230</v>
      </c>
    </row>
    <row r="267" s="2" customFormat="1">
      <c r="A267" s="40"/>
      <c r="B267" s="41"/>
      <c r="C267" s="42"/>
      <c r="D267" s="227" t="s">
        <v>164</v>
      </c>
      <c r="E267" s="42"/>
      <c r="F267" s="228" t="s">
        <v>988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164</v>
      </c>
      <c r="AU267" s="19" t="s">
        <v>85</v>
      </c>
    </row>
    <row r="268" s="2" customFormat="1">
      <c r="A268" s="40"/>
      <c r="B268" s="41"/>
      <c r="C268" s="42"/>
      <c r="D268" s="232" t="s">
        <v>166</v>
      </c>
      <c r="E268" s="42"/>
      <c r="F268" s="233" t="s">
        <v>989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166</v>
      </c>
      <c r="AU268" s="19" t="s">
        <v>85</v>
      </c>
    </row>
    <row r="269" s="2" customFormat="1" ht="16.5" customHeight="1">
      <c r="A269" s="40"/>
      <c r="B269" s="41"/>
      <c r="C269" s="214" t="s">
        <v>512</v>
      </c>
      <c r="D269" s="214" t="s">
        <v>157</v>
      </c>
      <c r="E269" s="215" t="s">
        <v>991</v>
      </c>
      <c r="F269" s="216" t="s">
        <v>992</v>
      </c>
      <c r="G269" s="217" t="s">
        <v>443</v>
      </c>
      <c r="H269" s="218">
        <v>6.7370000000000001</v>
      </c>
      <c r="I269" s="219"/>
      <c r="J269" s="220">
        <f>ROUND(I269*H269,2)</f>
        <v>0</v>
      </c>
      <c r="K269" s="216" t="s">
        <v>161</v>
      </c>
      <c r="L269" s="46"/>
      <c r="M269" s="221" t="s">
        <v>21</v>
      </c>
      <c r="N269" s="222" t="s">
        <v>47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162</v>
      </c>
      <c r="AT269" s="225" t="s">
        <v>157</v>
      </c>
      <c r="AU269" s="225" t="s">
        <v>85</v>
      </c>
      <c r="AY269" s="19" t="s">
        <v>155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83</v>
      </c>
      <c r="BK269" s="226">
        <f>ROUND(I269*H269,2)</f>
        <v>0</v>
      </c>
      <c r="BL269" s="19" t="s">
        <v>162</v>
      </c>
      <c r="BM269" s="225" t="s">
        <v>1231</v>
      </c>
    </row>
    <row r="270" s="2" customFormat="1">
      <c r="A270" s="40"/>
      <c r="B270" s="41"/>
      <c r="C270" s="42"/>
      <c r="D270" s="227" t="s">
        <v>164</v>
      </c>
      <c r="E270" s="42"/>
      <c r="F270" s="228" t="s">
        <v>994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164</v>
      </c>
      <c r="AU270" s="19" t="s">
        <v>85</v>
      </c>
    </row>
    <row r="271" s="2" customFormat="1">
      <c r="A271" s="40"/>
      <c r="B271" s="41"/>
      <c r="C271" s="42"/>
      <c r="D271" s="232" t="s">
        <v>166</v>
      </c>
      <c r="E271" s="42"/>
      <c r="F271" s="233" t="s">
        <v>995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166</v>
      </c>
      <c r="AU271" s="19" t="s">
        <v>85</v>
      </c>
    </row>
    <row r="272" s="2" customFormat="1" ht="16.5" customHeight="1">
      <c r="A272" s="40"/>
      <c r="B272" s="41"/>
      <c r="C272" s="214" t="s">
        <v>520</v>
      </c>
      <c r="D272" s="214" t="s">
        <v>157</v>
      </c>
      <c r="E272" s="215" t="s">
        <v>997</v>
      </c>
      <c r="F272" s="216" t="s">
        <v>998</v>
      </c>
      <c r="G272" s="217" t="s">
        <v>443</v>
      </c>
      <c r="H272" s="218">
        <v>107.792</v>
      </c>
      <c r="I272" s="219"/>
      <c r="J272" s="220">
        <f>ROUND(I272*H272,2)</f>
        <v>0</v>
      </c>
      <c r="K272" s="216" t="s">
        <v>161</v>
      </c>
      <c r="L272" s="46"/>
      <c r="M272" s="221" t="s">
        <v>21</v>
      </c>
      <c r="N272" s="222" t="s">
        <v>47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162</v>
      </c>
      <c r="AT272" s="225" t="s">
        <v>157</v>
      </c>
      <c r="AU272" s="225" t="s">
        <v>85</v>
      </c>
      <c r="AY272" s="19" t="s">
        <v>155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83</v>
      </c>
      <c r="BK272" s="226">
        <f>ROUND(I272*H272,2)</f>
        <v>0</v>
      </c>
      <c r="BL272" s="19" t="s">
        <v>162</v>
      </c>
      <c r="BM272" s="225" t="s">
        <v>1232</v>
      </c>
    </row>
    <row r="273" s="2" customFormat="1">
      <c r="A273" s="40"/>
      <c r="B273" s="41"/>
      <c r="C273" s="42"/>
      <c r="D273" s="227" t="s">
        <v>164</v>
      </c>
      <c r="E273" s="42"/>
      <c r="F273" s="228" t="s">
        <v>1000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164</v>
      </c>
      <c r="AU273" s="19" t="s">
        <v>85</v>
      </c>
    </row>
    <row r="274" s="2" customFormat="1">
      <c r="A274" s="40"/>
      <c r="B274" s="41"/>
      <c r="C274" s="42"/>
      <c r="D274" s="232" t="s">
        <v>166</v>
      </c>
      <c r="E274" s="42"/>
      <c r="F274" s="233" t="s">
        <v>1001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166</v>
      </c>
      <c r="AU274" s="19" t="s">
        <v>85</v>
      </c>
    </row>
    <row r="275" s="14" customFormat="1">
      <c r="A275" s="14"/>
      <c r="B275" s="244"/>
      <c r="C275" s="245"/>
      <c r="D275" s="227" t="s">
        <v>168</v>
      </c>
      <c r="E275" s="245"/>
      <c r="F275" s="247" t="s">
        <v>1233</v>
      </c>
      <c r="G275" s="245"/>
      <c r="H275" s="248">
        <v>107.792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168</v>
      </c>
      <c r="AU275" s="254" t="s">
        <v>85</v>
      </c>
      <c r="AV275" s="14" t="s">
        <v>85</v>
      </c>
      <c r="AW275" s="14" t="s">
        <v>4</v>
      </c>
      <c r="AX275" s="14" t="s">
        <v>83</v>
      </c>
      <c r="AY275" s="254" t="s">
        <v>155</v>
      </c>
    </row>
    <row r="276" s="2" customFormat="1" ht="24.15" customHeight="1">
      <c r="A276" s="40"/>
      <c r="B276" s="41"/>
      <c r="C276" s="214" t="s">
        <v>529</v>
      </c>
      <c r="D276" s="214" t="s">
        <v>157</v>
      </c>
      <c r="E276" s="215" t="s">
        <v>1234</v>
      </c>
      <c r="F276" s="216" t="s">
        <v>1235</v>
      </c>
      <c r="G276" s="217" t="s">
        <v>443</v>
      </c>
      <c r="H276" s="218">
        <v>6.5869999999999997</v>
      </c>
      <c r="I276" s="219"/>
      <c r="J276" s="220">
        <f>ROUND(I276*H276,2)</f>
        <v>0</v>
      </c>
      <c r="K276" s="216" t="s">
        <v>161</v>
      </c>
      <c r="L276" s="46"/>
      <c r="M276" s="221" t="s">
        <v>21</v>
      </c>
      <c r="N276" s="222" t="s">
        <v>47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162</v>
      </c>
      <c r="AT276" s="225" t="s">
        <v>157</v>
      </c>
      <c r="AU276" s="225" t="s">
        <v>85</v>
      </c>
      <c r="AY276" s="19" t="s">
        <v>155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83</v>
      </c>
      <c r="BK276" s="226">
        <f>ROUND(I276*H276,2)</f>
        <v>0</v>
      </c>
      <c r="BL276" s="19" t="s">
        <v>162</v>
      </c>
      <c r="BM276" s="225" t="s">
        <v>1236</v>
      </c>
    </row>
    <row r="277" s="2" customFormat="1">
      <c r="A277" s="40"/>
      <c r="B277" s="41"/>
      <c r="C277" s="42"/>
      <c r="D277" s="227" t="s">
        <v>164</v>
      </c>
      <c r="E277" s="42"/>
      <c r="F277" s="228" t="s">
        <v>1032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164</v>
      </c>
      <c r="AU277" s="19" t="s">
        <v>85</v>
      </c>
    </row>
    <row r="278" s="2" customFormat="1">
      <c r="A278" s="40"/>
      <c r="B278" s="41"/>
      <c r="C278" s="42"/>
      <c r="D278" s="232" t="s">
        <v>166</v>
      </c>
      <c r="E278" s="42"/>
      <c r="F278" s="233" t="s">
        <v>1237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166</v>
      </c>
      <c r="AU278" s="19" t="s">
        <v>85</v>
      </c>
    </row>
    <row r="279" s="12" customFormat="1" ht="22.8" customHeight="1">
      <c r="A279" s="12"/>
      <c r="B279" s="198"/>
      <c r="C279" s="199"/>
      <c r="D279" s="200" t="s">
        <v>75</v>
      </c>
      <c r="E279" s="212" t="s">
        <v>1050</v>
      </c>
      <c r="F279" s="212" t="s">
        <v>1051</v>
      </c>
      <c r="G279" s="199"/>
      <c r="H279" s="199"/>
      <c r="I279" s="202"/>
      <c r="J279" s="213">
        <f>BK279</f>
        <v>0</v>
      </c>
      <c r="K279" s="199"/>
      <c r="L279" s="204"/>
      <c r="M279" s="205"/>
      <c r="N279" s="206"/>
      <c r="O279" s="206"/>
      <c r="P279" s="207">
        <f>SUM(P280:P282)</f>
        <v>0</v>
      </c>
      <c r="Q279" s="206"/>
      <c r="R279" s="207">
        <f>SUM(R280:R282)</f>
        <v>0</v>
      </c>
      <c r="S279" s="206"/>
      <c r="T279" s="208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83</v>
      </c>
      <c r="AT279" s="210" t="s">
        <v>75</v>
      </c>
      <c r="AU279" s="210" t="s">
        <v>83</v>
      </c>
      <c r="AY279" s="209" t="s">
        <v>155</v>
      </c>
      <c r="BK279" s="211">
        <f>SUM(BK280:BK282)</f>
        <v>0</v>
      </c>
    </row>
    <row r="280" s="2" customFormat="1" ht="16.5" customHeight="1">
      <c r="A280" s="40"/>
      <c r="B280" s="41"/>
      <c r="C280" s="214" t="s">
        <v>536</v>
      </c>
      <c r="D280" s="214" t="s">
        <v>157</v>
      </c>
      <c r="E280" s="215" t="s">
        <v>1238</v>
      </c>
      <c r="F280" s="216" t="s">
        <v>1239</v>
      </c>
      <c r="G280" s="217" t="s">
        <v>443</v>
      </c>
      <c r="H280" s="218">
        <v>50.204000000000001</v>
      </c>
      <c r="I280" s="219"/>
      <c r="J280" s="220">
        <f>ROUND(I280*H280,2)</f>
        <v>0</v>
      </c>
      <c r="K280" s="216" t="s">
        <v>161</v>
      </c>
      <c r="L280" s="46"/>
      <c r="M280" s="221" t="s">
        <v>21</v>
      </c>
      <c r="N280" s="222" t="s">
        <v>47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162</v>
      </c>
      <c r="AT280" s="225" t="s">
        <v>157</v>
      </c>
      <c r="AU280" s="225" t="s">
        <v>85</v>
      </c>
      <c r="AY280" s="19" t="s">
        <v>155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83</v>
      </c>
      <c r="BK280" s="226">
        <f>ROUND(I280*H280,2)</f>
        <v>0</v>
      </c>
      <c r="BL280" s="19" t="s">
        <v>162</v>
      </c>
      <c r="BM280" s="225" t="s">
        <v>1240</v>
      </c>
    </row>
    <row r="281" s="2" customFormat="1">
      <c r="A281" s="40"/>
      <c r="B281" s="41"/>
      <c r="C281" s="42"/>
      <c r="D281" s="227" t="s">
        <v>164</v>
      </c>
      <c r="E281" s="42"/>
      <c r="F281" s="228" t="s">
        <v>1241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164</v>
      </c>
      <c r="AU281" s="19" t="s">
        <v>85</v>
      </c>
    </row>
    <row r="282" s="2" customFormat="1">
      <c r="A282" s="40"/>
      <c r="B282" s="41"/>
      <c r="C282" s="42"/>
      <c r="D282" s="232" t="s">
        <v>166</v>
      </c>
      <c r="E282" s="42"/>
      <c r="F282" s="233" t="s">
        <v>1242</v>
      </c>
      <c r="G282" s="42"/>
      <c r="H282" s="42"/>
      <c r="I282" s="229"/>
      <c r="J282" s="42"/>
      <c r="K282" s="42"/>
      <c r="L282" s="46"/>
      <c r="M282" s="291"/>
      <c r="N282" s="292"/>
      <c r="O282" s="293"/>
      <c r="P282" s="293"/>
      <c r="Q282" s="293"/>
      <c r="R282" s="293"/>
      <c r="S282" s="293"/>
      <c r="T282" s="2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166</v>
      </c>
      <c r="AU282" s="19" t="s">
        <v>85</v>
      </c>
    </row>
    <row r="283" s="2" customFormat="1" ht="6.96" customHeight="1">
      <c r="A283" s="40"/>
      <c r="B283" s="61"/>
      <c r="C283" s="62"/>
      <c r="D283" s="62"/>
      <c r="E283" s="62"/>
      <c r="F283" s="62"/>
      <c r="G283" s="62"/>
      <c r="H283" s="62"/>
      <c r="I283" s="62"/>
      <c r="J283" s="62"/>
      <c r="K283" s="62"/>
      <c r="L283" s="46"/>
      <c r="M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</sheetData>
  <sheetProtection sheet="1" autoFilter="0" formatColumns="0" formatRows="0" objects="1" scenarios="1" spinCount="100000" saltValue="Med/GeuX1zjlWqFctkrvHmmK0v12IujQnEp9MiACbDtYepxULxBz2g938OCUqDCOBtLgmPiw0hIf8A/dOVX5yw==" hashValue="AFOjH7rBO0AxoPw6daFTxOutSlVLYiWw3v6J/mtnehw6KxAejciYEEWUdDmJgDX6gEe6SkIGmNJWpn/XUlLk9g==" algorithmName="SHA-512" password="C71F"/>
  <autoFilter ref="C91:K2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2_02/132212222"/>
    <hyperlink ref="F109" r:id="rId2" display="https://podminky.urs.cz/item/CS_URS_2022_02/132312222"/>
    <hyperlink ref="F114" r:id="rId3" display="https://podminky.urs.cz/item/CS_URS_2022_02/151101101"/>
    <hyperlink ref="F121" r:id="rId4" display="https://podminky.urs.cz/item/CS_URS_2022_02/151101102"/>
    <hyperlink ref="F126" r:id="rId5" display="https://podminky.urs.cz/item/CS_URS_2022_02/151101111"/>
    <hyperlink ref="F129" r:id="rId6" display="https://podminky.urs.cz/item/CS_URS_2022_02/151101112"/>
    <hyperlink ref="F132" r:id="rId7" display="https://podminky.urs.cz/item/CS_URS_2022_02/162751117"/>
    <hyperlink ref="F139" r:id="rId8" display="https://podminky.urs.cz/item/CS_URS_2022_02/162751119"/>
    <hyperlink ref="F143" r:id="rId9" display="https://podminky.urs.cz/item/CS_URS_2022_02/162751137"/>
    <hyperlink ref="F150" r:id="rId10" display="https://podminky.urs.cz/item/CS_URS_2022_02/162751139"/>
    <hyperlink ref="F154" r:id="rId11" display="https://podminky.urs.cz/item/CS_URS_2022_02/171201221"/>
    <hyperlink ref="F162" r:id="rId12" display="https://podminky.urs.cz/item/CS_URS_2022_02/174151101"/>
    <hyperlink ref="F177" r:id="rId13" display="https://podminky.urs.cz/item/CS_URS_2022_02/175151101"/>
    <hyperlink ref="F194" r:id="rId14" display="https://podminky.urs.cz/item/CS_URS_2022_02/451573111"/>
    <hyperlink ref="F202" r:id="rId15" display="https://podminky.urs.cz/item/CS_URS_2022_02/452312131"/>
    <hyperlink ref="F213" r:id="rId16" display="https://podminky.urs.cz/item/CS_URS_2022_02/831312121"/>
    <hyperlink ref="F222" r:id="rId17" display="https://podminky.urs.cz/item/CS_URS_2022_02/831312193"/>
    <hyperlink ref="F225" r:id="rId18" display="https://podminky.urs.cz/item/CS_URS_2022_02/831352121"/>
    <hyperlink ref="F233" r:id="rId19" display="https://podminky.urs.cz/item/CS_URS_2022_02/831352193"/>
    <hyperlink ref="F236" r:id="rId20" display="https://podminky.urs.cz/item/CS_URS_2022_02/892351111"/>
    <hyperlink ref="F254" r:id="rId21" display="https://podminky.urs.cz/item/CS_URS_2022_02/810351811"/>
    <hyperlink ref="F258" r:id="rId22" display="https://podminky.urs.cz/item/CS_URS_2022_02/890411851"/>
    <hyperlink ref="F264" r:id="rId23" display="https://podminky.urs.cz/item/CS_URS_2022_02/899103211"/>
    <hyperlink ref="F268" r:id="rId24" display="https://podminky.urs.cz/item/CS_URS_2022_02/997013111"/>
    <hyperlink ref="F271" r:id="rId25" display="https://podminky.urs.cz/item/CS_URS_2022_02/997013501"/>
    <hyperlink ref="F274" r:id="rId26" display="https://podminky.urs.cz/item/CS_URS_2022_02/997013509"/>
    <hyperlink ref="F278" r:id="rId27" display="https://podminky.urs.cz/item/CS_URS_2022_02/997013861"/>
    <hyperlink ref="F282" r:id="rId28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1" customFormat="1" ht="12" customHeight="1">
      <c r="B8" s="22"/>
      <c r="D8" s="144" t="s">
        <v>119</v>
      </c>
      <c r="L8" s="22"/>
    </row>
    <row r="9" s="2" customFormat="1" ht="16.5" customHeight="1">
      <c r="A9" s="40"/>
      <c r="B9" s="46"/>
      <c r="C9" s="40"/>
      <c r="D9" s="40"/>
      <c r="E9" s="145" t="s">
        <v>120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1243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26. 7. 2022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26</v>
      </c>
      <c r="E16" s="40"/>
      <c r="F16" s="40"/>
      <c r="G16" s="40"/>
      <c r="H16" s="40"/>
      <c r="I16" s="144" t="s">
        <v>27</v>
      </c>
      <c r="J16" s="135" t="s">
        <v>28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4" t="s">
        <v>30</v>
      </c>
      <c r="J17" s="135" t="s">
        <v>21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27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30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27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30</v>
      </c>
      <c r="J23" s="135" t="s">
        <v>36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27</v>
      </c>
      <c r="J25" s="135" t="s">
        <v>21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4" t="s">
        <v>30</v>
      </c>
      <c r="J26" s="135" t="s">
        <v>21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21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ROUND((SUM(BE90:BE154)),  2)</f>
        <v>0</v>
      </c>
      <c r="G35" s="40"/>
      <c r="H35" s="40"/>
      <c r="I35" s="159">
        <v>0.20999999999999999</v>
      </c>
      <c r="J35" s="158">
        <f>ROUND(((SUM(BE90:BE154))*I35),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ROUND((SUM(BF90:BF154)),  2)</f>
        <v>0</v>
      </c>
      <c r="G36" s="40"/>
      <c r="H36" s="40"/>
      <c r="I36" s="159">
        <v>0.14999999999999999</v>
      </c>
      <c r="J36" s="158">
        <f>ROUND(((SUM(BF90:BF154))*I36),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ROUND((SUM(BG90:BG154)),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ROUND((SUM(BH90:BH154)),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ROUND((SUM(BI90:BI154)),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Valtice - rekonstrukce kanalizace na ulicích Mikulovská, Břeclavská - část II.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330.2.3 - Obnova povrchu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Valtice</v>
      </c>
      <c r="G56" s="42"/>
      <c r="H56" s="42"/>
      <c r="I56" s="34" t="s">
        <v>24</v>
      </c>
      <c r="J56" s="74" t="str">
        <f>IF(J14="","",J14)</f>
        <v>26. 7. 2022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Vodovody a kanalizace Břeclav a.s.</v>
      </c>
      <c r="G58" s="42"/>
      <c r="H58" s="42"/>
      <c r="I58" s="34" t="s">
        <v>33</v>
      </c>
      <c r="J58" s="38" t="str">
        <f>E23</f>
        <v>AQUA PROCON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Humpolík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124</v>
      </c>
      <c r="D61" s="173"/>
      <c r="E61" s="173"/>
      <c r="F61" s="173"/>
      <c r="G61" s="173"/>
      <c r="H61" s="173"/>
      <c r="I61" s="173"/>
      <c r="J61" s="174" t="s">
        <v>125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6"/>
      <c r="C64" s="177"/>
      <c r="D64" s="178" t="s">
        <v>127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1244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136</v>
      </c>
      <c r="E67" s="184"/>
      <c r="F67" s="184"/>
      <c r="G67" s="184"/>
      <c r="H67" s="184"/>
      <c r="I67" s="184"/>
      <c r="J67" s="185">
        <f>J130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137</v>
      </c>
      <c r="E68" s="184"/>
      <c r="F68" s="184"/>
      <c r="G68" s="184"/>
      <c r="H68" s="184"/>
      <c r="I68" s="184"/>
      <c r="J68" s="185">
        <f>J151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140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Valtice - rekonstrukce kanalizace na ulicích Mikulovská, Břeclavská - část II.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119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120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121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330.2.3 - Obnova povrchu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F14</f>
        <v>Valtice</v>
      </c>
      <c r="G84" s="42"/>
      <c r="H84" s="42"/>
      <c r="I84" s="34" t="s">
        <v>24</v>
      </c>
      <c r="J84" s="74" t="str">
        <f>IF(J14="","",J14)</f>
        <v>26. 7. 2022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26</v>
      </c>
      <c r="D86" s="42"/>
      <c r="E86" s="42"/>
      <c r="F86" s="29" t="str">
        <f>E17</f>
        <v>Vodovody a kanalizace Břeclav a.s.</v>
      </c>
      <c r="G86" s="42"/>
      <c r="H86" s="42"/>
      <c r="I86" s="34" t="s">
        <v>33</v>
      </c>
      <c r="J86" s="38" t="str">
        <f>E23</f>
        <v>AQUA PROCON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>Ing. Humpolík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141</v>
      </c>
      <c r="D89" s="190" t="s">
        <v>61</v>
      </c>
      <c r="E89" s="190" t="s">
        <v>57</v>
      </c>
      <c r="F89" s="190" t="s">
        <v>58</v>
      </c>
      <c r="G89" s="190" t="s">
        <v>142</v>
      </c>
      <c r="H89" s="190" t="s">
        <v>143</v>
      </c>
      <c r="I89" s="190" t="s">
        <v>144</v>
      </c>
      <c r="J89" s="190" t="s">
        <v>125</v>
      </c>
      <c r="K89" s="191" t="s">
        <v>145</v>
      </c>
      <c r="L89" s="192"/>
      <c r="M89" s="94" t="s">
        <v>21</v>
      </c>
      <c r="N89" s="95" t="s">
        <v>46</v>
      </c>
      <c r="O89" s="95" t="s">
        <v>146</v>
      </c>
      <c r="P89" s="95" t="s">
        <v>147</v>
      </c>
      <c r="Q89" s="95" t="s">
        <v>148</v>
      </c>
      <c r="R89" s="95" t="s">
        <v>149</v>
      </c>
      <c r="S89" s="95" t="s">
        <v>150</v>
      </c>
      <c r="T89" s="96" t="s">
        <v>151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152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128.89440999999999</v>
      </c>
      <c r="S90" s="98"/>
      <c r="T90" s="196">
        <f>T91</f>
        <v>8.6636000000000006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126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153</v>
      </c>
      <c r="F91" s="201" t="s">
        <v>154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P92+P119+P130+P151</f>
        <v>0</v>
      </c>
      <c r="Q91" s="206"/>
      <c r="R91" s="207">
        <f>R92+R119+R130+R151</f>
        <v>128.89440999999999</v>
      </c>
      <c r="S91" s="206"/>
      <c r="T91" s="208">
        <f>T92+T119+T130+T151</f>
        <v>8.6636000000000006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155</v>
      </c>
      <c r="BK91" s="211">
        <f>BK92+BK119+BK130+BK151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83</v>
      </c>
      <c r="F92" s="212" t="s">
        <v>156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SUM(P93:P118)</f>
        <v>0</v>
      </c>
      <c r="Q92" s="206"/>
      <c r="R92" s="207">
        <f>SUM(R93:R118)</f>
        <v>104.01560000000001</v>
      </c>
      <c r="S92" s="206"/>
      <c r="T92" s="208">
        <f>SUM(T93:T118)</f>
        <v>8.6636000000000006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155</v>
      </c>
      <c r="BK92" s="211">
        <f>SUM(BK93:BK118)</f>
        <v>0</v>
      </c>
    </row>
    <row r="93" s="2" customFormat="1" ht="16.5" customHeight="1">
      <c r="A93" s="40"/>
      <c r="B93" s="41"/>
      <c r="C93" s="214" t="s">
        <v>83</v>
      </c>
      <c r="D93" s="214" t="s">
        <v>157</v>
      </c>
      <c r="E93" s="215" t="s">
        <v>1245</v>
      </c>
      <c r="F93" s="216" t="s">
        <v>1246</v>
      </c>
      <c r="G93" s="217" t="s">
        <v>160</v>
      </c>
      <c r="H93" s="218">
        <v>15.752000000000001</v>
      </c>
      <c r="I93" s="219"/>
      <c r="J93" s="220">
        <f>ROUND(I93*H93,2)</f>
        <v>0</v>
      </c>
      <c r="K93" s="216" t="s">
        <v>161</v>
      </c>
      <c r="L93" s="46"/>
      <c r="M93" s="221" t="s">
        <v>21</v>
      </c>
      <c r="N93" s="222" t="s">
        <v>47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0.26000000000000001</v>
      </c>
      <c r="T93" s="224">
        <f>S93*H93</f>
        <v>4.0955200000000005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162</v>
      </c>
      <c r="AT93" s="225" t="s">
        <v>157</v>
      </c>
      <c r="AU93" s="225" t="s">
        <v>85</v>
      </c>
      <c r="AY93" s="19" t="s">
        <v>155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162</v>
      </c>
      <c r="BM93" s="225" t="s">
        <v>1247</v>
      </c>
    </row>
    <row r="94" s="2" customFormat="1">
      <c r="A94" s="40"/>
      <c r="B94" s="41"/>
      <c r="C94" s="42"/>
      <c r="D94" s="227" t="s">
        <v>164</v>
      </c>
      <c r="E94" s="42"/>
      <c r="F94" s="228" t="s">
        <v>1248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164</v>
      </c>
      <c r="AU94" s="19" t="s">
        <v>85</v>
      </c>
    </row>
    <row r="95" s="2" customFormat="1">
      <c r="A95" s="40"/>
      <c r="B95" s="41"/>
      <c r="C95" s="42"/>
      <c r="D95" s="232" t="s">
        <v>166</v>
      </c>
      <c r="E95" s="42"/>
      <c r="F95" s="233" t="s">
        <v>1249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166</v>
      </c>
      <c r="AU95" s="19" t="s">
        <v>85</v>
      </c>
    </row>
    <row r="96" s="14" customFormat="1">
      <c r="A96" s="14"/>
      <c r="B96" s="244"/>
      <c r="C96" s="245"/>
      <c r="D96" s="227" t="s">
        <v>168</v>
      </c>
      <c r="E96" s="246" t="s">
        <v>21</v>
      </c>
      <c r="F96" s="247" t="s">
        <v>1250</v>
      </c>
      <c r="G96" s="245"/>
      <c r="H96" s="248">
        <v>121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168</v>
      </c>
      <c r="AU96" s="254" t="s">
        <v>85</v>
      </c>
      <c r="AV96" s="14" t="s">
        <v>85</v>
      </c>
      <c r="AW96" s="14" t="s">
        <v>37</v>
      </c>
      <c r="AX96" s="14" t="s">
        <v>76</v>
      </c>
      <c r="AY96" s="254" t="s">
        <v>155</v>
      </c>
    </row>
    <row r="97" s="14" customFormat="1">
      <c r="A97" s="14"/>
      <c r="B97" s="244"/>
      <c r="C97" s="245"/>
      <c r="D97" s="227" t="s">
        <v>168</v>
      </c>
      <c r="E97" s="246" t="s">
        <v>21</v>
      </c>
      <c r="F97" s="247" t="s">
        <v>1251</v>
      </c>
      <c r="G97" s="245"/>
      <c r="H97" s="248">
        <v>-105.24800000000001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168</v>
      </c>
      <c r="AU97" s="254" t="s">
        <v>85</v>
      </c>
      <c r="AV97" s="14" t="s">
        <v>85</v>
      </c>
      <c r="AW97" s="14" t="s">
        <v>37</v>
      </c>
      <c r="AX97" s="14" t="s">
        <v>76</v>
      </c>
      <c r="AY97" s="254" t="s">
        <v>155</v>
      </c>
    </row>
    <row r="98" s="15" customFormat="1">
      <c r="A98" s="15"/>
      <c r="B98" s="255"/>
      <c r="C98" s="256"/>
      <c r="D98" s="227" t="s">
        <v>168</v>
      </c>
      <c r="E98" s="257" t="s">
        <v>21</v>
      </c>
      <c r="F98" s="258" t="s">
        <v>171</v>
      </c>
      <c r="G98" s="256"/>
      <c r="H98" s="259">
        <v>15.752000000000001</v>
      </c>
      <c r="I98" s="260"/>
      <c r="J98" s="256"/>
      <c r="K98" s="256"/>
      <c r="L98" s="261"/>
      <c r="M98" s="262"/>
      <c r="N98" s="263"/>
      <c r="O98" s="263"/>
      <c r="P98" s="263"/>
      <c r="Q98" s="263"/>
      <c r="R98" s="263"/>
      <c r="S98" s="263"/>
      <c r="T98" s="26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5" t="s">
        <v>168</v>
      </c>
      <c r="AU98" s="265" t="s">
        <v>85</v>
      </c>
      <c r="AV98" s="15" t="s">
        <v>162</v>
      </c>
      <c r="AW98" s="15" t="s">
        <v>37</v>
      </c>
      <c r="AX98" s="15" t="s">
        <v>83</v>
      </c>
      <c r="AY98" s="265" t="s">
        <v>155</v>
      </c>
    </row>
    <row r="99" s="2" customFormat="1" ht="16.5" customHeight="1">
      <c r="A99" s="40"/>
      <c r="B99" s="41"/>
      <c r="C99" s="214" t="s">
        <v>85</v>
      </c>
      <c r="D99" s="214" t="s">
        <v>157</v>
      </c>
      <c r="E99" s="215" t="s">
        <v>181</v>
      </c>
      <c r="F99" s="216" t="s">
        <v>182</v>
      </c>
      <c r="G99" s="217" t="s">
        <v>160</v>
      </c>
      <c r="H99" s="218">
        <v>15.752000000000001</v>
      </c>
      <c r="I99" s="219"/>
      <c r="J99" s="220">
        <f>ROUND(I99*H99,2)</f>
        <v>0</v>
      </c>
      <c r="K99" s="216" t="s">
        <v>161</v>
      </c>
      <c r="L99" s="46"/>
      <c r="M99" s="221" t="s">
        <v>21</v>
      </c>
      <c r="N99" s="222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0.28999999999999998</v>
      </c>
      <c r="T99" s="224">
        <f>S99*H99</f>
        <v>4.5680800000000001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162</v>
      </c>
      <c r="AT99" s="225" t="s">
        <v>157</v>
      </c>
      <c r="AU99" s="225" t="s">
        <v>85</v>
      </c>
      <c r="AY99" s="19" t="s">
        <v>155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162</v>
      </c>
      <c r="BM99" s="225" t="s">
        <v>1252</v>
      </c>
    </row>
    <row r="100" s="2" customFormat="1">
      <c r="A100" s="40"/>
      <c r="B100" s="41"/>
      <c r="C100" s="42"/>
      <c r="D100" s="227" t="s">
        <v>164</v>
      </c>
      <c r="E100" s="42"/>
      <c r="F100" s="228" t="s">
        <v>184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164</v>
      </c>
      <c r="AU100" s="19" t="s">
        <v>85</v>
      </c>
    </row>
    <row r="101" s="2" customFormat="1">
      <c r="A101" s="40"/>
      <c r="B101" s="41"/>
      <c r="C101" s="42"/>
      <c r="D101" s="232" t="s">
        <v>166</v>
      </c>
      <c r="E101" s="42"/>
      <c r="F101" s="233" t="s">
        <v>185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166</v>
      </c>
      <c r="AU101" s="19" t="s">
        <v>85</v>
      </c>
    </row>
    <row r="102" s="2" customFormat="1" ht="16.5" customHeight="1">
      <c r="A102" s="40"/>
      <c r="B102" s="41"/>
      <c r="C102" s="214" t="s">
        <v>180</v>
      </c>
      <c r="D102" s="214" t="s">
        <v>157</v>
      </c>
      <c r="E102" s="215" t="s">
        <v>1253</v>
      </c>
      <c r="F102" s="216" t="s">
        <v>1254</v>
      </c>
      <c r="G102" s="217" t="s">
        <v>160</v>
      </c>
      <c r="H102" s="218">
        <v>520</v>
      </c>
      <c r="I102" s="219"/>
      <c r="J102" s="220">
        <f>ROUND(I102*H102,2)</f>
        <v>0</v>
      </c>
      <c r="K102" s="216" t="s">
        <v>161</v>
      </c>
      <c r="L102" s="46"/>
      <c r="M102" s="221" t="s">
        <v>21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162</v>
      </c>
      <c r="AT102" s="225" t="s">
        <v>157</v>
      </c>
      <c r="AU102" s="225" t="s">
        <v>85</v>
      </c>
      <c r="AY102" s="19" t="s">
        <v>155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83</v>
      </c>
      <c r="BK102" s="226">
        <f>ROUND(I102*H102,2)</f>
        <v>0</v>
      </c>
      <c r="BL102" s="19" t="s">
        <v>162</v>
      </c>
      <c r="BM102" s="225" t="s">
        <v>1255</v>
      </c>
    </row>
    <row r="103" s="2" customFormat="1">
      <c r="A103" s="40"/>
      <c r="B103" s="41"/>
      <c r="C103" s="42"/>
      <c r="D103" s="227" t="s">
        <v>164</v>
      </c>
      <c r="E103" s="42"/>
      <c r="F103" s="228" t="s">
        <v>1256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164</v>
      </c>
      <c r="AU103" s="19" t="s">
        <v>85</v>
      </c>
    </row>
    <row r="104" s="2" customFormat="1">
      <c r="A104" s="40"/>
      <c r="B104" s="41"/>
      <c r="C104" s="42"/>
      <c r="D104" s="232" t="s">
        <v>166</v>
      </c>
      <c r="E104" s="42"/>
      <c r="F104" s="233" t="s">
        <v>1257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166</v>
      </c>
      <c r="AU104" s="19" t="s">
        <v>85</v>
      </c>
    </row>
    <row r="105" s="14" customFormat="1">
      <c r="A105" s="14"/>
      <c r="B105" s="244"/>
      <c r="C105" s="245"/>
      <c r="D105" s="227" t="s">
        <v>168</v>
      </c>
      <c r="E105" s="246" t="s">
        <v>21</v>
      </c>
      <c r="F105" s="247" t="s">
        <v>1258</v>
      </c>
      <c r="G105" s="245"/>
      <c r="H105" s="248">
        <v>520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168</v>
      </c>
      <c r="AU105" s="254" t="s">
        <v>85</v>
      </c>
      <c r="AV105" s="14" t="s">
        <v>85</v>
      </c>
      <c r="AW105" s="14" t="s">
        <v>37</v>
      </c>
      <c r="AX105" s="14" t="s">
        <v>83</v>
      </c>
      <c r="AY105" s="254" t="s">
        <v>155</v>
      </c>
    </row>
    <row r="106" s="2" customFormat="1" ht="16.5" customHeight="1">
      <c r="A106" s="40"/>
      <c r="B106" s="41"/>
      <c r="C106" s="277" t="s">
        <v>162</v>
      </c>
      <c r="D106" s="277" t="s">
        <v>476</v>
      </c>
      <c r="E106" s="278" t="s">
        <v>1259</v>
      </c>
      <c r="F106" s="279" t="s">
        <v>1260</v>
      </c>
      <c r="G106" s="280" t="s">
        <v>443</v>
      </c>
      <c r="H106" s="281">
        <v>104</v>
      </c>
      <c r="I106" s="282"/>
      <c r="J106" s="283">
        <f>ROUND(I106*H106,2)</f>
        <v>0</v>
      </c>
      <c r="K106" s="279" t="s">
        <v>161</v>
      </c>
      <c r="L106" s="284"/>
      <c r="M106" s="285" t="s">
        <v>21</v>
      </c>
      <c r="N106" s="286" t="s">
        <v>47</v>
      </c>
      <c r="O106" s="86"/>
      <c r="P106" s="223">
        <f>O106*H106</f>
        <v>0</v>
      </c>
      <c r="Q106" s="223">
        <v>1</v>
      </c>
      <c r="R106" s="223">
        <f>Q106*H106</f>
        <v>104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225</v>
      </c>
      <c r="AT106" s="225" t="s">
        <v>476</v>
      </c>
      <c r="AU106" s="225" t="s">
        <v>85</v>
      </c>
      <c r="AY106" s="19" t="s">
        <v>155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162</v>
      </c>
      <c r="BM106" s="225" t="s">
        <v>1261</v>
      </c>
    </row>
    <row r="107" s="2" customFormat="1">
      <c r="A107" s="40"/>
      <c r="B107" s="41"/>
      <c r="C107" s="42"/>
      <c r="D107" s="227" t="s">
        <v>164</v>
      </c>
      <c r="E107" s="42"/>
      <c r="F107" s="228" t="s">
        <v>1260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164</v>
      </c>
      <c r="AU107" s="19" t="s">
        <v>85</v>
      </c>
    </row>
    <row r="108" s="14" customFormat="1">
      <c r="A108" s="14"/>
      <c r="B108" s="244"/>
      <c r="C108" s="245"/>
      <c r="D108" s="227" t="s">
        <v>168</v>
      </c>
      <c r="E108" s="245"/>
      <c r="F108" s="247" t="s">
        <v>1262</v>
      </c>
      <c r="G108" s="245"/>
      <c r="H108" s="248">
        <v>104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168</v>
      </c>
      <c r="AU108" s="254" t="s">
        <v>85</v>
      </c>
      <c r="AV108" s="14" t="s">
        <v>85</v>
      </c>
      <c r="AW108" s="14" t="s">
        <v>4</v>
      </c>
      <c r="AX108" s="14" t="s">
        <v>83</v>
      </c>
      <c r="AY108" s="254" t="s">
        <v>155</v>
      </c>
    </row>
    <row r="109" s="2" customFormat="1" ht="16.5" customHeight="1">
      <c r="A109" s="40"/>
      <c r="B109" s="41"/>
      <c r="C109" s="214" t="s">
        <v>195</v>
      </c>
      <c r="D109" s="214" t="s">
        <v>157</v>
      </c>
      <c r="E109" s="215" t="s">
        <v>1263</v>
      </c>
      <c r="F109" s="216" t="s">
        <v>1264</v>
      </c>
      <c r="G109" s="217" t="s">
        <v>160</v>
      </c>
      <c r="H109" s="218">
        <v>520</v>
      </c>
      <c r="I109" s="219"/>
      <c r="J109" s="220">
        <f>ROUND(I109*H109,2)</f>
        <v>0</v>
      </c>
      <c r="K109" s="216" t="s">
        <v>161</v>
      </c>
      <c r="L109" s="46"/>
      <c r="M109" s="221" t="s">
        <v>21</v>
      </c>
      <c r="N109" s="222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162</v>
      </c>
      <c r="AT109" s="225" t="s">
        <v>157</v>
      </c>
      <c r="AU109" s="225" t="s">
        <v>85</v>
      </c>
      <c r="AY109" s="19" t="s">
        <v>155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83</v>
      </c>
      <c r="BK109" s="226">
        <f>ROUND(I109*H109,2)</f>
        <v>0</v>
      </c>
      <c r="BL109" s="19" t="s">
        <v>162</v>
      </c>
      <c r="BM109" s="225" t="s">
        <v>1265</v>
      </c>
    </row>
    <row r="110" s="2" customFormat="1">
      <c r="A110" s="40"/>
      <c r="B110" s="41"/>
      <c r="C110" s="42"/>
      <c r="D110" s="227" t="s">
        <v>164</v>
      </c>
      <c r="E110" s="42"/>
      <c r="F110" s="228" t="s">
        <v>1266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85</v>
      </c>
    </row>
    <row r="111" s="2" customFormat="1">
      <c r="A111" s="40"/>
      <c r="B111" s="41"/>
      <c r="C111" s="42"/>
      <c r="D111" s="232" t="s">
        <v>166</v>
      </c>
      <c r="E111" s="42"/>
      <c r="F111" s="233" t="s">
        <v>1267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166</v>
      </c>
      <c r="AU111" s="19" t="s">
        <v>85</v>
      </c>
    </row>
    <row r="112" s="14" customFormat="1">
      <c r="A112" s="14"/>
      <c r="B112" s="244"/>
      <c r="C112" s="245"/>
      <c r="D112" s="227" t="s">
        <v>168</v>
      </c>
      <c r="E112" s="246" t="s">
        <v>21</v>
      </c>
      <c r="F112" s="247" t="s">
        <v>1258</v>
      </c>
      <c r="G112" s="245"/>
      <c r="H112" s="248">
        <v>520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168</v>
      </c>
      <c r="AU112" s="254" t="s">
        <v>85</v>
      </c>
      <c r="AV112" s="14" t="s">
        <v>85</v>
      </c>
      <c r="AW112" s="14" t="s">
        <v>37</v>
      </c>
      <c r="AX112" s="14" t="s">
        <v>83</v>
      </c>
      <c r="AY112" s="254" t="s">
        <v>155</v>
      </c>
    </row>
    <row r="113" s="2" customFormat="1" ht="16.5" customHeight="1">
      <c r="A113" s="40"/>
      <c r="B113" s="41"/>
      <c r="C113" s="277" t="s">
        <v>205</v>
      </c>
      <c r="D113" s="277" t="s">
        <v>476</v>
      </c>
      <c r="E113" s="278" t="s">
        <v>1268</v>
      </c>
      <c r="F113" s="279" t="s">
        <v>1269</v>
      </c>
      <c r="G113" s="280" t="s">
        <v>1270</v>
      </c>
      <c r="H113" s="281">
        <v>15.6</v>
      </c>
      <c r="I113" s="282"/>
      <c r="J113" s="283">
        <f>ROUND(I113*H113,2)</f>
        <v>0</v>
      </c>
      <c r="K113" s="279" t="s">
        <v>161</v>
      </c>
      <c r="L113" s="284"/>
      <c r="M113" s="285" t="s">
        <v>21</v>
      </c>
      <c r="N113" s="286" t="s">
        <v>47</v>
      </c>
      <c r="O113" s="86"/>
      <c r="P113" s="223">
        <f>O113*H113</f>
        <v>0</v>
      </c>
      <c r="Q113" s="223">
        <v>0.001</v>
      </c>
      <c r="R113" s="223">
        <f>Q113*H113</f>
        <v>0.015599999999999999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225</v>
      </c>
      <c r="AT113" s="225" t="s">
        <v>476</v>
      </c>
      <c r="AU113" s="225" t="s">
        <v>85</v>
      </c>
      <c r="AY113" s="19" t="s">
        <v>155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83</v>
      </c>
      <c r="BK113" s="226">
        <f>ROUND(I113*H113,2)</f>
        <v>0</v>
      </c>
      <c r="BL113" s="19" t="s">
        <v>162</v>
      </c>
      <c r="BM113" s="225" t="s">
        <v>1271</v>
      </c>
    </row>
    <row r="114" s="2" customFormat="1">
      <c r="A114" s="40"/>
      <c r="B114" s="41"/>
      <c r="C114" s="42"/>
      <c r="D114" s="227" t="s">
        <v>164</v>
      </c>
      <c r="E114" s="42"/>
      <c r="F114" s="228" t="s">
        <v>1269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164</v>
      </c>
      <c r="AU114" s="19" t="s">
        <v>85</v>
      </c>
    </row>
    <row r="115" s="14" customFormat="1">
      <c r="A115" s="14"/>
      <c r="B115" s="244"/>
      <c r="C115" s="245"/>
      <c r="D115" s="227" t="s">
        <v>168</v>
      </c>
      <c r="E115" s="245"/>
      <c r="F115" s="247" t="s">
        <v>1272</v>
      </c>
      <c r="G115" s="245"/>
      <c r="H115" s="248">
        <v>15.6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168</v>
      </c>
      <c r="AU115" s="254" t="s">
        <v>85</v>
      </c>
      <c r="AV115" s="14" t="s">
        <v>85</v>
      </c>
      <c r="AW115" s="14" t="s">
        <v>4</v>
      </c>
      <c r="AX115" s="14" t="s">
        <v>83</v>
      </c>
      <c r="AY115" s="254" t="s">
        <v>155</v>
      </c>
    </row>
    <row r="116" s="2" customFormat="1" ht="16.5" customHeight="1">
      <c r="A116" s="40"/>
      <c r="B116" s="41"/>
      <c r="C116" s="214" t="s">
        <v>213</v>
      </c>
      <c r="D116" s="214" t="s">
        <v>157</v>
      </c>
      <c r="E116" s="215" t="s">
        <v>1273</v>
      </c>
      <c r="F116" s="216" t="s">
        <v>1274</v>
      </c>
      <c r="G116" s="217" t="s">
        <v>160</v>
      </c>
      <c r="H116" s="218">
        <v>520</v>
      </c>
      <c r="I116" s="219"/>
      <c r="J116" s="220">
        <f>ROUND(I116*H116,2)</f>
        <v>0</v>
      </c>
      <c r="K116" s="216" t="s">
        <v>161</v>
      </c>
      <c r="L116" s="46"/>
      <c r="M116" s="221" t="s">
        <v>21</v>
      </c>
      <c r="N116" s="222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162</v>
      </c>
      <c r="AT116" s="225" t="s">
        <v>157</v>
      </c>
      <c r="AU116" s="225" t="s">
        <v>85</v>
      </c>
      <c r="AY116" s="19" t="s">
        <v>155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83</v>
      </c>
      <c r="BK116" s="226">
        <f>ROUND(I116*H116,2)</f>
        <v>0</v>
      </c>
      <c r="BL116" s="19" t="s">
        <v>162</v>
      </c>
      <c r="BM116" s="225" t="s">
        <v>1275</v>
      </c>
    </row>
    <row r="117" s="2" customFormat="1">
      <c r="A117" s="40"/>
      <c r="B117" s="41"/>
      <c r="C117" s="42"/>
      <c r="D117" s="227" t="s">
        <v>164</v>
      </c>
      <c r="E117" s="42"/>
      <c r="F117" s="228" t="s">
        <v>1276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164</v>
      </c>
      <c r="AU117" s="19" t="s">
        <v>85</v>
      </c>
    </row>
    <row r="118" s="2" customFormat="1">
      <c r="A118" s="40"/>
      <c r="B118" s="41"/>
      <c r="C118" s="42"/>
      <c r="D118" s="232" t="s">
        <v>166</v>
      </c>
      <c r="E118" s="42"/>
      <c r="F118" s="233" t="s">
        <v>1277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166</v>
      </c>
      <c r="AU118" s="19" t="s">
        <v>85</v>
      </c>
    </row>
    <row r="119" s="12" customFormat="1" ht="22.8" customHeight="1">
      <c r="A119" s="12"/>
      <c r="B119" s="198"/>
      <c r="C119" s="199"/>
      <c r="D119" s="200" t="s">
        <v>75</v>
      </c>
      <c r="E119" s="212" t="s">
        <v>195</v>
      </c>
      <c r="F119" s="212" t="s">
        <v>1278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SUM(P120:P129)</f>
        <v>0</v>
      </c>
      <c r="Q119" s="206"/>
      <c r="R119" s="207">
        <f>SUM(R120:R129)</f>
        <v>24.878810000000001</v>
      </c>
      <c r="S119" s="206"/>
      <c r="T119" s="208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83</v>
      </c>
      <c r="AT119" s="210" t="s">
        <v>75</v>
      </c>
      <c r="AU119" s="210" t="s">
        <v>83</v>
      </c>
      <c r="AY119" s="209" t="s">
        <v>155</v>
      </c>
      <c r="BK119" s="211">
        <f>SUM(BK120:BK129)</f>
        <v>0</v>
      </c>
    </row>
    <row r="120" s="2" customFormat="1" ht="16.5" customHeight="1">
      <c r="A120" s="40"/>
      <c r="B120" s="41"/>
      <c r="C120" s="214" t="s">
        <v>225</v>
      </c>
      <c r="D120" s="214" t="s">
        <v>157</v>
      </c>
      <c r="E120" s="215" t="s">
        <v>1279</v>
      </c>
      <c r="F120" s="216" t="s">
        <v>1280</v>
      </c>
      <c r="G120" s="217" t="s">
        <v>160</v>
      </c>
      <c r="H120" s="218">
        <v>121</v>
      </c>
      <c r="I120" s="219"/>
      <c r="J120" s="220">
        <f>ROUND(I120*H120,2)</f>
        <v>0</v>
      </c>
      <c r="K120" s="216" t="s">
        <v>161</v>
      </c>
      <c r="L120" s="46"/>
      <c r="M120" s="221" t="s">
        <v>21</v>
      </c>
      <c r="N120" s="222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162</v>
      </c>
      <c r="AT120" s="225" t="s">
        <v>157</v>
      </c>
      <c r="AU120" s="225" t="s">
        <v>85</v>
      </c>
      <c r="AY120" s="19" t="s">
        <v>155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162</v>
      </c>
      <c r="BM120" s="225" t="s">
        <v>1281</v>
      </c>
    </row>
    <row r="121" s="2" customFormat="1">
      <c r="A121" s="40"/>
      <c r="B121" s="41"/>
      <c r="C121" s="42"/>
      <c r="D121" s="227" t="s">
        <v>164</v>
      </c>
      <c r="E121" s="42"/>
      <c r="F121" s="228" t="s">
        <v>1282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164</v>
      </c>
      <c r="AU121" s="19" t="s">
        <v>85</v>
      </c>
    </row>
    <row r="122" s="2" customFormat="1">
      <c r="A122" s="40"/>
      <c r="B122" s="41"/>
      <c r="C122" s="42"/>
      <c r="D122" s="232" t="s">
        <v>166</v>
      </c>
      <c r="E122" s="42"/>
      <c r="F122" s="233" t="s">
        <v>1283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166</v>
      </c>
      <c r="AU122" s="19" t="s">
        <v>85</v>
      </c>
    </row>
    <row r="123" s="2" customFormat="1" ht="16.5" customHeight="1">
      <c r="A123" s="40"/>
      <c r="B123" s="41"/>
      <c r="C123" s="214" t="s">
        <v>235</v>
      </c>
      <c r="D123" s="214" t="s">
        <v>157</v>
      </c>
      <c r="E123" s="215" t="s">
        <v>1284</v>
      </c>
      <c r="F123" s="216" t="s">
        <v>1285</v>
      </c>
      <c r="G123" s="217" t="s">
        <v>160</v>
      </c>
      <c r="H123" s="218">
        <v>121</v>
      </c>
      <c r="I123" s="219"/>
      <c r="J123" s="220">
        <f>ROUND(I123*H123,2)</f>
        <v>0</v>
      </c>
      <c r="K123" s="216" t="s">
        <v>161</v>
      </c>
      <c r="L123" s="46"/>
      <c r="M123" s="221" t="s">
        <v>21</v>
      </c>
      <c r="N123" s="222" t="s">
        <v>47</v>
      </c>
      <c r="O123" s="86"/>
      <c r="P123" s="223">
        <f>O123*H123</f>
        <v>0</v>
      </c>
      <c r="Q123" s="223">
        <v>0.089219999999999994</v>
      </c>
      <c r="R123" s="223">
        <f>Q123*H123</f>
        <v>10.79562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162</v>
      </c>
      <c r="AT123" s="225" t="s">
        <v>157</v>
      </c>
      <c r="AU123" s="225" t="s">
        <v>85</v>
      </c>
      <c r="AY123" s="19" t="s">
        <v>155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162</v>
      </c>
      <c r="BM123" s="225" t="s">
        <v>1286</v>
      </c>
    </row>
    <row r="124" s="2" customFormat="1">
      <c r="A124" s="40"/>
      <c r="B124" s="41"/>
      <c r="C124" s="42"/>
      <c r="D124" s="227" t="s">
        <v>164</v>
      </c>
      <c r="E124" s="42"/>
      <c r="F124" s="228" t="s">
        <v>1287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164</v>
      </c>
      <c r="AU124" s="19" t="s">
        <v>85</v>
      </c>
    </row>
    <row r="125" s="2" customFormat="1">
      <c r="A125" s="40"/>
      <c r="B125" s="41"/>
      <c r="C125" s="42"/>
      <c r="D125" s="232" t="s">
        <v>166</v>
      </c>
      <c r="E125" s="42"/>
      <c r="F125" s="233" t="s">
        <v>1288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166</v>
      </c>
      <c r="AU125" s="19" t="s">
        <v>85</v>
      </c>
    </row>
    <row r="126" s="14" customFormat="1">
      <c r="A126" s="14"/>
      <c r="B126" s="244"/>
      <c r="C126" s="245"/>
      <c r="D126" s="227" t="s">
        <v>168</v>
      </c>
      <c r="E126" s="246" t="s">
        <v>21</v>
      </c>
      <c r="F126" s="247" t="s">
        <v>1289</v>
      </c>
      <c r="G126" s="245"/>
      <c r="H126" s="248">
        <v>121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168</v>
      </c>
      <c r="AU126" s="254" t="s">
        <v>85</v>
      </c>
      <c r="AV126" s="14" t="s">
        <v>85</v>
      </c>
      <c r="AW126" s="14" t="s">
        <v>37</v>
      </c>
      <c r="AX126" s="14" t="s">
        <v>83</v>
      </c>
      <c r="AY126" s="254" t="s">
        <v>155</v>
      </c>
    </row>
    <row r="127" s="2" customFormat="1" ht="16.5" customHeight="1">
      <c r="A127" s="40"/>
      <c r="B127" s="41"/>
      <c r="C127" s="277" t="s">
        <v>244</v>
      </c>
      <c r="D127" s="277" t="s">
        <v>476</v>
      </c>
      <c r="E127" s="278" t="s">
        <v>1290</v>
      </c>
      <c r="F127" s="279" t="s">
        <v>1291</v>
      </c>
      <c r="G127" s="280" t="s">
        <v>160</v>
      </c>
      <c r="H127" s="281">
        <v>124.63</v>
      </c>
      <c r="I127" s="282"/>
      <c r="J127" s="283">
        <f>ROUND(I127*H127,2)</f>
        <v>0</v>
      </c>
      <c r="K127" s="279" t="s">
        <v>161</v>
      </c>
      <c r="L127" s="284"/>
      <c r="M127" s="285" t="s">
        <v>21</v>
      </c>
      <c r="N127" s="286" t="s">
        <v>47</v>
      </c>
      <c r="O127" s="86"/>
      <c r="P127" s="223">
        <f>O127*H127</f>
        <v>0</v>
      </c>
      <c r="Q127" s="223">
        <v>0.113</v>
      </c>
      <c r="R127" s="223">
        <f>Q127*H127</f>
        <v>14.08319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225</v>
      </c>
      <c r="AT127" s="225" t="s">
        <v>476</v>
      </c>
      <c r="AU127" s="225" t="s">
        <v>85</v>
      </c>
      <c r="AY127" s="19" t="s">
        <v>155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162</v>
      </c>
      <c r="BM127" s="225" t="s">
        <v>1292</v>
      </c>
    </row>
    <row r="128" s="2" customFormat="1">
      <c r="A128" s="40"/>
      <c r="B128" s="41"/>
      <c r="C128" s="42"/>
      <c r="D128" s="227" t="s">
        <v>164</v>
      </c>
      <c r="E128" s="42"/>
      <c r="F128" s="228" t="s">
        <v>1291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164</v>
      </c>
      <c r="AU128" s="19" t="s">
        <v>85</v>
      </c>
    </row>
    <row r="129" s="14" customFormat="1">
      <c r="A129" s="14"/>
      <c r="B129" s="244"/>
      <c r="C129" s="245"/>
      <c r="D129" s="227" t="s">
        <v>168</v>
      </c>
      <c r="E129" s="245"/>
      <c r="F129" s="247" t="s">
        <v>1293</v>
      </c>
      <c r="G129" s="245"/>
      <c r="H129" s="248">
        <v>124.63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168</v>
      </c>
      <c r="AU129" s="254" t="s">
        <v>85</v>
      </c>
      <c r="AV129" s="14" t="s">
        <v>85</v>
      </c>
      <c r="AW129" s="14" t="s">
        <v>4</v>
      </c>
      <c r="AX129" s="14" t="s">
        <v>83</v>
      </c>
      <c r="AY129" s="254" t="s">
        <v>155</v>
      </c>
    </row>
    <row r="130" s="12" customFormat="1" ht="22.8" customHeight="1">
      <c r="A130" s="12"/>
      <c r="B130" s="198"/>
      <c r="C130" s="199"/>
      <c r="D130" s="200" t="s">
        <v>75</v>
      </c>
      <c r="E130" s="212" t="s">
        <v>982</v>
      </c>
      <c r="F130" s="212" t="s">
        <v>983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SUM(P131:P150)</f>
        <v>0</v>
      </c>
      <c r="Q130" s="206"/>
      <c r="R130" s="207">
        <f>SUM(R131:R150)</f>
        <v>0</v>
      </c>
      <c r="S130" s="206"/>
      <c r="T130" s="208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83</v>
      </c>
      <c r="AT130" s="210" t="s">
        <v>75</v>
      </c>
      <c r="AU130" s="210" t="s">
        <v>83</v>
      </c>
      <c r="AY130" s="209" t="s">
        <v>155</v>
      </c>
      <c r="BK130" s="211">
        <f>SUM(BK131:BK150)</f>
        <v>0</v>
      </c>
    </row>
    <row r="131" s="2" customFormat="1" ht="16.5" customHeight="1">
      <c r="A131" s="40"/>
      <c r="B131" s="41"/>
      <c r="C131" s="214" t="s">
        <v>254</v>
      </c>
      <c r="D131" s="214" t="s">
        <v>157</v>
      </c>
      <c r="E131" s="215" t="s">
        <v>1004</v>
      </c>
      <c r="F131" s="216" t="s">
        <v>1005</v>
      </c>
      <c r="G131" s="217" t="s">
        <v>443</v>
      </c>
      <c r="H131" s="218">
        <v>4.5679999999999996</v>
      </c>
      <c r="I131" s="219"/>
      <c r="J131" s="220">
        <f>ROUND(I131*H131,2)</f>
        <v>0</v>
      </c>
      <c r="K131" s="216" t="s">
        <v>161</v>
      </c>
      <c r="L131" s="46"/>
      <c r="M131" s="221" t="s">
        <v>21</v>
      </c>
      <c r="N131" s="222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162</v>
      </c>
      <c r="AT131" s="225" t="s">
        <v>157</v>
      </c>
      <c r="AU131" s="225" t="s">
        <v>85</v>
      </c>
      <c r="AY131" s="19" t="s">
        <v>155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162</v>
      </c>
      <c r="BM131" s="225" t="s">
        <v>1294</v>
      </c>
    </row>
    <row r="132" s="2" customFormat="1">
      <c r="A132" s="40"/>
      <c r="B132" s="41"/>
      <c r="C132" s="42"/>
      <c r="D132" s="227" t="s">
        <v>164</v>
      </c>
      <c r="E132" s="42"/>
      <c r="F132" s="228" t="s">
        <v>1007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164</v>
      </c>
      <c r="AU132" s="19" t="s">
        <v>85</v>
      </c>
    </row>
    <row r="133" s="2" customFormat="1">
      <c r="A133" s="40"/>
      <c r="B133" s="41"/>
      <c r="C133" s="42"/>
      <c r="D133" s="232" t="s">
        <v>166</v>
      </c>
      <c r="E133" s="42"/>
      <c r="F133" s="233" t="s">
        <v>1008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166</v>
      </c>
      <c r="AU133" s="19" t="s">
        <v>85</v>
      </c>
    </row>
    <row r="134" s="2" customFormat="1" ht="16.5" customHeight="1">
      <c r="A134" s="40"/>
      <c r="B134" s="41"/>
      <c r="C134" s="214" t="s">
        <v>267</v>
      </c>
      <c r="D134" s="214" t="s">
        <v>157</v>
      </c>
      <c r="E134" s="215" t="s">
        <v>1010</v>
      </c>
      <c r="F134" s="216" t="s">
        <v>1011</v>
      </c>
      <c r="G134" s="217" t="s">
        <v>443</v>
      </c>
      <c r="H134" s="218">
        <v>73.087999999999994</v>
      </c>
      <c r="I134" s="219"/>
      <c r="J134" s="220">
        <f>ROUND(I134*H134,2)</f>
        <v>0</v>
      </c>
      <c r="K134" s="216" t="s">
        <v>161</v>
      </c>
      <c r="L134" s="46"/>
      <c r="M134" s="221" t="s">
        <v>21</v>
      </c>
      <c r="N134" s="222" t="s">
        <v>47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162</v>
      </c>
      <c r="AT134" s="225" t="s">
        <v>157</v>
      </c>
      <c r="AU134" s="225" t="s">
        <v>85</v>
      </c>
      <c r="AY134" s="19" t="s">
        <v>155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162</v>
      </c>
      <c r="BM134" s="225" t="s">
        <v>1295</v>
      </c>
    </row>
    <row r="135" s="2" customFormat="1">
      <c r="A135" s="40"/>
      <c r="B135" s="41"/>
      <c r="C135" s="42"/>
      <c r="D135" s="227" t="s">
        <v>164</v>
      </c>
      <c r="E135" s="42"/>
      <c r="F135" s="228" t="s">
        <v>1013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164</v>
      </c>
      <c r="AU135" s="19" t="s">
        <v>85</v>
      </c>
    </row>
    <row r="136" s="2" customFormat="1">
      <c r="A136" s="40"/>
      <c r="B136" s="41"/>
      <c r="C136" s="42"/>
      <c r="D136" s="232" t="s">
        <v>166</v>
      </c>
      <c r="E136" s="42"/>
      <c r="F136" s="233" t="s">
        <v>1014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166</v>
      </c>
      <c r="AU136" s="19" t="s">
        <v>85</v>
      </c>
    </row>
    <row r="137" s="14" customFormat="1">
      <c r="A137" s="14"/>
      <c r="B137" s="244"/>
      <c r="C137" s="245"/>
      <c r="D137" s="227" t="s">
        <v>168</v>
      </c>
      <c r="E137" s="245"/>
      <c r="F137" s="247" t="s">
        <v>1296</v>
      </c>
      <c r="G137" s="245"/>
      <c r="H137" s="248">
        <v>73.087999999999994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168</v>
      </c>
      <c r="AU137" s="254" t="s">
        <v>85</v>
      </c>
      <c r="AV137" s="14" t="s">
        <v>85</v>
      </c>
      <c r="AW137" s="14" t="s">
        <v>4</v>
      </c>
      <c r="AX137" s="14" t="s">
        <v>83</v>
      </c>
      <c r="AY137" s="254" t="s">
        <v>155</v>
      </c>
    </row>
    <row r="138" s="2" customFormat="1" ht="16.5" customHeight="1">
      <c r="A138" s="40"/>
      <c r="B138" s="41"/>
      <c r="C138" s="214" t="s">
        <v>281</v>
      </c>
      <c r="D138" s="214" t="s">
        <v>157</v>
      </c>
      <c r="E138" s="215" t="s">
        <v>1017</v>
      </c>
      <c r="F138" s="216" t="s">
        <v>1018</v>
      </c>
      <c r="G138" s="217" t="s">
        <v>443</v>
      </c>
      <c r="H138" s="218">
        <v>4.0960000000000001</v>
      </c>
      <c r="I138" s="219"/>
      <c r="J138" s="220">
        <f>ROUND(I138*H138,2)</f>
        <v>0</v>
      </c>
      <c r="K138" s="216" t="s">
        <v>161</v>
      </c>
      <c r="L138" s="46"/>
      <c r="M138" s="221" t="s">
        <v>21</v>
      </c>
      <c r="N138" s="222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162</v>
      </c>
      <c r="AT138" s="225" t="s">
        <v>157</v>
      </c>
      <c r="AU138" s="225" t="s">
        <v>85</v>
      </c>
      <c r="AY138" s="19" t="s">
        <v>155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83</v>
      </c>
      <c r="BK138" s="226">
        <f>ROUND(I138*H138,2)</f>
        <v>0</v>
      </c>
      <c r="BL138" s="19" t="s">
        <v>162</v>
      </c>
      <c r="BM138" s="225" t="s">
        <v>1297</v>
      </c>
    </row>
    <row r="139" s="2" customFormat="1">
      <c r="A139" s="40"/>
      <c r="B139" s="41"/>
      <c r="C139" s="42"/>
      <c r="D139" s="227" t="s">
        <v>164</v>
      </c>
      <c r="E139" s="42"/>
      <c r="F139" s="228" t="s">
        <v>1020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164</v>
      </c>
      <c r="AU139" s="19" t="s">
        <v>85</v>
      </c>
    </row>
    <row r="140" s="2" customFormat="1">
      <c r="A140" s="40"/>
      <c r="B140" s="41"/>
      <c r="C140" s="42"/>
      <c r="D140" s="232" t="s">
        <v>166</v>
      </c>
      <c r="E140" s="42"/>
      <c r="F140" s="233" t="s">
        <v>1021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166</v>
      </c>
      <c r="AU140" s="19" t="s">
        <v>85</v>
      </c>
    </row>
    <row r="141" s="2" customFormat="1" ht="16.5" customHeight="1">
      <c r="A141" s="40"/>
      <c r="B141" s="41"/>
      <c r="C141" s="214" t="s">
        <v>325</v>
      </c>
      <c r="D141" s="214" t="s">
        <v>157</v>
      </c>
      <c r="E141" s="215" t="s">
        <v>1023</v>
      </c>
      <c r="F141" s="216" t="s">
        <v>1024</v>
      </c>
      <c r="G141" s="217" t="s">
        <v>443</v>
      </c>
      <c r="H141" s="218">
        <v>65.536000000000001</v>
      </c>
      <c r="I141" s="219"/>
      <c r="J141" s="220">
        <f>ROUND(I141*H141,2)</f>
        <v>0</v>
      </c>
      <c r="K141" s="216" t="s">
        <v>161</v>
      </c>
      <c r="L141" s="46"/>
      <c r="M141" s="221" t="s">
        <v>21</v>
      </c>
      <c r="N141" s="222" t="s">
        <v>47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162</v>
      </c>
      <c r="AT141" s="225" t="s">
        <v>157</v>
      </c>
      <c r="AU141" s="225" t="s">
        <v>85</v>
      </c>
      <c r="AY141" s="19" t="s">
        <v>155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83</v>
      </c>
      <c r="BK141" s="226">
        <f>ROUND(I141*H141,2)</f>
        <v>0</v>
      </c>
      <c r="BL141" s="19" t="s">
        <v>162</v>
      </c>
      <c r="BM141" s="225" t="s">
        <v>1298</v>
      </c>
    </row>
    <row r="142" s="2" customFormat="1">
      <c r="A142" s="40"/>
      <c r="B142" s="41"/>
      <c r="C142" s="42"/>
      <c r="D142" s="227" t="s">
        <v>164</v>
      </c>
      <c r="E142" s="42"/>
      <c r="F142" s="228" t="s">
        <v>1013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164</v>
      </c>
      <c r="AU142" s="19" t="s">
        <v>85</v>
      </c>
    </row>
    <row r="143" s="2" customFormat="1">
      <c r="A143" s="40"/>
      <c r="B143" s="41"/>
      <c r="C143" s="42"/>
      <c r="D143" s="232" t="s">
        <v>166</v>
      </c>
      <c r="E143" s="42"/>
      <c r="F143" s="233" t="s">
        <v>1026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166</v>
      </c>
      <c r="AU143" s="19" t="s">
        <v>85</v>
      </c>
    </row>
    <row r="144" s="14" customFormat="1">
      <c r="A144" s="14"/>
      <c r="B144" s="244"/>
      <c r="C144" s="245"/>
      <c r="D144" s="227" t="s">
        <v>168</v>
      </c>
      <c r="E144" s="245"/>
      <c r="F144" s="247" t="s">
        <v>1299</v>
      </c>
      <c r="G144" s="245"/>
      <c r="H144" s="248">
        <v>65.536000000000001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168</v>
      </c>
      <c r="AU144" s="254" t="s">
        <v>85</v>
      </c>
      <c r="AV144" s="14" t="s">
        <v>85</v>
      </c>
      <c r="AW144" s="14" t="s">
        <v>4</v>
      </c>
      <c r="AX144" s="14" t="s">
        <v>83</v>
      </c>
      <c r="AY144" s="254" t="s">
        <v>155</v>
      </c>
    </row>
    <row r="145" s="2" customFormat="1" ht="24.15" customHeight="1">
      <c r="A145" s="40"/>
      <c r="B145" s="41"/>
      <c r="C145" s="214" t="s">
        <v>8</v>
      </c>
      <c r="D145" s="214" t="s">
        <v>157</v>
      </c>
      <c r="E145" s="215" t="s">
        <v>1029</v>
      </c>
      <c r="F145" s="216" t="s">
        <v>1030</v>
      </c>
      <c r="G145" s="217" t="s">
        <v>443</v>
      </c>
      <c r="H145" s="218">
        <v>4.0960000000000001</v>
      </c>
      <c r="I145" s="219"/>
      <c r="J145" s="220">
        <f>ROUND(I145*H145,2)</f>
        <v>0</v>
      </c>
      <c r="K145" s="216" t="s">
        <v>161</v>
      </c>
      <c r="L145" s="46"/>
      <c r="M145" s="221" t="s">
        <v>21</v>
      </c>
      <c r="N145" s="222" t="s">
        <v>47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162</v>
      </c>
      <c r="AT145" s="225" t="s">
        <v>157</v>
      </c>
      <c r="AU145" s="225" t="s">
        <v>85</v>
      </c>
      <c r="AY145" s="19" t="s">
        <v>155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83</v>
      </c>
      <c r="BK145" s="226">
        <f>ROUND(I145*H145,2)</f>
        <v>0</v>
      </c>
      <c r="BL145" s="19" t="s">
        <v>162</v>
      </c>
      <c r="BM145" s="225" t="s">
        <v>1300</v>
      </c>
    </row>
    <row r="146" s="2" customFormat="1">
      <c r="A146" s="40"/>
      <c r="B146" s="41"/>
      <c r="C146" s="42"/>
      <c r="D146" s="227" t="s">
        <v>164</v>
      </c>
      <c r="E146" s="42"/>
      <c r="F146" s="228" t="s">
        <v>1032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164</v>
      </c>
      <c r="AU146" s="19" t="s">
        <v>85</v>
      </c>
    </row>
    <row r="147" s="2" customFormat="1">
      <c r="A147" s="40"/>
      <c r="B147" s="41"/>
      <c r="C147" s="42"/>
      <c r="D147" s="232" t="s">
        <v>166</v>
      </c>
      <c r="E147" s="42"/>
      <c r="F147" s="233" t="s">
        <v>1033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166</v>
      </c>
      <c r="AU147" s="19" t="s">
        <v>85</v>
      </c>
    </row>
    <row r="148" s="2" customFormat="1" ht="24.15" customHeight="1">
      <c r="A148" s="40"/>
      <c r="B148" s="41"/>
      <c r="C148" s="214" t="s">
        <v>339</v>
      </c>
      <c r="D148" s="214" t="s">
        <v>157</v>
      </c>
      <c r="E148" s="215" t="s">
        <v>1041</v>
      </c>
      <c r="F148" s="216" t="s">
        <v>1042</v>
      </c>
      <c r="G148" s="217" t="s">
        <v>443</v>
      </c>
      <c r="H148" s="218">
        <v>4.5679999999999996</v>
      </c>
      <c r="I148" s="219"/>
      <c r="J148" s="220">
        <f>ROUND(I148*H148,2)</f>
        <v>0</v>
      </c>
      <c r="K148" s="216" t="s">
        <v>161</v>
      </c>
      <c r="L148" s="46"/>
      <c r="M148" s="221" t="s">
        <v>21</v>
      </c>
      <c r="N148" s="222" t="s">
        <v>47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162</v>
      </c>
      <c r="AT148" s="225" t="s">
        <v>157</v>
      </c>
      <c r="AU148" s="225" t="s">
        <v>85</v>
      </c>
      <c r="AY148" s="19" t="s">
        <v>155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162</v>
      </c>
      <c r="BM148" s="225" t="s">
        <v>1301</v>
      </c>
    </row>
    <row r="149" s="2" customFormat="1">
      <c r="A149" s="40"/>
      <c r="B149" s="41"/>
      <c r="C149" s="42"/>
      <c r="D149" s="227" t="s">
        <v>164</v>
      </c>
      <c r="E149" s="42"/>
      <c r="F149" s="228" t="s">
        <v>1042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164</v>
      </c>
      <c r="AU149" s="19" t="s">
        <v>85</v>
      </c>
    </row>
    <row r="150" s="2" customFormat="1">
      <c r="A150" s="40"/>
      <c r="B150" s="41"/>
      <c r="C150" s="42"/>
      <c r="D150" s="232" t="s">
        <v>166</v>
      </c>
      <c r="E150" s="42"/>
      <c r="F150" s="233" t="s">
        <v>1044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166</v>
      </c>
      <c r="AU150" s="19" t="s">
        <v>85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1050</v>
      </c>
      <c r="F151" s="212" t="s">
        <v>1051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SUM(P152:P154)</f>
        <v>0</v>
      </c>
      <c r="Q151" s="206"/>
      <c r="R151" s="207">
        <f>SUM(R152:R154)</f>
        <v>0</v>
      </c>
      <c r="S151" s="206"/>
      <c r="T151" s="208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83</v>
      </c>
      <c r="AT151" s="210" t="s">
        <v>75</v>
      </c>
      <c r="AU151" s="210" t="s">
        <v>83</v>
      </c>
      <c r="AY151" s="209" t="s">
        <v>155</v>
      </c>
      <c r="BK151" s="211">
        <f>SUM(BK152:BK154)</f>
        <v>0</v>
      </c>
    </row>
    <row r="152" s="2" customFormat="1" ht="16.5" customHeight="1">
      <c r="A152" s="40"/>
      <c r="B152" s="41"/>
      <c r="C152" s="214" t="s">
        <v>348</v>
      </c>
      <c r="D152" s="214" t="s">
        <v>157</v>
      </c>
      <c r="E152" s="215" t="s">
        <v>1302</v>
      </c>
      <c r="F152" s="216" t="s">
        <v>1303</v>
      </c>
      <c r="G152" s="217" t="s">
        <v>443</v>
      </c>
      <c r="H152" s="218">
        <v>128.89400000000001</v>
      </c>
      <c r="I152" s="219"/>
      <c r="J152" s="220">
        <f>ROUND(I152*H152,2)</f>
        <v>0</v>
      </c>
      <c r="K152" s="216" t="s">
        <v>161</v>
      </c>
      <c r="L152" s="46"/>
      <c r="M152" s="221" t="s">
        <v>21</v>
      </c>
      <c r="N152" s="222" t="s">
        <v>47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162</v>
      </c>
      <c r="AT152" s="225" t="s">
        <v>157</v>
      </c>
      <c r="AU152" s="225" t="s">
        <v>85</v>
      </c>
      <c r="AY152" s="19" t="s">
        <v>155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83</v>
      </c>
      <c r="BK152" s="226">
        <f>ROUND(I152*H152,2)</f>
        <v>0</v>
      </c>
      <c r="BL152" s="19" t="s">
        <v>162</v>
      </c>
      <c r="BM152" s="225" t="s">
        <v>1304</v>
      </c>
    </row>
    <row r="153" s="2" customFormat="1">
      <c r="A153" s="40"/>
      <c r="B153" s="41"/>
      <c r="C153" s="42"/>
      <c r="D153" s="227" t="s">
        <v>164</v>
      </c>
      <c r="E153" s="42"/>
      <c r="F153" s="228" t="s">
        <v>1305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164</v>
      </c>
      <c r="AU153" s="19" t="s">
        <v>85</v>
      </c>
    </row>
    <row r="154" s="2" customFormat="1">
      <c r="A154" s="40"/>
      <c r="B154" s="41"/>
      <c r="C154" s="42"/>
      <c r="D154" s="232" t="s">
        <v>166</v>
      </c>
      <c r="E154" s="42"/>
      <c r="F154" s="233" t="s">
        <v>1306</v>
      </c>
      <c r="G154" s="42"/>
      <c r="H154" s="42"/>
      <c r="I154" s="229"/>
      <c r="J154" s="42"/>
      <c r="K154" s="42"/>
      <c r="L154" s="46"/>
      <c r="M154" s="291"/>
      <c r="N154" s="292"/>
      <c r="O154" s="293"/>
      <c r="P154" s="293"/>
      <c r="Q154" s="293"/>
      <c r="R154" s="293"/>
      <c r="S154" s="293"/>
      <c r="T154" s="2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166</v>
      </c>
      <c r="AU154" s="19" t="s">
        <v>85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oXFi/lXYHg/EauN6aWxOet5NXz24IULKDT5+hSxVXwWSx6dwth+/I0bgXd6ko0oh+WnLcbkUy3udvtHjjkj8IA==" hashValue="DLRYV/Ywoi4FbqnaU6DoZZ33jqWw9xRuMW/TZGxBQK+HJ2+rXfAwnRmwIP7GpP5EGkTgh/UisRbsnx93dHbYQQ==" algorithmName="SHA-512" password="C71F"/>
  <autoFilter ref="C89:K1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2_02/113106123"/>
    <hyperlink ref="F101" r:id="rId2" display="https://podminky.urs.cz/item/CS_URS_2022_02/113107322"/>
    <hyperlink ref="F104" r:id="rId3" display="https://podminky.urs.cz/item/CS_URS_2022_02/181311103"/>
    <hyperlink ref="F111" r:id="rId4" display="https://podminky.urs.cz/item/CS_URS_2022_02/181411131"/>
    <hyperlink ref="F118" r:id="rId5" display="https://podminky.urs.cz/item/CS_URS_2022_02/181912111"/>
    <hyperlink ref="F122" r:id="rId6" display="https://podminky.urs.cz/item/CS_URS_2022_02/564851011"/>
    <hyperlink ref="F125" r:id="rId7" display="https://podminky.urs.cz/item/CS_URS_2022_02/596211110"/>
    <hyperlink ref="F133" r:id="rId8" display="https://podminky.urs.cz/item/CS_URS_2022_02/997221551"/>
    <hyperlink ref="F136" r:id="rId9" display="https://podminky.urs.cz/item/CS_URS_2022_02/997221559"/>
    <hyperlink ref="F140" r:id="rId10" display="https://podminky.urs.cz/item/CS_URS_2022_02/997221561"/>
    <hyperlink ref="F143" r:id="rId11" display="https://podminky.urs.cz/item/CS_URS_2022_02/997221569"/>
    <hyperlink ref="F147" r:id="rId12" display="https://podminky.urs.cz/item/CS_URS_2022_02/997221861"/>
    <hyperlink ref="F150" r:id="rId13" display="https://podminky.urs.cz/item/CS_URS_2022_02/997221873"/>
    <hyperlink ref="F154" r:id="rId14" display="https://podminky.urs.cz/item/CS_URS_2022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1" customFormat="1" ht="12" customHeight="1">
      <c r="B8" s="22"/>
      <c r="D8" s="144" t="s">
        <v>119</v>
      </c>
      <c r="L8" s="22"/>
    </row>
    <row r="9" s="2" customFormat="1" ht="16.5" customHeight="1">
      <c r="A9" s="40"/>
      <c r="B9" s="46"/>
      <c r="C9" s="40"/>
      <c r="D9" s="40"/>
      <c r="E9" s="145" t="s">
        <v>1307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1308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26. 7. 2022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26</v>
      </c>
      <c r="E16" s="40"/>
      <c r="F16" s="40"/>
      <c r="G16" s="40"/>
      <c r="H16" s="40"/>
      <c r="I16" s="144" t="s">
        <v>27</v>
      </c>
      <c r="J16" s="135" t="s">
        <v>28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4" t="s">
        <v>30</v>
      </c>
      <c r="J17" s="135" t="s">
        <v>21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27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30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27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30</v>
      </c>
      <c r="J23" s="135" t="s">
        <v>36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27</v>
      </c>
      <c r="J25" s="135" t="s">
        <v>21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4" t="s">
        <v>30</v>
      </c>
      <c r="J26" s="135" t="s">
        <v>21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21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ROUND((SUM(BE98:BE518)),  2)</f>
        <v>0</v>
      </c>
      <c r="G35" s="40"/>
      <c r="H35" s="40"/>
      <c r="I35" s="159">
        <v>0.20999999999999999</v>
      </c>
      <c r="J35" s="158">
        <f>ROUND(((SUM(BE98:BE518))*I35),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ROUND((SUM(BF98:BF518)),  2)</f>
        <v>0</v>
      </c>
      <c r="G36" s="40"/>
      <c r="H36" s="40"/>
      <c r="I36" s="159">
        <v>0.14999999999999999</v>
      </c>
      <c r="J36" s="158">
        <f>ROUND(((SUM(BF98:BF518))*I36),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ROUND((SUM(BG98:BG518)),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ROUND((SUM(BH98:BH518)),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ROUND((SUM(BI98:BI518)),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Valtice - rekonstrukce kanalizace na ulicích Mikulovská, Břeclavská - část II.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1307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330.3.1 - Stoky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Valtice</v>
      </c>
      <c r="G56" s="42"/>
      <c r="H56" s="42"/>
      <c r="I56" s="34" t="s">
        <v>24</v>
      </c>
      <c r="J56" s="74" t="str">
        <f>IF(J14="","",J14)</f>
        <v>26. 7. 2022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Vodovody a kanalizace Břeclav a.s.</v>
      </c>
      <c r="G58" s="42"/>
      <c r="H58" s="42"/>
      <c r="I58" s="34" t="s">
        <v>33</v>
      </c>
      <c r="J58" s="38" t="str">
        <f>E23</f>
        <v>AQUA PROCON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Humpolík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124</v>
      </c>
      <c r="D61" s="173"/>
      <c r="E61" s="173"/>
      <c r="F61" s="173"/>
      <c r="G61" s="173"/>
      <c r="H61" s="173"/>
      <c r="I61" s="173"/>
      <c r="J61" s="174" t="s">
        <v>125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6"/>
      <c r="C64" s="177"/>
      <c r="D64" s="178" t="s">
        <v>127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129</v>
      </c>
      <c r="E66" s="184"/>
      <c r="F66" s="184"/>
      <c r="G66" s="184"/>
      <c r="H66" s="184"/>
      <c r="I66" s="184"/>
      <c r="J66" s="185">
        <f>J291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130</v>
      </c>
      <c r="E67" s="184"/>
      <c r="F67" s="184"/>
      <c r="G67" s="184"/>
      <c r="H67" s="184"/>
      <c r="I67" s="184"/>
      <c r="J67" s="185">
        <f>J298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J307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132</v>
      </c>
      <c r="E69" s="184"/>
      <c r="F69" s="184"/>
      <c r="G69" s="184"/>
      <c r="H69" s="184"/>
      <c r="I69" s="184"/>
      <c r="J69" s="185">
        <f>J351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133</v>
      </c>
      <c r="E70" s="184"/>
      <c r="F70" s="184"/>
      <c r="G70" s="184"/>
      <c r="H70" s="184"/>
      <c r="I70" s="184"/>
      <c r="J70" s="185">
        <f>J357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134</v>
      </c>
      <c r="E71" s="184"/>
      <c r="F71" s="184"/>
      <c r="G71" s="184"/>
      <c r="H71" s="184"/>
      <c r="I71" s="184"/>
      <c r="J71" s="185">
        <f>J422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135</v>
      </c>
      <c r="E72" s="184"/>
      <c r="F72" s="184"/>
      <c r="G72" s="184"/>
      <c r="H72" s="184"/>
      <c r="I72" s="184"/>
      <c r="J72" s="185">
        <f>J435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136</v>
      </c>
      <c r="E73" s="184"/>
      <c r="F73" s="184"/>
      <c r="G73" s="184"/>
      <c r="H73" s="184"/>
      <c r="I73" s="184"/>
      <c r="J73" s="185">
        <f>J462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137</v>
      </c>
      <c r="E74" s="184"/>
      <c r="F74" s="184"/>
      <c r="G74" s="184"/>
      <c r="H74" s="184"/>
      <c r="I74" s="184"/>
      <c r="J74" s="185">
        <f>J489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138</v>
      </c>
      <c r="E75" s="179"/>
      <c r="F75" s="179"/>
      <c r="G75" s="179"/>
      <c r="H75" s="179"/>
      <c r="I75" s="179"/>
      <c r="J75" s="180">
        <f>J493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139</v>
      </c>
      <c r="E76" s="184"/>
      <c r="F76" s="184"/>
      <c r="G76" s="184"/>
      <c r="H76" s="184"/>
      <c r="I76" s="184"/>
      <c r="J76" s="185">
        <f>J494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140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Valtice - rekonstrukce kanalizace na ulicích Mikulovská, Břeclavská - část II.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119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1307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121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330.3.1 - Stoky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22</v>
      </c>
      <c r="D92" s="42"/>
      <c r="E92" s="42"/>
      <c r="F92" s="29" t="str">
        <f>F14</f>
        <v>Valtice</v>
      </c>
      <c r="G92" s="42"/>
      <c r="H92" s="42"/>
      <c r="I92" s="34" t="s">
        <v>24</v>
      </c>
      <c r="J92" s="74" t="str">
        <f>IF(J14="","",J14)</f>
        <v>26. 7. 2022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26</v>
      </c>
      <c r="D94" s="42"/>
      <c r="E94" s="42"/>
      <c r="F94" s="29" t="str">
        <f>E17</f>
        <v>Vodovody a kanalizace Břeclav a.s.</v>
      </c>
      <c r="G94" s="42"/>
      <c r="H94" s="42"/>
      <c r="I94" s="34" t="s">
        <v>33</v>
      </c>
      <c r="J94" s="38" t="str">
        <f>E23</f>
        <v>AQUA PROCON s.r.o.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IF(E20="","",E20)</f>
        <v>Vyplň údaj</v>
      </c>
      <c r="G95" s="42"/>
      <c r="H95" s="42"/>
      <c r="I95" s="34" t="s">
        <v>38</v>
      </c>
      <c r="J95" s="38" t="str">
        <f>E26</f>
        <v>Ing. Humpolík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141</v>
      </c>
      <c r="D97" s="190" t="s">
        <v>61</v>
      </c>
      <c r="E97" s="190" t="s">
        <v>57</v>
      </c>
      <c r="F97" s="190" t="s">
        <v>58</v>
      </c>
      <c r="G97" s="190" t="s">
        <v>142</v>
      </c>
      <c r="H97" s="190" t="s">
        <v>143</v>
      </c>
      <c r="I97" s="190" t="s">
        <v>144</v>
      </c>
      <c r="J97" s="190" t="s">
        <v>125</v>
      </c>
      <c r="K97" s="191" t="s">
        <v>145</v>
      </c>
      <c r="L97" s="192"/>
      <c r="M97" s="94" t="s">
        <v>21</v>
      </c>
      <c r="N97" s="95" t="s">
        <v>46</v>
      </c>
      <c r="O97" s="95" t="s">
        <v>146</v>
      </c>
      <c r="P97" s="95" t="s">
        <v>147</v>
      </c>
      <c r="Q97" s="95" t="s">
        <v>148</v>
      </c>
      <c r="R97" s="95" t="s">
        <v>149</v>
      </c>
      <c r="S97" s="95" t="s">
        <v>150</v>
      </c>
      <c r="T97" s="96" t="s">
        <v>151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152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P99+P493</f>
        <v>0</v>
      </c>
      <c r="Q98" s="98"/>
      <c r="R98" s="195">
        <f>R99+R493</f>
        <v>597.41167511000003</v>
      </c>
      <c r="S98" s="98"/>
      <c r="T98" s="196">
        <f>T99+T493</f>
        <v>326.64219399999996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126</v>
      </c>
      <c r="BK98" s="197">
        <f>BK99+BK493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153</v>
      </c>
      <c r="F99" s="201" t="s">
        <v>154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P100+P291+P298+P307+P351+P357+P422+P435+P462+P489</f>
        <v>0</v>
      </c>
      <c r="Q99" s="206"/>
      <c r="R99" s="207">
        <f>R100+R291+R298+R307+R351+R357+R422+R435+R462+R489</f>
        <v>597.02777071000003</v>
      </c>
      <c r="S99" s="206"/>
      <c r="T99" s="208">
        <f>T100+T291+T298+T307+T351+T357+T422+T435+T462+T489</f>
        <v>326.64219399999996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155</v>
      </c>
      <c r="BK99" s="211">
        <f>BK100+BK291+BK298+BK307+BK351+BK357+BK422+BK435+BK462+BK489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83</v>
      </c>
      <c r="F100" s="212" t="s">
        <v>156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SUM(P101:P290)</f>
        <v>0</v>
      </c>
      <c r="Q100" s="206"/>
      <c r="R100" s="207">
        <f>SUM(R101:R290)</f>
        <v>237.2904862</v>
      </c>
      <c r="S100" s="206"/>
      <c r="T100" s="208">
        <f>SUM(T101:T290)</f>
        <v>192.58283399999996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155</v>
      </c>
      <c r="BK100" s="211">
        <f>SUM(BK101:BK290)</f>
        <v>0</v>
      </c>
    </row>
    <row r="101" s="2" customFormat="1" ht="16.5" customHeight="1">
      <c r="A101" s="40"/>
      <c r="B101" s="41"/>
      <c r="C101" s="214" t="s">
        <v>83</v>
      </c>
      <c r="D101" s="214" t="s">
        <v>157</v>
      </c>
      <c r="E101" s="215" t="s">
        <v>1309</v>
      </c>
      <c r="F101" s="216" t="s">
        <v>1310</v>
      </c>
      <c r="G101" s="217" t="s">
        <v>160</v>
      </c>
      <c r="H101" s="218">
        <v>271.62599999999998</v>
      </c>
      <c r="I101" s="219"/>
      <c r="J101" s="220">
        <f>ROUND(I101*H101,2)</f>
        <v>0</v>
      </c>
      <c r="K101" s="216" t="s">
        <v>161</v>
      </c>
      <c r="L101" s="46"/>
      <c r="M101" s="221" t="s">
        <v>21</v>
      </c>
      <c r="N101" s="222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0.70899999999999996</v>
      </c>
      <c r="T101" s="224">
        <f>S101*H101</f>
        <v>192.58283399999996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162</v>
      </c>
      <c r="AT101" s="225" t="s">
        <v>157</v>
      </c>
      <c r="AU101" s="225" t="s">
        <v>85</v>
      </c>
      <c r="AY101" s="19" t="s">
        <v>155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83</v>
      </c>
      <c r="BK101" s="226">
        <f>ROUND(I101*H101,2)</f>
        <v>0</v>
      </c>
      <c r="BL101" s="19" t="s">
        <v>162</v>
      </c>
      <c r="BM101" s="225" t="s">
        <v>1311</v>
      </c>
    </row>
    <row r="102" s="2" customFormat="1">
      <c r="A102" s="40"/>
      <c r="B102" s="41"/>
      <c r="C102" s="42"/>
      <c r="D102" s="227" t="s">
        <v>164</v>
      </c>
      <c r="E102" s="42"/>
      <c r="F102" s="228" t="s">
        <v>1312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164</v>
      </c>
      <c r="AU102" s="19" t="s">
        <v>85</v>
      </c>
    </row>
    <row r="103" s="2" customFormat="1">
      <c r="A103" s="40"/>
      <c r="B103" s="41"/>
      <c r="C103" s="42"/>
      <c r="D103" s="232" t="s">
        <v>166</v>
      </c>
      <c r="E103" s="42"/>
      <c r="F103" s="233" t="s">
        <v>1313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166</v>
      </c>
      <c r="AU103" s="19" t="s">
        <v>85</v>
      </c>
    </row>
    <row r="104" s="14" customFormat="1">
      <c r="A104" s="14"/>
      <c r="B104" s="244"/>
      <c r="C104" s="245"/>
      <c r="D104" s="227" t="s">
        <v>168</v>
      </c>
      <c r="E104" s="246" t="s">
        <v>21</v>
      </c>
      <c r="F104" s="247" t="s">
        <v>1314</v>
      </c>
      <c r="G104" s="245"/>
      <c r="H104" s="248">
        <v>134.19300000000001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168</v>
      </c>
      <c r="AU104" s="254" t="s">
        <v>85</v>
      </c>
      <c r="AV104" s="14" t="s">
        <v>85</v>
      </c>
      <c r="AW104" s="14" t="s">
        <v>37</v>
      </c>
      <c r="AX104" s="14" t="s">
        <v>76</v>
      </c>
      <c r="AY104" s="254" t="s">
        <v>155</v>
      </c>
    </row>
    <row r="105" s="14" customFormat="1">
      <c r="A105" s="14"/>
      <c r="B105" s="244"/>
      <c r="C105" s="245"/>
      <c r="D105" s="227" t="s">
        <v>168</v>
      </c>
      <c r="E105" s="246" t="s">
        <v>21</v>
      </c>
      <c r="F105" s="247" t="s">
        <v>1315</v>
      </c>
      <c r="G105" s="245"/>
      <c r="H105" s="248">
        <v>1.6200000000000001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168</v>
      </c>
      <c r="AU105" s="254" t="s">
        <v>85</v>
      </c>
      <c r="AV105" s="14" t="s">
        <v>85</v>
      </c>
      <c r="AW105" s="14" t="s">
        <v>37</v>
      </c>
      <c r="AX105" s="14" t="s">
        <v>76</v>
      </c>
      <c r="AY105" s="254" t="s">
        <v>155</v>
      </c>
    </row>
    <row r="106" s="15" customFormat="1">
      <c r="A106" s="15"/>
      <c r="B106" s="255"/>
      <c r="C106" s="256"/>
      <c r="D106" s="227" t="s">
        <v>168</v>
      </c>
      <c r="E106" s="257" t="s">
        <v>21</v>
      </c>
      <c r="F106" s="258" t="s">
        <v>171</v>
      </c>
      <c r="G106" s="256"/>
      <c r="H106" s="259">
        <v>135.81299999999999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168</v>
      </c>
      <c r="AU106" s="265" t="s">
        <v>85</v>
      </c>
      <c r="AV106" s="15" t="s">
        <v>162</v>
      </c>
      <c r="AW106" s="15" t="s">
        <v>37</v>
      </c>
      <c r="AX106" s="15" t="s">
        <v>76</v>
      </c>
      <c r="AY106" s="265" t="s">
        <v>155</v>
      </c>
    </row>
    <row r="107" s="14" customFormat="1">
      <c r="A107" s="14"/>
      <c r="B107" s="244"/>
      <c r="C107" s="245"/>
      <c r="D107" s="227" t="s">
        <v>168</v>
      </c>
      <c r="E107" s="246" t="s">
        <v>21</v>
      </c>
      <c r="F107" s="247" t="s">
        <v>1316</v>
      </c>
      <c r="G107" s="245"/>
      <c r="H107" s="248">
        <v>271.62599999999998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168</v>
      </c>
      <c r="AU107" s="254" t="s">
        <v>85</v>
      </c>
      <c r="AV107" s="14" t="s">
        <v>85</v>
      </c>
      <c r="AW107" s="14" t="s">
        <v>37</v>
      </c>
      <c r="AX107" s="14" t="s">
        <v>76</v>
      </c>
      <c r="AY107" s="254" t="s">
        <v>155</v>
      </c>
    </row>
    <row r="108" s="15" customFormat="1">
      <c r="A108" s="15"/>
      <c r="B108" s="255"/>
      <c r="C108" s="256"/>
      <c r="D108" s="227" t="s">
        <v>168</v>
      </c>
      <c r="E108" s="257" t="s">
        <v>21</v>
      </c>
      <c r="F108" s="258" t="s">
        <v>171</v>
      </c>
      <c r="G108" s="256"/>
      <c r="H108" s="259">
        <v>271.62599999999998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168</v>
      </c>
      <c r="AU108" s="265" t="s">
        <v>85</v>
      </c>
      <c r="AV108" s="15" t="s">
        <v>162</v>
      </c>
      <c r="AW108" s="15" t="s">
        <v>37</v>
      </c>
      <c r="AX108" s="15" t="s">
        <v>83</v>
      </c>
      <c r="AY108" s="265" t="s">
        <v>155</v>
      </c>
    </row>
    <row r="109" s="2" customFormat="1" ht="16.5" customHeight="1">
      <c r="A109" s="40"/>
      <c r="B109" s="41"/>
      <c r="C109" s="214" t="s">
        <v>85</v>
      </c>
      <c r="D109" s="214" t="s">
        <v>157</v>
      </c>
      <c r="E109" s="215" t="s">
        <v>214</v>
      </c>
      <c r="F109" s="216" t="s">
        <v>215</v>
      </c>
      <c r="G109" s="217" t="s">
        <v>216</v>
      </c>
      <c r="H109" s="218">
        <v>413</v>
      </c>
      <c r="I109" s="219"/>
      <c r="J109" s="220">
        <f>ROUND(I109*H109,2)</f>
        <v>0</v>
      </c>
      <c r="K109" s="216" t="s">
        <v>161</v>
      </c>
      <c r="L109" s="46"/>
      <c r="M109" s="221" t="s">
        <v>21</v>
      </c>
      <c r="N109" s="222" t="s">
        <v>47</v>
      </c>
      <c r="O109" s="86"/>
      <c r="P109" s="223">
        <f>O109*H109</f>
        <v>0</v>
      </c>
      <c r="Q109" s="223">
        <v>3.0000000000000001E-05</v>
      </c>
      <c r="R109" s="223">
        <f>Q109*H109</f>
        <v>0.01239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162</v>
      </c>
      <c r="AT109" s="225" t="s">
        <v>157</v>
      </c>
      <c r="AU109" s="225" t="s">
        <v>85</v>
      </c>
      <c r="AY109" s="19" t="s">
        <v>155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83</v>
      </c>
      <c r="BK109" s="226">
        <f>ROUND(I109*H109,2)</f>
        <v>0</v>
      </c>
      <c r="BL109" s="19" t="s">
        <v>162</v>
      </c>
      <c r="BM109" s="225" t="s">
        <v>1317</v>
      </c>
    </row>
    <row r="110" s="2" customFormat="1">
      <c r="A110" s="40"/>
      <c r="B110" s="41"/>
      <c r="C110" s="42"/>
      <c r="D110" s="227" t="s">
        <v>164</v>
      </c>
      <c r="E110" s="42"/>
      <c r="F110" s="228" t="s">
        <v>218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85</v>
      </c>
    </row>
    <row r="111" s="2" customFormat="1">
      <c r="A111" s="40"/>
      <c r="B111" s="41"/>
      <c r="C111" s="42"/>
      <c r="D111" s="232" t="s">
        <v>166</v>
      </c>
      <c r="E111" s="42"/>
      <c r="F111" s="233" t="s">
        <v>219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166</v>
      </c>
      <c r="AU111" s="19" t="s">
        <v>85</v>
      </c>
    </row>
    <row r="112" s="13" customFormat="1">
      <c r="A112" s="13"/>
      <c r="B112" s="234"/>
      <c r="C112" s="235"/>
      <c r="D112" s="227" t="s">
        <v>168</v>
      </c>
      <c r="E112" s="236" t="s">
        <v>21</v>
      </c>
      <c r="F112" s="237" t="s">
        <v>220</v>
      </c>
      <c r="G112" s="235"/>
      <c r="H112" s="236" t="s">
        <v>21</v>
      </c>
      <c r="I112" s="238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168</v>
      </c>
      <c r="AU112" s="243" t="s">
        <v>85</v>
      </c>
      <c r="AV112" s="13" t="s">
        <v>83</v>
      </c>
      <c r="AW112" s="13" t="s">
        <v>37</v>
      </c>
      <c r="AX112" s="13" t="s">
        <v>76</v>
      </c>
      <c r="AY112" s="243" t="s">
        <v>155</v>
      </c>
    </row>
    <row r="113" s="14" customFormat="1">
      <c r="A113" s="14"/>
      <c r="B113" s="244"/>
      <c r="C113" s="245"/>
      <c r="D113" s="227" t="s">
        <v>168</v>
      </c>
      <c r="E113" s="246" t="s">
        <v>21</v>
      </c>
      <c r="F113" s="247" t="s">
        <v>1318</v>
      </c>
      <c r="G113" s="245"/>
      <c r="H113" s="248">
        <v>54.549999999999997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168</v>
      </c>
      <c r="AU113" s="254" t="s">
        <v>85</v>
      </c>
      <c r="AV113" s="14" t="s">
        <v>85</v>
      </c>
      <c r="AW113" s="14" t="s">
        <v>37</v>
      </c>
      <c r="AX113" s="14" t="s">
        <v>76</v>
      </c>
      <c r="AY113" s="254" t="s">
        <v>155</v>
      </c>
    </row>
    <row r="114" s="16" customFormat="1">
      <c r="A114" s="16"/>
      <c r="B114" s="266"/>
      <c r="C114" s="267"/>
      <c r="D114" s="227" t="s">
        <v>168</v>
      </c>
      <c r="E114" s="268" t="s">
        <v>21</v>
      </c>
      <c r="F114" s="269" t="s">
        <v>203</v>
      </c>
      <c r="G114" s="267"/>
      <c r="H114" s="270">
        <v>54.549999999999997</v>
      </c>
      <c r="I114" s="271"/>
      <c r="J114" s="267"/>
      <c r="K114" s="267"/>
      <c r="L114" s="272"/>
      <c r="M114" s="273"/>
      <c r="N114" s="274"/>
      <c r="O114" s="274"/>
      <c r="P114" s="274"/>
      <c r="Q114" s="274"/>
      <c r="R114" s="274"/>
      <c r="S114" s="274"/>
      <c r="T114" s="275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6" t="s">
        <v>168</v>
      </c>
      <c r="AU114" s="276" t="s">
        <v>85</v>
      </c>
      <c r="AV114" s="16" t="s">
        <v>180</v>
      </c>
      <c r="AW114" s="16" t="s">
        <v>37</v>
      </c>
      <c r="AX114" s="16" t="s">
        <v>76</v>
      </c>
      <c r="AY114" s="276" t="s">
        <v>155</v>
      </c>
    </row>
    <row r="115" s="14" customFormat="1">
      <c r="A115" s="14"/>
      <c r="B115" s="244"/>
      <c r="C115" s="245"/>
      <c r="D115" s="227" t="s">
        <v>168</v>
      </c>
      <c r="E115" s="246" t="s">
        <v>21</v>
      </c>
      <c r="F115" s="247" t="s">
        <v>1319</v>
      </c>
      <c r="G115" s="245"/>
      <c r="H115" s="248">
        <v>1.3640000000000001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168</v>
      </c>
      <c r="AU115" s="254" t="s">
        <v>85</v>
      </c>
      <c r="AV115" s="14" t="s">
        <v>85</v>
      </c>
      <c r="AW115" s="14" t="s">
        <v>37</v>
      </c>
      <c r="AX115" s="14" t="s">
        <v>76</v>
      </c>
      <c r="AY115" s="254" t="s">
        <v>155</v>
      </c>
    </row>
    <row r="116" s="15" customFormat="1">
      <c r="A116" s="15"/>
      <c r="B116" s="255"/>
      <c r="C116" s="256"/>
      <c r="D116" s="227" t="s">
        <v>168</v>
      </c>
      <c r="E116" s="257" t="s">
        <v>21</v>
      </c>
      <c r="F116" s="258" t="s">
        <v>171</v>
      </c>
      <c r="G116" s="256"/>
      <c r="H116" s="259">
        <v>55.914000000000001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168</v>
      </c>
      <c r="AU116" s="265" t="s">
        <v>85</v>
      </c>
      <c r="AV116" s="15" t="s">
        <v>162</v>
      </c>
      <c r="AW116" s="15" t="s">
        <v>37</v>
      </c>
      <c r="AX116" s="15" t="s">
        <v>76</v>
      </c>
      <c r="AY116" s="265" t="s">
        <v>155</v>
      </c>
    </row>
    <row r="117" s="14" customFormat="1">
      <c r="A117" s="14"/>
      <c r="B117" s="244"/>
      <c r="C117" s="245"/>
      <c r="D117" s="227" t="s">
        <v>168</v>
      </c>
      <c r="E117" s="246" t="s">
        <v>21</v>
      </c>
      <c r="F117" s="247" t="s">
        <v>1320</v>
      </c>
      <c r="G117" s="245"/>
      <c r="H117" s="248">
        <v>63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168</v>
      </c>
      <c r="AU117" s="254" t="s">
        <v>85</v>
      </c>
      <c r="AV117" s="14" t="s">
        <v>85</v>
      </c>
      <c r="AW117" s="14" t="s">
        <v>37</v>
      </c>
      <c r="AX117" s="14" t="s">
        <v>76</v>
      </c>
      <c r="AY117" s="254" t="s">
        <v>155</v>
      </c>
    </row>
    <row r="118" s="14" customFormat="1">
      <c r="A118" s="14"/>
      <c r="B118" s="244"/>
      <c r="C118" s="245"/>
      <c r="D118" s="227" t="s">
        <v>168</v>
      </c>
      <c r="E118" s="246" t="s">
        <v>21</v>
      </c>
      <c r="F118" s="247" t="s">
        <v>1321</v>
      </c>
      <c r="G118" s="245"/>
      <c r="H118" s="248">
        <v>300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168</v>
      </c>
      <c r="AU118" s="254" t="s">
        <v>85</v>
      </c>
      <c r="AV118" s="14" t="s">
        <v>85</v>
      </c>
      <c r="AW118" s="14" t="s">
        <v>37</v>
      </c>
      <c r="AX118" s="14" t="s">
        <v>76</v>
      </c>
      <c r="AY118" s="254" t="s">
        <v>155</v>
      </c>
    </row>
    <row r="119" s="14" customFormat="1">
      <c r="A119" s="14"/>
      <c r="B119" s="244"/>
      <c r="C119" s="245"/>
      <c r="D119" s="227" t="s">
        <v>168</v>
      </c>
      <c r="E119" s="246" t="s">
        <v>21</v>
      </c>
      <c r="F119" s="247" t="s">
        <v>224</v>
      </c>
      <c r="G119" s="245"/>
      <c r="H119" s="248">
        <v>50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168</v>
      </c>
      <c r="AU119" s="254" t="s">
        <v>85</v>
      </c>
      <c r="AV119" s="14" t="s">
        <v>85</v>
      </c>
      <c r="AW119" s="14" t="s">
        <v>37</v>
      </c>
      <c r="AX119" s="14" t="s">
        <v>76</v>
      </c>
      <c r="AY119" s="254" t="s">
        <v>155</v>
      </c>
    </row>
    <row r="120" s="15" customFormat="1">
      <c r="A120" s="15"/>
      <c r="B120" s="255"/>
      <c r="C120" s="256"/>
      <c r="D120" s="227" t="s">
        <v>168</v>
      </c>
      <c r="E120" s="257" t="s">
        <v>21</v>
      </c>
      <c r="F120" s="258" t="s">
        <v>171</v>
      </c>
      <c r="G120" s="256"/>
      <c r="H120" s="259">
        <v>413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168</v>
      </c>
      <c r="AU120" s="265" t="s">
        <v>85</v>
      </c>
      <c r="AV120" s="15" t="s">
        <v>162</v>
      </c>
      <c r="AW120" s="15" t="s">
        <v>37</v>
      </c>
      <c r="AX120" s="15" t="s">
        <v>83</v>
      </c>
      <c r="AY120" s="265" t="s">
        <v>155</v>
      </c>
    </row>
    <row r="121" s="2" customFormat="1" ht="16.5" customHeight="1">
      <c r="A121" s="40"/>
      <c r="B121" s="41"/>
      <c r="C121" s="214" t="s">
        <v>180</v>
      </c>
      <c r="D121" s="214" t="s">
        <v>157</v>
      </c>
      <c r="E121" s="215" t="s">
        <v>226</v>
      </c>
      <c r="F121" s="216" t="s">
        <v>227</v>
      </c>
      <c r="G121" s="217" t="s">
        <v>228</v>
      </c>
      <c r="H121" s="218">
        <v>32.5</v>
      </c>
      <c r="I121" s="219"/>
      <c r="J121" s="220">
        <f>ROUND(I121*H121,2)</f>
        <v>0</v>
      </c>
      <c r="K121" s="216" t="s">
        <v>161</v>
      </c>
      <c r="L121" s="46"/>
      <c r="M121" s="221" t="s">
        <v>21</v>
      </c>
      <c r="N121" s="222" t="s">
        <v>47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162</v>
      </c>
      <c r="AT121" s="225" t="s">
        <v>157</v>
      </c>
      <c r="AU121" s="225" t="s">
        <v>85</v>
      </c>
      <c r="AY121" s="19" t="s">
        <v>155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83</v>
      </c>
      <c r="BK121" s="226">
        <f>ROUND(I121*H121,2)</f>
        <v>0</v>
      </c>
      <c r="BL121" s="19" t="s">
        <v>162</v>
      </c>
      <c r="BM121" s="225" t="s">
        <v>1322</v>
      </c>
    </row>
    <row r="122" s="2" customFormat="1">
      <c r="A122" s="40"/>
      <c r="B122" s="41"/>
      <c r="C122" s="42"/>
      <c r="D122" s="227" t="s">
        <v>164</v>
      </c>
      <c r="E122" s="42"/>
      <c r="F122" s="228" t="s">
        <v>230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164</v>
      </c>
      <c r="AU122" s="19" t="s">
        <v>85</v>
      </c>
    </row>
    <row r="123" s="2" customFormat="1">
      <c r="A123" s="40"/>
      <c r="B123" s="41"/>
      <c r="C123" s="42"/>
      <c r="D123" s="232" t="s">
        <v>166</v>
      </c>
      <c r="E123" s="42"/>
      <c r="F123" s="233" t="s">
        <v>231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166</v>
      </c>
      <c r="AU123" s="19" t="s">
        <v>85</v>
      </c>
    </row>
    <row r="124" s="13" customFormat="1">
      <c r="A124" s="13"/>
      <c r="B124" s="234"/>
      <c r="C124" s="235"/>
      <c r="D124" s="227" t="s">
        <v>168</v>
      </c>
      <c r="E124" s="236" t="s">
        <v>21</v>
      </c>
      <c r="F124" s="237" t="s">
        <v>220</v>
      </c>
      <c r="G124" s="235"/>
      <c r="H124" s="236" t="s">
        <v>21</v>
      </c>
      <c r="I124" s="238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168</v>
      </c>
      <c r="AU124" s="243" t="s">
        <v>85</v>
      </c>
      <c r="AV124" s="13" t="s">
        <v>83</v>
      </c>
      <c r="AW124" s="13" t="s">
        <v>37</v>
      </c>
      <c r="AX124" s="13" t="s">
        <v>76</v>
      </c>
      <c r="AY124" s="243" t="s">
        <v>155</v>
      </c>
    </row>
    <row r="125" s="14" customFormat="1">
      <c r="A125" s="14"/>
      <c r="B125" s="244"/>
      <c r="C125" s="245"/>
      <c r="D125" s="227" t="s">
        <v>168</v>
      </c>
      <c r="E125" s="246" t="s">
        <v>21</v>
      </c>
      <c r="F125" s="247" t="s">
        <v>1318</v>
      </c>
      <c r="G125" s="245"/>
      <c r="H125" s="248">
        <v>54.549999999999997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168</v>
      </c>
      <c r="AU125" s="254" t="s">
        <v>85</v>
      </c>
      <c r="AV125" s="14" t="s">
        <v>85</v>
      </c>
      <c r="AW125" s="14" t="s">
        <v>37</v>
      </c>
      <c r="AX125" s="14" t="s">
        <v>76</v>
      </c>
      <c r="AY125" s="254" t="s">
        <v>155</v>
      </c>
    </row>
    <row r="126" s="16" customFormat="1">
      <c r="A126" s="16"/>
      <c r="B126" s="266"/>
      <c r="C126" s="267"/>
      <c r="D126" s="227" t="s">
        <v>168</v>
      </c>
      <c r="E126" s="268" t="s">
        <v>21</v>
      </c>
      <c r="F126" s="269" t="s">
        <v>203</v>
      </c>
      <c r="G126" s="267"/>
      <c r="H126" s="270">
        <v>54.549999999999997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6" t="s">
        <v>168</v>
      </c>
      <c r="AU126" s="276" t="s">
        <v>85</v>
      </c>
      <c r="AV126" s="16" t="s">
        <v>180</v>
      </c>
      <c r="AW126" s="16" t="s">
        <v>37</v>
      </c>
      <c r="AX126" s="16" t="s">
        <v>76</v>
      </c>
      <c r="AY126" s="276" t="s">
        <v>155</v>
      </c>
    </row>
    <row r="127" s="14" customFormat="1">
      <c r="A127" s="14"/>
      <c r="B127" s="244"/>
      <c r="C127" s="245"/>
      <c r="D127" s="227" t="s">
        <v>168</v>
      </c>
      <c r="E127" s="246" t="s">
        <v>21</v>
      </c>
      <c r="F127" s="247" t="s">
        <v>1319</v>
      </c>
      <c r="G127" s="245"/>
      <c r="H127" s="248">
        <v>1.3640000000000001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168</v>
      </c>
      <c r="AU127" s="254" t="s">
        <v>85</v>
      </c>
      <c r="AV127" s="14" t="s">
        <v>85</v>
      </c>
      <c r="AW127" s="14" t="s">
        <v>37</v>
      </c>
      <c r="AX127" s="14" t="s">
        <v>76</v>
      </c>
      <c r="AY127" s="254" t="s">
        <v>155</v>
      </c>
    </row>
    <row r="128" s="15" customFormat="1">
      <c r="A128" s="15"/>
      <c r="B128" s="255"/>
      <c r="C128" s="256"/>
      <c r="D128" s="227" t="s">
        <v>168</v>
      </c>
      <c r="E128" s="257" t="s">
        <v>21</v>
      </c>
      <c r="F128" s="258" t="s">
        <v>171</v>
      </c>
      <c r="G128" s="256"/>
      <c r="H128" s="259">
        <v>55.914000000000001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168</v>
      </c>
      <c r="AU128" s="265" t="s">
        <v>85</v>
      </c>
      <c r="AV128" s="15" t="s">
        <v>162</v>
      </c>
      <c r="AW128" s="15" t="s">
        <v>37</v>
      </c>
      <c r="AX128" s="15" t="s">
        <v>76</v>
      </c>
      <c r="AY128" s="265" t="s">
        <v>155</v>
      </c>
    </row>
    <row r="129" s="14" customFormat="1">
      <c r="A129" s="14"/>
      <c r="B129" s="244"/>
      <c r="C129" s="245"/>
      <c r="D129" s="227" t="s">
        <v>168</v>
      </c>
      <c r="E129" s="246" t="s">
        <v>21</v>
      </c>
      <c r="F129" s="247" t="s">
        <v>1323</v>
      </c>
      <c r="G129" s="245"/>
      <c r="H129" s="248">
        <v>10.5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168</v>
      </c>
      <c r="AU129" s="254" t="s">
        <v>85</v>
      </c>
      <c r="AV129" s="14" t="s">
        <v>85</v>
      </c>
      <c r="AW129" s="14" t="s">
        <v>37</v>
      </c>
      <c r="AX129" s="14" t="s">
        <v>76</v>
      </c>
      <c r="AY129" s="254" t="s">
        <v>155</v>
      </c>
    </row>
    <row r="130" s="14" customFormat="1">
      <c r="A130" s="14"/>
      <c r="B130" s="244"/>
      <c r="C130" s="245"/>
      <c r="D130" s="227" t="s">
        <v>168</v>
      </c>
      <c r="E130" s="246" t="s">
        <v>21</v>
      </c>
      <c r="F130" s="247" t="s">
        <v>1324</v>
      </c>
      <c r="G130" s="245"/>
      <c r="H130" s="248">
        <v>20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168</v>
      </c>
      <c r="AU130" s="254" t="s">
        <v>85</v>
      </c>
      <c r="AV130" s="14" t="s">
        <v>85</v>
      </c>
      <c r="AW130" s="14" t="s">
        <v>37</v>
      </c>
      <c r="AX130" s="14" t="s">
        <v>76</v>
      </c>
      <c r="AY130" s="254" t="s">
        <v>155</v>
      </c>
    </row>
    <row r="131" s="14" customFormat="1">
      <c r="A131" s="14"/>
      <c r="B131" s="244"/>
      <c r="C131" s="245"/>
      <c r="D131" s="227" t="s">
        <v>168</v>
      </c>
      <c r="E131" s="246" t="s">
        <v>21</v>
      </c>
      <c r="F131" s="247" t="s">
        <v>1325</v>
      </c>
      <c r="G131" s="245"/>
      <c r="H131" s="248">
        <v>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168</v>
      </c>
      <c r="AU131" s="254" t="s">
        <v>85</v>
      </c>
      <c r="AV131" s="14" t="s">
        <v>85</v>
      </c>
      <c r="AW131" s="14" t="s">
        <v>37</v>
      </c>
      <c r="AX131" s="14" t="s">
        <v>76</v>
      </c>
      <c r="AY131" s="254" t="s">
        <v>155</v>
      </c>
    </row>
    <row r="132" s="15" customFormat="1">
      <c r="A132" s="15"/>
      <c r="B132" s="255"/>
      <c r="C132" s="256"/>
      <c r="D132" s="227" t="s">
        <v>168</v>
      </c>
      <c r="E132" s="257" t="s">
        <v>21</v>
      </c>
      <c r="F132" s="258" t="s">
        <v>171</v>
      </c>
      <c r="G132" s="256"/>
      <c r="H132" s="259">
        <v>32.5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168</v>
      </c>
      <c r="AU132" s="265" t="s">
        <v>85</v>
      </c>
      <c r="AV132" s="15" t="s">
        <v>162</v>
      </c>
      <c r="AW132" s="15" t="s">
        <v>37</v>
      </c>
      <c r="AX132" s="15" t="s">
        <v>83</v>
      </c>
      <c r="AY132" s="265" t="s">
        <v>155</v>
      </c>
    </row>
    <row r="133" s="2" customFormat="1" ht="16.5" customHeight="1">
      <c r="A133" s="40"/>
      <c r="B133" s="41"/>
      <c r="C133" s="214" t="s">
        <v>162</v>
      </c>
      <c r="D133" s="214" t="s">
        <v>157</v>
      </c>
      <c r="E133" s="215" t="s">
        <v>236</v>
      </c>
      <c r="F133" s="216" t="s">
        <v>237</v>
      </c>
      <c r="G133" s="217" t="s">
        <v>208</v>
      </c>
      <c r="H133" s="218">
        <v>2.46</v>
      </c>
      <c r="I133" s="219"/>
      <c r="J133" s="220">
        <f>ROUND(I133*H133,2)</f>
        <v>0</v>
      </c>
      <c r="K133" s="216" t="s">
        <v>161</v>
      </c>
      <c r="L133" s="46"/>
      <c r="M133" s="221" t="s">
        <v>21</v>
      </c>
      <c r="N133" s="222" t="s">
        <v>47</v>
      </c>
      <c r="O133" s="86"/>
      <c r="P133" s="223">
        <f>O133*H133</f>
        <v>0</v>
      </c>
      <c r="Q133" s="223">
        <v>0.0086800000000000002</v>
      </c>
      <c r="R133" s="223">
        <f>Q133*H133</f>
        <v>0.021352800000000002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162</v>
      </c>
      <c r="AT133" s="225" t="s">
        <v>157</v>
      </c>
      <c r="AU133" s="225" t="s">
        <v>85</v>
      </c>
      <c r="AY133" s="19" t="s">
        <v>155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162</v>
      </c>
      <c r="BM133" s="225" t="s">
        <v>1326</v>
      </c>
    </row>
    <row r="134" s="2" customFormat="1">
      <c r="A134" s="40"/>
      <c r="B134" s="41"/>
      <c r="C134" s="42"/>
      <c r="D134" s="227" t="s">
        <v>164</v>
      </c>
      <c r="E134" s="42"/>
      <c r="F134" s="228" t="s">
        <v>239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164</v>
      </c>
      <c r="AU134" s="19" t="s">
        <v>85</v>
      </c>
    </row>
    <row r="135" s="2" customFormat="1">
      <c r="A135" s="40"/>
      <c r="B135" s="41"/>
      <c r="C135" s="42"/>
      <c r="D135" s="232" t="s">
        <v>166</v>
      </c>
      <c r="E135" s="42"/>
      <c r="F135" s="233" t="s">
        <v>240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166</v>
      </c>
      <c r="AU135" s="19" t="s">
        <v>85</v>
      </c>
    </row>
    <row r="136" s="14" customFormat="1">
      <c r="A136" s="14"/>
      <c r="B136" s="244"/>
      <c r="C136" s="245"/>
      <c r="D136" s="227" t="s">
        <v>168</v>
      </c>
      <c r="E136" s="246" t="s">
        <v>21</v>
      </c>
      <c r="F136" s="247" t="s">
        <v>1327</v>
      </c>
      <c r="G136" s="245"/>
      <c r="H136" s="248">
        <v>2.46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168</v>
      </c>
      <c r="AU136" s="254" t="s">
        <v>85</v>
      </c>
      <c r="AV136" s="14" t="s">
        <v>85</v>
      </c>
      <c r="AW136" s="14" t="s">
        <v>37</v>
      </c>
      <c r="AX136" s="14" t="s">
        <v>76</v>
      </c>
      <c r="AY136" s="254" t="s">
        <v>155</v>
      </c>
    </row>
    <row r="137" s="15" customFormat="1">
      <c r="A137" s="15"/>
      <c r="B137" s="255"/>
      <c r="C137" s="256"/>
      <c r="D137" s="227" t="s">
        <v>168</v>
      </c>
      <c r="E137" s="257" t="s">
        <v>21</v>
      </c>
      <c r="F137" s="258" t="s">
        <v>171</v>
      </c>
      <c r="G137" s="256"/>
      <c r="H137" s="259">
        <v>2.46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168</v>
      </c>
      <c r="AU137" s="265" t="s">
        <v>85</v>
      </c>
      <c r="AV137" s="15" t="s">
        <v>162</v>
      </c>
      <c r="AW137" s="15" t="s">
        <v>37</v>
      </c>
      <c r="AX137" s="15" t="s">
        <v>83</v>
      </c>
      <c r="AY137" s="265" t="s">
        <v>155</v>
      </c>
    </row>
    <row r="138" s="2" customFormat="1" ht="16.5" customHeight="1">
      <c r="A138" s="40"/>
      <c r="B138" s="41"/>
      <c r="C138" s="214" t="s">
        <v>195</v>
      </c>
      <c r="D138" s="214" t="s">
        <v>157</v>
      </c>
      <c r="E138" s="215" t="s">
        <v>1328</v>
      </c>
      <c r="F138" s="216" t="s">
        <v>1329</v>
      </c>
      <c r="G138" s="217" t="s">
        <v>208</v>
      </c>
      <c r="H138" s="218">
        <v>2.46</v>
      </c>
      <c r="I138" s="219"/>
      <c r="J138" s="220">
        <f>ROUND(I138*H138,2)</f>
        <v>0</v>
      </c>
      <c r="K138" s="216" t="s">
        <v>161</v>
      </c>
      <c r="L138" s="46"/>
      <c r="M138" s="221" t="s">
        <v>21</v>
      </c>
      <c r="N138" s="222" t="s">
        <v>47</v>
      </c>
      <c r="O138" s="86"/>
      <c r="P138" s="223">
        <f>O138*H138</f>
        <v>0</v>
      </c>
      <c r="Q138" s="223">
        <v>0.036900000000000002</v>
      </c>
      <c r="R138" s="223">
        <f>Q138*H138</f>
        <v>0.090774000000000007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162</v>
      </c>
      <c r="AT138" s="225" t="s">
        <v>157</v>
      </c>
      <c r="AU138" s="225" t="s">
        <v>85</v>
      </c>
      <c r="AY138" s="19" t="s">
        <v>155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83</v>
      </c>
      <c r="BK138" s="226">
        <f>ROUND(I138*H138,2)</f>
        <v>0</v>
      </c>
      <c r="BL138" s="19" t="s">
        <v>162</v>
      </c>
      <c r="BM138" s="225" t="s">
        <v>1330</v>
      </c>
    </row>
    <row r="139" s="2" customFormat="1">
      <c r="A139" s="40"/>
      <c r="B139" s="41"/>
      <c r="C139" s="42"/>
      <c r="D139" s="227" t="s">
        <v>164</v>
      </c>
      <c r="E139" s="42"/>
      <c r="F139" s="228" t="s">
        <v>1331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164</v>
      </c>
      <c r="AU139" s="19" t="s">
        <v>85</v>
      </c>
    </row>
    <row r="140" s="2" customFormat="1">
      <c r="A140" s="40"/>
      <c r="B140" s="41"/>
      <c r="C140" s="42"/>
      <c r="D140" s="232" t="s">
        <v>166</v>
      </c>
      <c r="E140" s="42"/>
      <c r="F140" s="233" t="s">
        <v>1332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166</v>
      </c>
      <c r="AU140" s="19" t="s">
        <v>85</v>
      </c>
    </row>
    <row r="141" s="14" customFormat="1">
      <c r="A141" s="14"/>
      <c r="B141" s="244"/>
      <c r="C141" s="245"/>
      <c r="D141" s="227" t="s">
        <v>168</v>
      </c>
      <c r="E141" s="246" t="s">
        <v>21</v>
      </c>
      <c r="F141" s="247" t="s">
        <v>1333</v>
      </c>
      <c r="G141" s="245"/>
      <c r="H141" s="248">
        <v>2.46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168</v>
      </c>
      <c r="AU141" s="254" t="s">
        <v>85</v>
      </c>
      <c r="AV141" s="14" t="s">
        <v>85</v>
      </c>
      <c r="AW141" s="14" t="s">
        <v>37</v>
      </c>
      <c r="AX141" s="14" t="s">
        <v>76</v>
      </c>
      <c r="AY141" s="254" t="s">
        <v>155</v>
      </c>
    </row>
    <row r="142" s="15" customFormat="1">
      <c r="A142" s="15"/>
      <c r="B142" s="255"/>
      <c r="C142" s="256"/>
      <c r="D142" s="227" t="s">
        <v>168</v>
      </c>
      <c r="E142" s="257" t="s">
        <v>21</v>
      </c>
      <c r="F142" s="258" t="s">
        <v>171</v>
      </c>
      <c r="G142" s="256"/>
      <c r="H142" s="259">
        <v>2.46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168</v>
      </c>
      <c r="AU142" s="265" t="s">
        <v>85</v>
      </c>
      <c r="AV142" s="15" t="s">
        <v>162</v>
      </c>
      <c r="AW142" s="15" t="s">
        <v>37</v>
      </c>
      <c r="AX142" s="15" t="s">
        <v>83</v>
      </c>
      <c r="AY142" s="265" t="s">
        <v>155</v>
      </c>
    </row>
    <row r="143" s="2" customFormat="1" ht="16.5" customHeight="1">
      <c r="A143" s="40"/>
      <c r="B143" s="41"/>
      <c r="C143" s="214" t="s">
        <v>205</v>
      </c>
      <c r="D143" s="214" t="s">
        <v>157</v>
      </c>
      <c r="E143" s="215" t="s">
        <v>245</v>
      </c>
      <c r="F143" s="216" t="s">
        <v>246</v>
      </c>
      <c r="G143" s="217" t="s">
        <v>208</v>
      </c>
      <c r="H143" s="218">
        <v>4.9199999999999999</v>
      </c>
      <c r="I143" s="219"/>
      <c r="J143" s="220">
        <f>ROUND(I143*H143,2)</f>
        <v>0</v>
      </c>
      <c r="K143" s="216" t="s">
        <v>161</v>
      </c>
      <c r="L143" s="46"/>
      <c r="M143" s="221" t="s">
        <v>21</v>
      </c>
      <c r="N143" s="222" t="s">
        <v>47</v>
      </c>
      <c r="O143" s="86"/>
      <c r="P143" s="223">
        <f>O143*H143</f>
        <v>0</v>
      </c>
      <c r="Q143" s="223">
        <v>0.036900000000000002</v>
      </c>
      <c r="R143" s="223">
        <f>Q143*H143</f>
        <v>0.18154800000000002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162</v>
      </c>
      <c r="AT143" s="225" t="s">
        <v>157</v>
      </c>
      <c r="AU143" s="225" t="s">
        <v>85</v>
      </c>
      <c r="AY143" s="19" t="s">
        <v>155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162</v>
      </c>
      <c r="BM143" s="225" t="s">
        <v>1334</v>
      </c>
    </row>
    <row r="144" s="2" customFormat="1">
      <c r="A144" s="40"/>
      <c r="B144" s="41"/>
      <c r="C144" s="42"/>
      <c r="D144" s="227" t="s">
        <v>164</v>
      </c>
      <c r="E144" s="42"/>
      <c r="F144" s="228" t="s">
        <v>248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164</v>
      </c>
      <c r="AU144" s="19" t="s">
        <v>85</v>
      </c>
    </row>
    <row r="145" s="2" customFormat="1">
      <c r="A145" s="40"/>
      <c r="B145" s="41"/>
      <c r="C145" s="42"/>
      <c r="D145" s="232" t="s">
        <v>166</v>
      </c>
      <c r="E145" s="42"/>
      <c r="F145" s="233" t="s">
        <v>249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166</v>
      </c>
      <c r="AU145" s="19" t="s">
        <v>85</v>
      </c>
    </row>
    <row r="146" s="14" customFormat="1">
      <c r="A146" s="14"/>
      <c r="B146" s="244"/>
      <c r="C146" s="245"/>
      <c r="D146" s="227" t="s">
        <v>168</v>
      </c>
      <c r="E146" s="246" t="s">
        <v>21</v>
      </c>
      <c r="F146" s="247" t="s">
        <v>1335</v>
      </c>
      <c r="G146" s="245"/>
      <c r="H146" s="248">
        <v>2.46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168</v>
      </c>
      <c r="AU146" s="254" t="s">
        <v>85</v>
      </c>
      <c r="AV146" s="14" t="s">
        <v>85</v>
      </c>
      <c r="AW146" s="14" t="s">
        <v>37</v>
      </c>
      <c r="AX146" s="14" t="s">
        <v>76</v>
      </c>
      <c r="AY146" s="254" t="s">
        <v>155</v>
      </c>
    </row>
    <row r="147" s="14" customFormat="1">
      <c r="A147" s="14"/>
      <c r="B147" s="244"/>
      <c r="C147" s="245"/>
      <c r="D147" s="227" t="s">
        <v>168</v>
      </c>
      <c r="E147" s="246" t="s">
        <v>21</v>
      </c>
      <c r="F147" s="247" t="s">
        <v>1336</v>
      </c>
      <c r="G147" s="245"/>
      <c r="H147" s="248">
        <v>2.46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168</v>
      </c>
      <c r="AU147" s="254" t="s">
        <v>85</v>
      </c>
      <c r="AV147" s="14" t="s">
        <v>85</v>
      </c>
      <c r="AW147" s="14" t="s">
        <v>37</v>
      </c>
      <c r="AX147" s="14" t="s">
        <v>76</v>
      </c>
      <c r="AY147" s="254" t="s">
        <v>155</v>
      </c>
    </row>
    <row r="148" s="15" customFormat="1">
      <c r="A148" s="15"/>
      <c r="B148" s="255"/>
      <c r="C148" s="256"/>
      <c r="D148" s="227" t="s">
        <v>168</v>
      </c>
      <c r="E148" s="257" t="s">
        <v>21</v>
      </c>
      <c r="F148" s="258" t="s">
        <v>171</v>
      </c>
      <c r="G148" s="256"/>
      <c r="H148" s="259">
        <v>4.9199999999999999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168</v>
      </c>
      <c r="AU148" s="265" t="s">
        <v>85</v>
      </c>
      <c r="AV148" s="15" t="s">
        <v>162</v>
      </c>
      <c r="AW148" s="15" t="s">
        <v>37</v>
      </c>
      <c r="AX148" s="15" t="s">
        <v>83</v>
      </c>
      <c r="AY148" s="265" t="s">
        <v>155</v>
      </c>
    </row>
    <row r="149" s="2" customFormat="1" ht="16.5" customHeight="1">
      <c r="A149" s="40"/>
      <c r="B149" s="41"/>
      <c r="C149" s="214" t="s">
        <v>213</v>
      </c>
      <c r="D149" s="214" t="s">
        <v>157</v>
      </c>
      <c r="E149" s="215" t="s">
        <v>268</v>
      </c>
      <c r="F149" s="216" t="s">
        <v>269</v>
      </c>
      <c r="G149" s="217" t="s">
        <v>270</v>
      </c>
      <c r="H149" s="218">
        <v>33.610999999999997</v>
      </c>
      <c r="I149" s="219"/>
      <c r="J149" s="220">
        <f>ROUND(I149*H149,2)</f>
        <v>0</v>
      </c>
      <c r="K149" s="216" t="s">
        <v>161</v>
      </c>
      <c r="L149" s="46"/>
      <c r="M149" s="221" t="s">
        <v>21</v>
      </c>
      <c r="N149" s="222" t="s">
        <v>47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162</v>
      </c>
      <c r="AT149" s="225" t="s">
        <v>157</v>
      </c>
      <c r="AU149" s="225" t="s">
        <v>85</v>
      </c>
      <c r="AY149" s="19" t="s">
        <v>155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83</v>
      </c>
      <c r="BK149" s="226">
        <f>ROUND(I149*H149,2)</f>
        <v>0</v>
      </c>
      <c r="BL149" s="19" t="s">
        <v>162</v>
      </c>
      <c r="BM149" s="225" t="s">
        <v>1337</v>
      </c>
    </row>
    <row r="150" s="2" customFormat="1">
      <c r="A150" s="40"/>
      <c r="B150" s="41"/>
      <c r="C150" s="42"/>
      <c r="D150" s="227" t="s">
        <v>164</v>
      </c>
      <c r="E150" s="42"/>
      <c r="F150" s="228" t="s">
        <v>272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164</v>
      </c>
      <c r="AU150" s="19" t="s">
        <v>85</v>
      </c>
    </row>
    <row r="151" s="2" customFormat="1">
      <c r="A151" s="40"/>
      <c r="B151" s="41"/>
      <c r="C151" s="42"/>
      <c r="D151" s="232" t="s">
        <v>166</v>
      </c>
      <c r="E151" s="42"/>
      <c r="F151" s="233" t="s">
        <v>273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166</v>
      </c>
      <c r="AU151" s="19" t="s">
        <v>85</v>
      </c>
    </row>
    <row r="152" s="13" customFormat="1">
      <c r="A152" s="13"/>
      <c r="B152" s="234"/>
      <c r="C152" s="235"/>
      <c r="D152" s="227" t="s">
        <v>168</v>
      </c>
      <c r="E152" s="236" t="s">
        <v>21</v>
      </c>
      <c r="F152" s="237" t="s">
        <v>274</v>
      </c>
      <c r="G152" s="235"/>
      <c r="H152" s="236" t="s">
        <v>21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168</v>
      </c>
      <c r="AU152" s="243" t="s">
        <v>85</v>
      </c>
      <c r="AV152" s="13" t="s">
        <v>83</v>
      </c>
      <c r="AW152" s="13" t="s">
        <v>37</v>
      </c>
      <c r="AX152" s="13" t="s">
        <v>76</v>
      </c>
      <c r="AY152" s="243" t="s">
        <v>155</v>
      </c>
    </row>
    <row r="153" s="13" customFormat="1">
      <c r="A153" s="13"/>
      <c r="B153" s="234"/>
      <c r="C153" s="235"/>
      <c r="D153" s="227" t="s">
        <v>168</v>
      </c>
      <c r="E153" s="236" t="s">
        <v>21</v>
      </c>
      <c r="F153" s="237" t="s">
        <v>1338</v>
      </c>
      <c r="G153" s="235"/>
      <c r="H153" s="236" t="s">
        <v>21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168</v>
      </c>
      <c r="AU153" s="243" t="s">
        <v>85</v>
      </c>
      <c r="AV153" s="13" t="s">
        <v>83</v>
      </c>
      <c r="AW153" s="13" t="s">
        <v>37</v>
      </c>
      <c r="AX153" s="13" t="s">
        <v>76</v>
      </c>
      <c r="AY153" s="243" t="s">
        <v>155</v>
      </c>
    </row>
    <row r="154" s="14" customFormat="1">
      <c r="A154" s="14"/>
      <c r="B154" s="244"/>
      <c r="C154" s="245"/>
      <c r="D154" s="227" t="s">
        <v>168</v>
      </c>
      <c r="E154" s="246" t="s">
        <v>21</v>
      </c>
      <c r="F154" s="247" t="s">
        <v>1339</v>
      </c>
      <c r="G154" s="245"/>
      <c r="H154" s="248">
        <v>11.759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168</v>
      </c>
      <c r="AU154" s="254" t="s">
        <v>85</v>
      </c>
      <c r="AV154" s="14" t="s">
        <v>85</v>
      </c>
      <c r="AW154" s="14" t="s">
        <v>37</v>
      </c>
      <c r="AX154" s="14" t="s">
        <v>76</v>
      </c>
      <c r="AY154" s="254" t="s">
        <v>155</v>
      </c>
    </row>
    <row r="155" s="14" customFormat="1">
      <c r="A155" s="14"/>
      <c r="B155" s="244"/>
      <c r="C155" s="245"/>
      <c r="D155" s="227" t="s">
        <v>168</v>
      </c>
      <c r="E155" s="246" t="s">
        <v>21</v>
      </c>
      <c r="F155" s="247" t="s">
        <v>1340</v>
      </c>
      <c r="G155" s="245"/>
      <c r="H155" s="248">
        <v>12.641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168</v>
      </c>
      <c r="AU155" s="254" t="s">
        <v>85</v>
      </c>
      <c r="AV155" s="14" t="s">
        <v>85</v>
      </c>
      <c r="AW155" s="14" t="s">
        <v>37</v>
      </c>
      <c r="AX155" s="14" t="s">
        <v>76</v>
      </c>
      <c r="AY155" s="254" t="s">
        <v>155</v>
      </c>
    </row>
    <row r="156" s="14" customFormat="1">
      <c r="A156" s="14"/>
      <c r="B156" s="244"/>
      <c r="C156" s="245"/>
      <c r="D156" s="227" t="s">
        <v>168</v>
      </c>
      <c r="E156" s="246" t="s">
        <v>21</v>
      </c>
      <c r="F156" s="247" t="s">
        <v>1341</v>
      </c>
      <c r="G156" s="245"/>
      <c r="H156" s="248">
        <v>11.808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168</v>
      </c>
      <c r="AU156" s="254" t="s">
        <v>85</v>
      </c>
      <c r="AV156" s="14" t="s">
        <v>85</v>
      </c>
      <c r="AW156" s="14" t="s">
        <v>37</v>
      </c>
      <c r="AX156" s="14" t="s">
        <v>76</v>
      </c>
      <c r="AY156" s="254" t="s">
        <v>155</v>
      </c>
    </row>
    <row r="157" s="14" customFormat="1">
      <c r="A157" s="14"/>
      <c r="B157" s="244"/>
      <c r="C157" s="245"/>
      <c r="D157" s="227" t="s">
        <v>168</v>
      </c>
      <c r="E157" s="246" t="s">
        <v>21</v>
      </c>
      <c r="F157" s="247" t="s">
        <v>1342</v>
      </c>
      <c r="G157" s="245"/>
      <c r="H157" s="248">
        <v>11.808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168</v>
      </c>
      <c r="AU157" s="254" t="s">
        <v>85</v>
      </c>
      <c r="AV157" s="14" t="s">
        <v>85</v>
      </c>
      <c r="AW157" s="14" t="s">
        <v>37</v>
      </c>
      <c r="AX157" s="14" t="s">
        <v>76</v>
      </c>
      <c r="AY157" s="254" t="s">
        <v>155</v>
      </c>
    </row>
    <row r="158" s="16" customFormat="1">
      <c r="A158" s="16"/>
      <c r="B158" s="266"/>
      <c r="C158" s="267"/>
      <c r="D158" s="227" t="s">
        <v>168</v>
      </c>
      <c r="E158" s="268" t="s">
        <v>21</v>
      </c>
      <c r="F158" s="269" t="s">
        <v>203</v>
      </c>
      <c r="G158" s="267"/>
      <c r="H158" s="270">
        <v>48.015999999999998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6" t="s">
        <v>168</v>
      </c>
      <c r="AU158" s="276" t="s">
        <v>85</v>
      </c>
      <c r="AV158" s="16" t="s">
        <v>180</v>
      </c>
      <c r="AW158" s="16" t="s">
        <v>37</v>
      </c>
      <c r="AX158" s="16" t="s">
        <v>76</v>
      </c>
      <c r="AY158" s="276" t="s">
        <v>155</v>
      </c>
    </row>
    <row r="159" s="15" customFormat="1">
      <c r="A159" s="15"/>
      <c r="B159" s="255"/>
      <c r="C159" s="256"/>
      <c r="D159" s="227" t="s">
        <v>168</v>
      </c>
      <c r="E159" s="257" t="s">
        <v>21</v>
      </c>
      <c r="F159" s="258" t="s">
        <v>171</v>
      </c>
      <c r="G159" s="256"/>
      <c r="H159" s="259">
        <v>48.015999999999998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168</v>
      </c>
      <c r="AU159" s="265" t="s">
        <v>85</v>
      </c>
      <c r="AV159" s="15" t="s">
        <v>162</v>
      </c>
      <c r="AW159" s="15" t="s">
        <v>37</v>
      </c>
      <c r="AX159" s="15" t="s">
        <v>76</v>
      </c>
      <c r="AY159" s="265" t="s">
        <v>155</v>
      </c>
    </row>
    <row r="160" s="13" customFormat="1">
      <c r="A160" s="13"/>
      <c r="B160" s="234"/>
      <c r="C160" s="235"/>
      <c r="D160" s="227" t="s">
        <v>168</v>
      </c>
      <c r="E160" s="236" t="s">
        <v>21</v>
      </c>
      <c r="F160" s="237" t="s">
        <v>279</v>
      </c>
      <c r="G160" s="235"/>
      <c r="H160" s="236" t="s">
        <v>21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168</v>
      </c>
      <c r="AU160" s="243" t="s">
        <v>85</v>
      </c>
      <c r="AV160" s="13" t="s">
        <v>83</v>
      </c>
      <c r="AW160" s="13" t="s">
        <v>37</v>
      </c>
      <c r="AX160" s="13" t="s">
        <v>76</v>
      </c>
      <c r="AY160" s="243" t="s">
        <v>155</v>
      </c>
    </row>
    <row r="161" s="14" customFormat="1">
      <c r="A161" s="14"/>
      <c r="B161" s="244"/>
      <c r="C161" s="245"/>
      <c r="D161" s="227" t="s">
        <v>168</v>
      </c>
      <c r="E161" s="246" t="s">
        <v>21</v>
      </c>
      <c r="F161" s="247" t="s">
        <v>1343</v>
      </c>
      <c r="G161" s="245"/>
      <c r="H161" s="248">
        <v>33.610999999999997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168</v>
      </c>
      <c r="AU161" s="254" t="s">
        <v>85</v>
      </c>
      <c r="AV161" s="14" t="s">
        <v>85</v>
      </c>
      <c r="AW161" s="14" t="s">
        <v>37</v>
      </c>
      <c r="AX161" s="14" t="s">
        <v>76</v>
      </c>
      <c r="AY161" s="254" t="s">
        <v>155</v>
      </c>
    </row>
    <row r="162" s="15" customFormat="1">
      <c r="A162" s="15"/>
      <c r="B162" s="255"/>
      <c r="C162" s="256"/>
      <c r="D162" s="227" t="s">
        <v>168</v>
      </c>
      <c r="E162" s="257" t="s">
        <v>21</v>
      </c>
      <c r="F162" s="258" t="s">
        <v>171</v>
      </c>
      <c r="G162" s="256"/>
      <c r="H162" s="259">
        <v>33.610999999999997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168</v>
      </c>
      <c r="AU162" s="265" t="s">
        <v>85</v>
      </c>
      <c r="AV162" s="15" t="s">
        <v>162</v>
      </c>
      <c r="AW162" s="15" t="s">
        <v>37</v>
      </c>
      <c r="AX162" s="15" t="s">
        <v>83</v>
      </c>
      <c r="AY162" s="265" t="s">
        <v>155</v>
      </c>
    </row>
    <row r="163" s="2" customFormat="1" ht="16.5" customHeight="1">
      <c r="A163" s="40"/>
      <c r="B163" s="41"/>
      <c r="C163" s="214" t="s">
        <v>225</v>
      </c>
      <c r="D163" s="214" t="s">
        <v>157</v>
      </c>
      <c r="E163" s="215" t="s">
        <v>1344</v>
      </c>
      <c r="F163" s="216" t="s">
        <v>1345</v>
      </c>
      <c r="G163" s="217" t="s">
        <v>270</v>
      </c>
      <c r="H163" s="218">
        <v>116.27200000000001</v>
      </c>
      <c r="I163" s="219"/>
      <c r="J163" s="220">
        <f>ROUND(I163*H163,2)</f>
        <v>0</v>
      </c>
      <c r="K163" s="216" t="s">
        <v>161</v>
      </c>
      <c r="L163" s="46"/>
      <c r="M163" s="221" t="s">
        <v>21</v>
      </c>
      <c r="N163" s="222" t="s">
        <v>47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162</v>
      </c>
      <c r="AT163" s="225" t="s">
        <v>157</v>
      </c>
      <c r="AU163" s="225" t="s">
        <v>85</v>
      </c>
      <c r="AY163" s="19" t="s">
        <v>155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83</v>
      </c>
      <c r="BK163" s="226">
        <f>ROUND(I163*H163,2)</f>
        <v>0</v>
      </c>
      <c r="BL163" s="19" t="s">
        <v>162</v>
      </c>
      <c r="BM163" s="225" t="s">
        <v>1346</v>
      </c>
    </row>
    <row r="164" s="2" customFormat="1">
      <c r="A164" s="40"/>
      <c r="B164" s="41"/>
      <c r="C164" s="42"/>
      <c r="D164" s="227" t="s">
        <v>164</v>
      </c>
      <c r="E164" s="42"/>
      <c r="F164" s="228" t="s">
        <v>1347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164</v>
      </c>
      <c r="AU164" s="19" t="s">
        <v>85</v>
      </c>
    </row>
    <row r="165" s="2" customFormat="1">
      <c r="A165" s="40"/>
      <c r="B165" s="41"/>
      <c r="C165" s="42"/>
      <c r="D165" s="232" t="s">
        <v>166</v>
      </c>
      <c r="E165" s="42"/>
      <c r="F165" s="233" t="s">
        <v>1348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166</v>
      </c>
      <c r="AU165" s="19" t="s">
        <v>85</v>
      </c>
    </row>
    <row r="166" s="13" customFormat="1">
      <c r="A166" s="13"/>
      <c r="B166" s="234"/>
      <c r="C166" s="235"/>
      <c r="D166" s="227" t="s">
        <v>168</v>
      </c>
      <c r="E166" s="236" t="s">
        <v>21</v>
      </c>
      <c r="F166" s="237" t="s">
        <v>1349</v>
      </c>
      <c r="G166" s="235"/>
      <c r="H166" s="236" t="s">
        <v>21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168</v>
      </c>
      <c r="AU166" s="243" t="s">
        <v>85</v>
      </c>
      <c r="AV166" s="13" t="s">
        <v>83</v>
      </c>
      <c r="AW166" s="13" t="s">
        <v>37</v>
      </c>
      <c r="AX166" s="13" t="s">
        <v>76</v>
      </c>
      <c r="AY166" s="243" t="s">
        <v>155</v>
      </c>
    </row>
    <row r="167" s="14" customFormat="1">
      <c r="A167" s="14"/>
      <c r="B167" s="244"/>
      <c r="C167" s="245"/>
      <c r="D167" s="227" t="s">
        <v>168</v>
      </c>
      <c r="E167" s="246" t="s">
        <v>21</v>
      </c>
      <c r="F167" s="247" t="s">
        <v>1350</v>
      </c>
      <c r="G167" s="245"/>
      <c r="H167" s="248">
        <v>374.53500000000002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168</v>
      </c>
      <c r="AU167" s="254" t="s">
        <v>85</v>
      </c>
      <c r="AV167" s="14" t="s">
        <v>85</v>
      </c>
      <c r="AW167" s="14" t="s">
        <v>37</v>
      </c>
      <c r="AX167" s="14" t="s">
        <v>76</v>
      </c>
      <c r="AY167" s="254" t="s">
        <v>155</v>
      </c>
    </row>
    <row r="168" s="14" customFormat="1">
      <c r="A168" s="14"/>
      <c r="B168" s="244"/>
      <c r="C168" s="245"/>
      <c r="D168" s="227" t="s">
        <v>168</v>
      </c>
      <c r="E168" s="246" t="s">
        <v>21</v>
      </c>
      <c r="F168" s="247" t="s">
        <v>1351</v>
      </c>
      <c r="G168" s="245"/>
      <c r="H168" s="248">
        <v>33.747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168</v>
      </c>
      <c r="AU168" s="254" t="s">
        <v>85</v>
      </c>
      <c r="AV168" s="14" t="s">
        <v>85</v>
      </c>
      <c r="AW168" s="14" t="s">
        <v>37</v>
      </c>
      <c r="AX168" s="14" t="s">
        <v>76</v>
      </c>
      <c r="AY168" s="254" t="s">
        <v>155</v>
      </c>
    </row>
    <row r="169" s="14" customFormat="1">
      <c r="A169" s="14"/>
      <c r="B169" s="244"/>
      <c r="C169" s="245"/>
      <c r="D169" s="227" t="s">
        <v>168</v>
      </c>
      <c r="E169" s="246" t="s">
        <v>21</v>
      </c>
      <c r="F169" s="247" t="s">
        <v>1352</v>
      </c>
      <c r="G169" s="245"/>
      <c r="H169" s="248">
        <v>4.6059999999999999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168</v>
      </c>
      <c r="AU169" s="254" t="s">
        <v>85</v>
      </c>
      <c r="AV169" s="14" t="s">
        <v>85</v>
      </c>
      <c r="AW169" s="14" t="s">
        <v>37</v>
      </c>
      <c r="AX169" s="14" t="s">
        <v>76</v>
      </c>
      <c r="AY169" s="254" t="s">
        <v>155</v>
      </c>
    </row>
    <row r="170" s="13" customFormat="1">
      <c r="A170" s="13"/>
      <c r="B170" s="234"/>
      <c r="C170" s="235"/>
      <c r="D170" s="227" t="s">
        <v>168</v>
      </c>
      <c r="E170" s="236" t="s">
        <v>21</v>
      </c>
      <c r="F170" s="237" t="s">
        <v>300</v>
      </c>
      <c r="G170" s="235"/>
      <c r="H170" s="236" t="s">
        <v>21</v>
      </c>
      <c r="I170" s="238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168</v>
      </c>
      <c r="AU170" s="243" t="s">
        <v>85</v>
      </c>
      <c r="AV170" s="13" t="s">
        <v>83</v>
      </c>
      <c r="AW170" s="13" t="s">
        <v>37</v>
      </c>
      <c r="AX170" s="13" t="s">
        <v>76</v>
      </c>
      <c r="AY170" s="243" t="s">
        <v>155</v>
      </c>
    </row>
    <row r="171" s="14" customFormat="1">
      <c r="A171" s="14"/>
      <c r="B171" s="244"/>
      <c r="C171" s="245"/>
      <c r="D171" s="227" t="s">
        <v>168</v>
      </c>
      <c r="E171" s="246" t="s">
        <v>21</v>
      </c>
      <c r="F171" s="247" t="s">
        <v>1353</v>
      </c>
      <c r="G171" s="245"/>
      <c r="H171" s="248">
        <v>-80.516000000000005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168</v>
      </c>
      <c r="AU171" s="254" t="s">
        <v>85</v>
      </c>
      <c r="AV171" s="14" t="s">
        <v>85</v>
      </c>
      <c r="AW171" s="14" t="s">
        <v>37</v>
      </c>
      <c r="AX171" s="14" t="s">
        <v>76</v>
      </c>
      <c r="AY171" s="254" t="s">
        <v>155</v>
      </c>
    </row>
    <row r="172" s="14" customFormat="1">
      <c r="A172" s="14"/>
      <c r="B172" s="244"/>
      <c r="C172" s="245"/>
      <c r="D172" s="227" t="s">
        <v>168</v>
      </c>
      <c r="E172" s="246" t="s">
        <v>21</v>
      </c>
      <c r="F172" s="247" t="s">
        <v>1354</v>
      </c>
      <c r="G172" s="245"/>
      <c r="H172" s="248">
        <v>-0.97199999999999998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168</v>
      </c>
      <c r="AU172" s="254" t="s">
        <v>85</v>
      </c>
      <c r="AV172" s="14" t="s">
        <v>85</v>
      </c>
      <c r="AW172" s="14" t="s">
        <v>37</v>
      </c>
      <c r="AX172" s="14" t="s">
        <v>76</v>
      </c>
      <c r="AY172" s="254" t="s">
        <v>155</v>
      </c>
    </row>
    <row r="173" s="16" customFormat="1">
      <c r="A173" s="16"/>
      <c r="B173" s="266"/>
      <c r="C173" s="267"/>
      <c r="D173" s="227" t="s">
        <v>168</v>
      </c>
      <c r="E173" s="268" t="s">
        <v>21</v>
      </c>
      <c r="F173" s="269" t="s">
        <v>203</v>
      </c>
      <c r="G173" s="267"/>
      <c r="H173" s="270">
        <v>331.39999999999998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6" t="s">
        <v>168</v>
      </c>
      <c r="AU173" s="276" t="s">
        <v>85</v>
      </c>
      <c r="AV173" s="16" t="s">
        <v>180</v>
      </c>
      <c r="AW173" s="16" t="s">
        <v>37</v>
      </c>
      <c r="AX173" s="16" t="s">
        <v>76</v>
      </c>
      <c r="AY173" s="276" t="s">
        <v>155</v>
      </c>
    </row>
    <row r="174" s="13" customFormat="1">
      <c r="A174" s="13"/>
      <c r="B174" s="234"/>
      <c r="C174" s="235"/>
      <c r="D174" s="227" t="s">
        <v>168</v>
      </c>
      <c r="E174" s="236" t="s">
        <v>21</v>
      </c>
      <c r="F174" s="237" t="s">
        <v>315</v>
      </c>
      <c r="G174" s="235"/>
      <c r="H174" s="236" t="s">
        <v>21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168</v>
      </c>
      <c r="AU174" s="243" t="s">
        <v>85</v>
      </c>
      <c r="AV174" s="13" t="s">
        <v>83</v>
      </c>
      <c r="AW174" s="13" t="s">
        <v>37</v>
      </c>
      <c r="AX174" s="13" t="s">
        <v>76</v>
      </c>
      <c r="AY174" s="243" t="s">
        <v>155</v>
      </c>
    </row>
    <row r="175" s="14" customFormat="1">
      <c r="A175" s="14"/>
      <c r="B175" s="244"/>
      <c r="C175" s="245"/>
      <c r="D175" s="227" t="s">
        <v>168</v>
      </c>
      <c r="E175" s="246" t="s">
        <v>21</v>
      </c>
      <c r="F175" s="247" t="s">
        <v>1355</v>
      </c>
      <c r="G175" s="245"/>
      <c r="H175" s="248">
        <v>-106.536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168</v>
      </c>
      <c r="AU175" s="254" t="s">
        <v>85</v>
      </c>
      <c r="AV175" s="14" t="s">
        <v>85</v>
      </c>
      <c r="AW175" s="14" t="s">
        <v>37</v>
      </c>
      <c r="AX175" s="14" t="s">
        <v>76</v>
      </c>
      <c r="AY175" s="254" t="s">
        <v>155</v>
      </c>
    </row>
    <row r="176" s="13" customFormat="1">
      <c r="A176" s="13"/>
      <c r="B176" s="234"/>
      <c r="C176" s="235"/>
      <c r="D176" s="227" t="s">
        <v>168</v>
      </c>
      <c r="E176" s="236" t="s">
        <v>21</v>
      </c>
      <c r="F176" s="237" t="s">
        <v>1356</v>
      </c>
      <c r="G176" s="235"/>
      <c r="H176" s="236" t="s">
        <v>21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168</v>
      </c>
      <c r="AU176" s="243" t="s">
        <v>85</v>
      </c>
      <c r="AV176" s="13" t="s">
        <v>83</v>
      </c>
      <c r="AW176" s="13" t="s">
        <v>37</v>
      </c>
      <c r="AX176" s="13" t="s">
        <v>76</v>
      </c>
      <c r="AY176" s="243" t="s">
        <v>155</v>
      </c>
    </row>
    <row r="177" s="14" customFormat="1">
      <c r="A177" s="14"/>
      <c r="B177" s="244"/>
      <c r="C177" s="245"/>
      <c r="D177" s="227" t="s">
        <v>168</v>
      </c>
      <c r="E177" s="246" t="s">
        <v>21</v>
      </c>
      <c r="F177" s="247" t="s">
        <v>1357</v>
      </c>
      <c r="G177" s="245"/>
      <c r="H177" s="248">
        <v>-1.4850000000000001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168</v>
      </c>
      <c r="AU177" s="254" t="s">
        <v>85</v>
      </c>
      <c r="AV177" s="14" t="s">
        <v>85</v>
      </c>
      <c r="AW177" s="14" t="s">
        <v>37</v>
      </c>
      <c r="AX177" s="14" t="s">
        <v>76</v>
      </c>
      <c r="AY177" s="254" t="s">
        <v>155</v>
      </c>
    </row>
    <row r="178" s="13" customFormat="1">
      <c r="A178" s="13"/>
      <c r="B178" s="234"/>
      <c r="C178" s="235"/>
      <c r="D178" s="227" t="s">
        <v>168</v>
      </c>
      <c r="E178" s="236" t="s">
        <v>21</v>
      </c>
      <c r="F178" s="237" t="s">
        <v>1358</v>
      </c>
      <c r="G178" s="235"/>
      <c r="H178" s="236" t="s">
        <v>21</v>
      </c>
      <c r="I178" s="238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168</v>
      </c>
      <c r="AU178" s="243" t="s">
        <v>85</v>
      </c>
      <c r="AV178" s="13" t="s">
        <v>83</v>
      </c>
      <c r="AW178" s="13" t="s">
        <v>37</v>
      </c>
      <c r="AX178" s="13" t="s">
        <v>76</v>
      </c>
      <c r="AY178" s="243" t="s">
        <v>155</v>
      </c>
    </row>
    <row r="179" s="14" customFormat="1">
      <c r="A179" s="14"/>
      <c r="B179" s="244"/>
      <c r="C179" s="245"/>
      <c r="D179" s="227" t="s">
        <v>168</v>
      </c>
      <c r="E179" s="246" t="s">
        <v>21</v>
      </c>
      <c r="F179" s="247" t="s">
        <v>1359</v>
      </c>
      <c r="G179" s="245"/>
      <c r="H179" s="248">
        <v>-9.2609999999999992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168</v>
      </c>
      <c r="AU179" s="254" t="s">
        <v>85</v>
      </c>
      <c r="AV179" s="14" t="s">
        <v>85</v>
      </c>
      <c r="AW179" s="14" t="s">
        <v>37</v>
      </c>
      <c r="AX179" s="14" t="s">
        <v>76</v>
      </c>
      <c r="AY179" s="254" t="s">
        <v>155</v>
      </c>
    </row>
    <row r="180" s="16" customFormat="1">
      <c r="A180" s="16"/>
      <c r="B180" s="266"/>
      <c r="C180" s="267"/>
      <c r="D180" s="227" t="s">
        <v>168</v>
      </c>
      <c r="E180" s="268" t="s">
        <v>21</v>
      </c>
      <c r="F180" s="269" t="s">
        <v>203</v>
      </c>
      <c r="G180" s="267"/>
      <c r="H180" s="270">
        <v>-117.282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6" t="s">
        <v>168</v>
      </c>
      <c r="AU180" s="276" t="s">
        <v>85</v>
      </c>
      <c r="AV180" s="16" t="s">
        <v>180</v>
      </c>
      <c r="AW180" s="16" t="s">
        <v>37</v>
      </c>
      <c r="AX180" s="16" t="s">
        <v>76</v>
      </c>
      <c r="AY180" s="276" t="s">
        <v>155</v>
      </c>
    </row>
    <row r="181" s="15" customFormat="1">
      <c r="A181" s="15"/>
      <c r="B181" s="255"/>
      <c r="C181" s="256"/>
      <c r="D181" s="227" t="s">
        <v>168</v>
      </c>
      <c r="E181" s="257" t="s">
        <v>21</v>
      </c>
      <c r="F181" s="258" t="s">
        <v>171</v>
      </c>
      <c r="G181" s="256"/>
      <c r="H181" s="259">
        <v>214.118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168</v>
      </c>
      <c r="AU181" s="265" t="s">
        <v>85</v>
      </c>
      <c r="AV181" s="15" t="s">
        <v>162</v>
      </c>
      <c r="AW181" s="15" t="s">
        <v>37</v>
      </c>
      <c r="AX181" s="15" t="s">
        <v>76</v>
      </c>
      <c r="AY181" s="265" t="s">
        <v>155</v>
      </c>
    </row>
    <row r="182" s="13" customFormat="1">
      <c r="A182" s="13"/>
      <c r="B182" s="234"/>
      <c r="C182" s="235"/>
      <c r="D182" s="227" t="s">
        <v>168</v>
      </c>
      <c r="E182" s="236" t="s">
        <v>21</v>
      </c>
      <c r="F182" s="237" t="s">
        <v>322</v>
      </c>
      <c r="G182" s="235"/>
      <c r="H182" s="236" t="s">
        <v>21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168</v>
      </c>
      <c r="AU182" s="243" t="s">
        <v>85</v>
      </c>
      <c r="AV182" s="13" t="s">
        <v>83</v>
      </c>
      <c r="AW182" s="13" t="s">
        <v>37</v>
      </c>
      <c r="AX182" s="13" t="s">
        <v>76</v>
      </c>
      <c r="AY182" s="243" t="s">
        <v>155</v>
      </c>
    </row>
    <row r="183" s="14" customFormat="1">
      <c r="A183" s="14"/>
      <c r="B183" s="244"/>
      <c r="C183" s="245"/>
      <c r="D183" s="227" t="s">
        <v>168</v>
      </c>
      <c r="E183" s="246" t="s">
        <v>21</v>
      </c>
      <c r="F183" s="247" t="s">
        <v>1360</v>
      </c>
      <c r="G183" s="245"/>
      <c r="H183" s="248">
        <v>149.88300000000001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168</v>
      </c>
      <c r="AU183" s="254" t="s">
        <v>85</v>
      </c>
      <c r="AV183" s="14" t="s">
        <v>85</v>
      </c>
      <c r="AW183" s="14" t="s">
        <v>37</v>
      </c>
      <c r="AX183" s="14" t="s">
        <v>76</v>
      </c>
      <c r="AY183" s="254" t="s">
        <v>155</v>
      </c>
    </row>
    <row r="184" s="13" customFormat="1">
      <c r="A184" s="13"/>
      <c r="B184" s="234"/>
      <c r="C184" s="235"/>
      <c r="D184" s="227" t="s">
        <v>168</v>
      </c>
      <c r="E184" s="236" t="s">
        <v>21</v>
      </c>
      <c r="F184" s="237" t="s">
        <v>279</v>
      </c>
      <c r="G184" s="235"/>
      <c r="H184" s="236" t="s">
        <v>21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168</v>
      </c>
      <c r="AU184" s="243" t="s">
        <v>85</v>
      </c>
      <c r="AV184" s="13" t="s">
        <v>83</v>
      </c>
      <c r="AW184" s="13" t="s">
        <v>37</v>
      </c>
      <c r="AX184" s="13" t="s">
        <v>76</v>
      </c>
      <c r="AY184" s="243" t="s">
        <v>155</v>
      </c>
    </row>
    <row r="185" s="14" customFormat="1">
      <c r="A185" s="14"/>
      <c r="B185" s="244"/>
      <c r="C185" s="245"/>
      <c r="D185" s="227" t="s">
        <v>168</v>
      </c>
      <c r="E185" s="246" t="s">
        <v>21</v>
      </c>
      <c r="F185" s="247" t="s">
        <v>1361</v>
      </c>
      <c r="G185" s="245"/>
      <c r="H185" s="248">
        <v>-33.610999999999997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168</v>
      </c>
      <c r="AU185" s="254" t="s">
        <v>85</v>
      </c>
      <c r="AV185" s="14" t="s">
        <v>85</v>
      </c>
      <c r="AW185" s="14" t="s">
        <v>37</v>
      </c>
      <c r="AX185" s="14" t="s">
        <v>76</v>
      </c>
      <c r="AY185" s="254" t="s">
        <v>155</v>
      </c>
    </row>
    <row r="186" s="15" customFormat="1">
      <c r="A186" s="15"/>
      <c r="B186" s="255"/>
      <c r="C186" s="256"/>
      <c r="D186" s="227" t="s">
        <v>168</v>
      </c>
      <c r="E186" s="257" t="s">
        <v>21</v>
      </c>
      <c r="F186" s="258" t="s">
        <v>171</v>
      </c>
      <c r="G186" s="256"/>
      <c r="H186" s="259">
        <v>116.27200000000001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168</v>
      </c>
      <c r="AU186" s="265" t="s">
        <v>85</v>
      </c>
      <c r="AV186" s="15" t="s">
        <v>162</v>
      </c>
      <c r="AW186" s="15" t="s">
        <v>37</v>
      </c>
      <c r="AX186" s="15" t="s">
        <v>83</v>
      </c>
      <c r="AY186" s="265" t="s">
        <v>155</v>
      </c>
    </row>
    <row r="187" s="2" customFormat="1" ht="16.5" customHeight="1">
      <c r="A187" s="40"/>
      <c r="B187" s="41"/>
      <c r="C187" s="214" t="s">
        <v>235</v>
      </c>
      <c r="D187" s="214" t="s">
        <v>157</v>
      </c>
      <c r="E187" s="215" t="s">
        <v>326</v>
      </c>
      <c r="F187" s="216" t="s">
        <v>327</v>
      </c>
      <c r="G187" s="217" t="s">
        <v>270</v>
      </c>
      <c r="H187" s="218">
        <v>14.404999999999999</v>
      </c>
      <c r="I187" s="219"/>
      <c r="J187" s="220">
        <f>ROUND(I187*H187,2)</f>
        <v>0</v>
      </c>
      <c r="K187" s="216" t="s">
        <v>161</v>
      </c>
      <c r="L187" s="46"/>
      <c r="M187" s="221" t="s">
        <v>21</v>
      </c>
      <c r="N187" s="222" t="s">
        <v>47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162</v>
      </c>
      <c r="AT187" s="225" t="s">
        <v>157</v>
      </c>
      <c r="AU187" s="225" t="s">
        <v>85</v>
      </c>
      <c r="AY187" s="19" t="s">
        <v>155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162</v>
      </c>
      <c r="BM187" s="225" t="s">
        <v>1362</v>
      </c>
    </row>
    <row r="188" s="2" customFormat="1">
      <c r="A188" s="40"/>
      <c r="B188" s="41"/>
      <c r="C188" s="42"/>
      <c r="D188" s="227" t="s">
        <v>164</v>
      </c>
      <c r="E188" s="42"/>
      <c r="F188" s="228" t="s">
        <v>329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164</v>
      </c>
      <c r="AU188" s="19" t="s">
        <v>85</v>
      </c>
    </row>
    <row r="189" s="2" customFormat="1">
      <c r="A189" s="40"/>
      <c r="B189" s="41"/>
      <c r="C189" s="42"/>
      <c r="D189" s="232" t="s">
        <v>166</v>
      </c>
      <c r="E189" s="42"/>
      <c r="F189" s="233" t="s">
        <v>330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166</v>
      </c>
      <c r="AU189" s="19" t="s">
        <v>85</v>
      </c>
    </row>
    <row r="190" s="13" customFormat="1">
      <c r="A190" s="13"/>
      <c r="B190" s="234"/>
      <c r="C190" s="235"/>
      <c r="D190" s="227" t="s">
        <v>168</v>
      </c>
      <c r="E190" s="236" t="s">
        <v>21</v>
      </c>
      <c r="F190" s="237" t="s">
        <v>279</v>
      </c>
      <c r="G190" s="235"/>
      <c r="H190" s="236" t="s">
        <v>21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168</v>
      </c>
      <c r="AU190" s="243" t="s">
        <v>85</v>
      </c>
      <c r="AV190" s="13" t="s">
        <v>83</v>
      </c>
      <c r="AW190" s="13" t="s">
        <v>37</v>
      </c>
      <c r="AX190" s="13" t="s">
        <v>76</v>
      </c>
      <c r="AY190" s="243" t="s">
        <v>155</v>
      </c>
    </row>
    <row r="191" s="14" customFormat="1">
      <c r="A191" s="14"/>
      <c r="B191" s="244"/>
      <c r="C191" s="245"/>
      <c r="D191" s="227" t="s">
        <v>168</v>
      </c>
      <c r="E191" s="246" t="s">
        <v>21</v>
      </c>
      <c r="F191" s="247" t="s">
        <v>1363</v>
      </c>
      <c r="G191" s="245"/>
      <c r="H191" s="248">
        <v>14.404999999999999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168</v>
      </c>
      <c r="AU191" s="254" t="s">
        <v>85</v>
      </c>
      <c r="AV191" s="14" t="s">
        <v>85</v>
      </c>
      <c r="AW191" s="14" t="s">
        <v>37</v>
      </c>
      <c r="AX191" s="14" t="s">
        <v>76</v>
      </c>
      <c r="AY191" s="254" t="s">
        <v>155</v>
      </c>
    </row>
    <row r="192" s="15" customFormat="1">
      <c r="A192" s="15"/>
      <c r="B192" s="255"/>
      <c r="C192" s="256"/>
      <c r="D192" s="227" t="s">
        <v>168</v>
      </c>
      <c r="E192" s="257" t="s">
        <v>21</v>
      </c>
      <c r="F192" s="258" t="s">
        <v>171</v>
      </c>
      <c r="G192" s="256"/>
      <c r="H192" s="259">
        <v>14.404999999999999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168</v>
      </c>
      <c r="AU192" s="265" t="s">
        <v>85</v>
      </c>
      <c r="AV192" s="15" t="s">
        <v>162</v>
      </c>
      <c r="AW192" s="15" t="s">
        <v>37</v>
      </c>
      <c r="AX192" s="15" t="s">
        <v>83</v>
      </c>
      <c r="AY192" s="265" t="s">
        <v>155</v>
      </c>
    </row>
    <row r="193" s="2" customFormat="1" ht="16.5" customHeight="1">
      <c r="A193" s="40"/>
      <c r="B193" s="41"/>
      <c r="C193" s="214" t="s">
        <v>244</v>
      </c>
      <c r="D193" s="214" t="s">
        <v>157</v>
      </c>
      <c r="E193" s="215" t="s">
        <v>332</v>
      </c>
      <c r="F193" s="216" t="s">
        <v>333</v>
      </c>
      <c r="G193" s="217" t="s">
        <v>270</v>
      </c>
      <c r="H193" s="218">
        <v>49.829999999999998</v>
      </c>
      <c r="I193" s="219"/>
      <c r="J193" s="220">
        <f>ROUND(I193*H193,2)</f>
        <v>0</v>
      </c>
      <c r="K193" s="216" t="s">
        <v>161</v>
      </c>
      <c r="L193" s="46"/>
      <c r="M193" s="221" t="s">
        <v>21</v>
      </c>
      <c r="N193" s="222" t="s">
        <v>47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162</v>
      </c>
      <c r="AT193" s="225" t="s">
        <v>157</v>
      </c>
      <c r="AU193" s="225" t="s">
        <v>85</v>
      </c>
      <c r="AY193" s="19" t="s">
        <v>155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162</v>
      </c>
      <c r="BM193" s="225" t="s">
        <v>1364</v>
      </c>
    </row>
    <row r="194" s="2" customFormat="1">
      <c r="A194" s="40"/>
      <c r="B194" s="41"/>
      <c r="C194" s="42"/>
      <c r="D194" s="227" t="s">
        <v>164</v>
      </c>
      <c r="E194" s="42"/>
      <c r="F194" s="228" t="s">
        <v>335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164</v>
      </c>
      <c r="AU194" s="19" t="s">
        <v>85</v>
      </c>
    </row>
    <row r="195" s="2" customFormat="1">
      <c r="A195" s="40"/>
      <c r="B195" s="41"/>
      <c r="C195" s="42"/>
      <c r="D195" s="232" t="s">
        <v>166</v>
      </c>
      <c r="E195" s="42"/>
      <c r="F195" s="233" t="s">
        <v>336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166</v>
      </c>
      <c r="AU195" s="19" t="s">
        <v>85</v>
      </c>
    </row>
    <row r="196" s="13" customFormat="1">
      <c r="A196" s="13"/>
      <c r="B196" s="234"/>
      <c r="C196" s="235"/>
      <c r="D196" s="227" t="s">
        <v>168</v>
      </c>
      <c r="E196" s="236" t="s">
        <v>21</v>
      </c>
      <c r="F196" s="237" t="s">
        <v>322</v>
      </c>
      <c r="G196" s="235"/>
      <c r="H196" s="236" t="s">
        <v>21</v>
      </c>
      <c r="I196" s="238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168</v>
      </c>
      <c r="AU196" s="243" t="s">
        <v>85</v>
      </c>
      <c r="AV196" s="13" t="s">
        <v>83</v>
      </c>
      <c r="AW196" s="13" t="s">
        <v>37</v>
      </c>
      <c r="AX196" s="13" t="s">
        <v>76</v>
      </c>
      <c r="AY196" s="243" t="s">
        <v>155</v>
      </c>
    </row>
    <row r="197" s="14" customFormat="1">
      <c r="A197" s="14"/>
      <c r="B197" s="244"/>
      <c r="C197" s="245"/>
      <c r="D197" s="227" t="s">
        <v>168</v>
      </c>
      <c r="E197" s="246" t="s">
        <v>21</v>
      </c>
      <c r="F197" s="247" t="s">
        <v>1365</v>
      </c>
      <c r="G197" s="245"/>
      <c r="H197" s="248">
        <v>64.234999999999999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168</v>
      </c>
      <c r="AU197" s="254" t="s">
        <v>85</v>
      </c>
      <c r="AV197" s="14" t="s">
        <v>85</v>
      </c>
      <c r="AW197" s="14" t="s">
        <v>37</v>
      </c>
      <c r="AX197" s="14" t="s">
        <v>76</v>
      </c>
      <c r="AY197" s="254" t="s">
        <v>155</v>
      </c>
    </row>
    <row r="198" s="13" customFormat="1">
      <c r="A198" s="13"/>
      <c r="B198" s="234"/>
      <c r="C198" s="235"/>
      <c r="D198" s="227" t="s">
        <v>168</v>
      </c>
      <c r="E198" s="236" t="s">
        <v>21</v>
      </c>
      <c r="F198" s="237" t="s">
        <v>279</v>
      </c>
      <c r="G198" s="235"/>
      <c r="H198" s="236" t="s">
        <v>21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168</v>
      </c>
      <c r="AU198" s="243" t="s">
        <v>85</v>
      </c>
      <c r="AV198" s="13" t="s">
        <v>83</v>
      </c>
      <c r="AW198" s="13" t="s">
        <v>37</v>
      </c>
      <c r="AX198" s="13" t="s">
        <v>76</v>
      </c>
      <c r="AY198" s="243" t="s">
        <v>155</v>
      </c>
    </row>
    <row r="199" s="14" customFormat="1">
      <c r="A199" s="14"/>
      <c r="B199" s="244"/>
      <c r="C199" s="245"/>
      <c r="D199" s="227" t="s">
        <v>168</v>
      </c>
      <c r="E199" s="246" t="s">
        <v>21</v>
      </c>
      <c r="F199" s="247" t="s">
        <v>1366</v>
      </c>
      <c r="G199" s="245"/>
      <c r="H199" s="248">
        <v>-14.404999999999999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168</v>
      </c>
      <c r="AU199" s="254" t="s">
        <v>85</v>
      </c>
      <c r="AV199" s="14" t="s">
        <v>85</v>
      </c>
      <c r="AW199" s="14" t="s">
        <v>37</v>
      </c>
      <c r="AX199" s="14" t="s">
        <v>76</v>
      </c>
      <c r="AY199" s="254" t="s">
        <v>155</v>
      </c>
    </row>
    <row r="200" s="15" customFormat="1">
      <c r="A200" s="15"/>
      <c r="B200" s="255"/>
      <c r="C200" s="256"/>
      <c r="D200" s="227" t="s">
        <v>168</v>
      </c>
      <c r="E200" s="257" t="s">
        <v>21</v>
      </c>
      <c r="F200" s="258" t="s">
        <v>171</v>
      </c>
      <c r="G200" s="256"/>
      <c r="H200" s="259">
        <v>49.829999999999998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168</v>
      </c>
      <c r="AU200" s="265" t="s">
        <v>85</v>
      </c>
      <c r="AV200" s="15" t="s">
        <v>162</v>
      </c>
      <c r="AW200" s="15" t="s">
        <v>37</v>
      </c>
      <c r="AX200" s="15" t="s">
        <v>83</v>
      </c>
      <c r="AY200" s="265" t="s">
        <v>155</v>
      </c>
    </row>
    <row r="201" s="2" customFormat="1" ht="16.5" customHeight="1">
      <c r="A201" s="40"/>
      <c r="B201" s="41"/>
      <c r="C201" s="214" t="s">
        <v>254</v>
      </c>
      <c r="D201" s="214" t="s">
        <v>157</v>
      </c>
      <c r="E201" s="215" t="s">
        <v>378</v>
      </c>
      <c r="F201" s="216" t="s">
        <v>379</v>
      </c>
      <c r="G201" s="217" t="s">
        <v>270</v>
      </c>
      <c r="H201" s="218">
        <v>23.616</v>
      </c>
      <c r="I201" s="219"/>
      <c r="J201" s="220">
        <f>ROUND(I201*H201,2)</f>
        <v>0</v>
      </c>
      <c r="K201" s="216" t="s">
        <v>161</v>
      </c>
      <c r="L201" s="46"/>
      <c r="M201" s="221" t="s">
        <v>21</v>
      </c>
      <c r="N201" s="222" t="s">
        <v>47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162</v>
      </c>
      <c r="AT201" s="225" t="s">
        <v>157</v>
      </c>
      <c r="AU201" s="225" t="s">
        <v>85</v>
      </c>
      <c r="AY201" s="19" t="s">
        <v>155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83</v>
      </c>
      <c r="BK201" s="226">
        <f>ROUND(I201*H201,2)</f>
        <v>0</v>
      </c>
      <c r="BL201" s="19" t="s">
        <v>162</v>
      </c>
      <c r="BM201" s="225" t="s">
        <v>1367</v>
      </c>
    </row>
    <row r="202" s="2" customFormat="1">
      <c r="A202" s="40"/>
      <c r="B202" s="41"/>
      <c r="C202" s="42"/>
      <c r="D202" s="227" t="s">
        <v>164</v>
      </c>
      <c r="E202" s="42"/>
      <c r="F202" s="228" t="s">
        <v>381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164</v>
      </c>
      <c r="AU202" s="19" t="s">
        <v>85</v>
      </c>
    </row>
    <row r="203" s="2" customFormat="1">
      <c r="A203" s="40"/>
      <c r="B203" s="41"/>
      <c r="C203" s="42"/>
      <c r="D203" s="232" t="s">
        <v>166</v>
      </c>
      <c r="E203" s="42"/>
      <c r="F203" s="233" t="s">
        <v>382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166</v>
      </c>
      <c r="AU203" s="19" t="s">
        <v>85</v>
      </c>
    </row>
    <row r="204" s="13" customFormat="1">
      <c r="A204" s="13"/>
      <c r="B204" s="234"/>
      <c r="C204" s="235"/>
      <c r="D204" s="227" t="s">
        <v>168</v>
      </c>
      <c r="E204" s="236" t="s">
        <v>21</v>
      </c>
      <c r="F204" s="237" t="s">
        <v>274</v>
      </c>
      <c r="G204" s="235"/>
      <c r="H204" s="236" t="s">
        <v>21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168</v>
      </c>
      <c r="AU204" s="243" t="s">
        <v>85</v>
      </c>
      <c r="AV204" s="13" t="s">
        <v>83</v>
      </c>
      <c r="AW204" s="13" t="s">
        <v>37</v>
      </c>
      <c r="AX204" s="13" t="s">
        <v>76</v>
      </c>
      <c r="AY204" s="243" t="s">
        <v>155</v>
      </c>
    </row>
    <row r="205" s="14" customFormat="1">
      <c r="A205" s="14"/>
      <c r="B205" s="244"/>
      <c r="C205" s="245"/>
      <c r="D205" s="227" t="s">
        <v>168</v>
      </c>
      <c r="E205" s="246" t="s">
        <v>21</v>
      </c>
      <c r="F205" s="247" t="s">
        <v>1341</v>
      </c>
      <c r="G205" s="245"/>
      <c r="H205" s="248">
        <v>11.808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168</v>
      </c>
      <c r="AU205" s="254" t="s">
        <v>85</v>
      </c>
      <c r="AV205" s="14" t="s">
        <v>85</v>
      </c>
      <c r="AW205" s="14" t="s">
        <v>37</v>
      </c>
      <c r="AX205" s="14" t="s">
        <v>76</v>
      </c>
      <c r="AY205" s="254" t="s">
        <v>155</v>
      </c>
    </row>
    <row r="206" s="14" customFormat="1">
      <c r="A206" s="14"/>
      <c r="B206" s="244"/>
      <c r="C206" s="245"/>
      <c r="D206" s="227" t="s">
        <v>168</v>
      </c>
      <c r="E206" s="246" t="s">
        <v>21</v>
      </c>
      <c r="F206" s="247" t="s">
        <v>1342</v>
      </c>
      <c r="G206" s="245"/>
      <c r="H206" s="248">
        <v>11.808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168</v>
      </c>
      <c r="AU206" s="254" t="s">
        <v>85</v>
      </c>
      <c r="AV206" s="14" t="s">
        <v>85</v>
      </c>
      <c r="AW206" s="14" t="s">
        <v>37</v>
      </c>
      <c r="AX206" s="14" t="s">
        <v>76</v>
      </c>
      <c r="AY206" s="254" t="s">
        <v>155</v>
      </c>
    </row>
    <row r="207" s="15" customFormat="1">
      <c r="A207" s="15"/>
      <c r="B207" s="255"/>
      <c r="C207" s="256"/>
      <c r="D207" s="227" t="s">
        <v>168</v>
      </c>
      <c r="E207" s="257" t="s">
        <v>21</v>
      </c>
      <c r="F207" s="258" t="s">
        <v>171</v>
      </c>
      <c r="G207" s="256"/>
      <c r="H207" s="259">
        <v>23.616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168</v>
      </c>
      <c r="AU207" s="265" t="s">
        <v>85</v>
      </c>
      <c r="AV207" s="15" t="s">
        <v>162</v>
      </c>
      <c r="AW207" s="15" t="s">
        <v>37</v>
      </c>
      <c r="AX207" s="15" t="s">
        <v>83</v>
      </c>
      <c r="AY207" s="265" t="s">
        <v>155</v>
      </c>
    </row>
    <row r="208" s="2" customFormat="1" ht="16.5" customHeight="1">
      <c r="A208" s="40"/>
      <c r="B208" s="41"/>
      <c r="C208" s="214" t="s">
        <v>267</v>
      </c>
      <c r="D208" s="214" t="s">
        <v>157</v>
      </c>
      <c r="E208" s="215" t="s">
        <v>1368</v>
      </c>
      <c r="F208" s="216" t="s">
        <v>1369</v>
      </c>
      <c r="G208" s="217" t="s">
        <v>160</v>
      </c>
      <c r="H208" s="218">
        <v>334.82799999999997</v>
      </c>
      <c r="I208" s="219"/>
      <c r="J208" s="220">
        <f>ROUND(I208*H208,2)</f>
        <v>0</v>
      </c>
      <c r="K208" s="216" t="s">
        <v>161</v>
      </c>
      <c r="L208" s="46"/>
      <c r="M208" s="221" t="s">
        <v>21</v>
      </c>
      <c r="N208" s="222" t="s">
        <v>47</v>
      </c>
      <c r="O208" s="86"/>
      <c r="P208" s="223">
        <f>O208*H208</f>
        <v>0</v>
      </c>
      <c r="Q208" s="223">
        <v>0.00149</v>
      </c>
      <c r="R208" s="223">
        <f>Q208*H208</f>
        <v>0.49889371999999998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162</v>
      </c>
      <c r="AT208" s="225" t="s">
        <v>157</v>
      </c>
      <c r="AU208" s="225" t="s">
        <v>85</v>
      </c>
      <c r="AY208" s="19" t="s">
        <v>155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83</v>
      </c>
      <c r="BK208" s="226">
        <f>ROUND(I208*H208,2)</f>
        <v>0</v>
      </c>
      <c r="BL208" s="19" t="s">
        <v>162</v>
      </c>
      <c r="BM208" s="225" t="s">
        <v>1370</v>
      </c>
    </row>
    <row r="209" s="2" customFormat="1">
      <c r="A209" s="40"/>
      <c r="B209" s="41"/>
      <c r="C209" s="42"/>
      <c r="D209" s="227" t="s">
        <v>164</v>
      </c>
      <c r="E209" s="42"/>
      <c r="F209" s="228" t="s">
        <v>1371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164</v>
      </c>
      <c r="AU209" s="19" t="s">
        <v>85</v>
      </c>
    </row>
    <row r="210" s="2" customFormat="1">
      <c r="A210" s="40"/>
      <c r="B210" s="41"/>
      <c r="C210" s="42"/>
      <c r="D210" s="232" t="s">
        <v>166</v>
      </c>
      <c r="E210" s="42"/>
      <c r="F210" s="233" t="s">
        <v>1372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166</v>
      </c>
      <c r="AU210" s="19" t="s">
        <v>85</v>
      </c>
    </row>
    <row r="211" s="13" customFormat="1">
      <c r="A211" s="13"/>
      <c r="B211" s="234"/>
      <c r="C211" s="235"/>
      <c r="D211" s="227" t="s">
        <v>168</v>
      </c>
      <c r="E211" s="236" t="s">
        <v>21</v>
      </c>
      <c r="F211" s="237" t="s">
        <v>1338</v>
      </c>
      <c r="G211" s="235"/>
      <c r="H211" s="236" t="s">
        <v>21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168</v>
      </c>
      <c r="AU211" s="243" t="s">
        <v>85</v>
      </c>
      <c r="AV211" s="13" t="s">
        <v>83</v>
      </c>
      <c r="AW211" s="13" t="s">
        <v>37</v>
      </c>
      <c r="AX211" s="13" t="s">
        <v>76</v>
      </c>
      <c r="AY211" s="243" t="s">
        <v>155</v>
      </c>
    </row>
    <row r="212" s="14" customFormat="1">
      <c r="A212" s="14"/>
      <c r="B212" s="244"/>
      <c r="C212" s="245"/>
      <c r="D212" s="227" t="s">
        <v>168</v>
      </c>
      <c r="E212" s="246" t="s">
        <v>21</v>
      </c>
      <c r="F212" s="247" t="s">
        <v>1373</v>
      </c>
      <c r="G212" s="245"/>
      <c r="H212" s="248">
        <v>304.5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168</v>
      </c>
      <c r="AU212" s="254" t="s">
        <v>85</v>
      </c>
      <c r="AV212" s="14" t="s">
        <v>85</v>
      </c>
      <c r="AW212" s="14" t="s">
        <v>37</v>
      </c>
      <c r="AX212" s="14" t="s">
        <v>76</v>
      </c>
      <c r="AY212" s="254" t="s">
        <v>155</v>
      </c>
    </row>
    <row r="213" s="14" customFormat="1">
      <c r="A213" s="14"/>
      <c r="B213" s="244"/>
      <c r="C213" s="245"/>
      <c r="D213" s="227" t="s">
        <v>168</v>
      </c>
      <c r="E213" s="246" t="s">
        <v>21</v>
      </c>
      <c r="F213" s="247" t="s">
        <v>1374</v>
      </c>
      <c r="G213" s="245"/>
      <c r="H213" s="248">
        <v>27.437000000000001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168</v>
      </c>
      <c r="AU213" s="254" t="s">
        <v>85</v>
      </c>
      <c r="AV213" s="14" t="s">
        <v>85</v>
      </c>
      <c r="AW213" s="14" t="s">
        <v>37</v>
      </c>
      <c r="AX213" s="14" t="s">
        <v>76</v>
      </c>
      <c r="AY213" s="254" t="s">
        <v>155</v>
      </c>
    </row>
    <row r="214" s="14" customFormat="1">
      <c r="A214" s="14"/>
      <c r="B214" s="244"/>
      <c r="C214" s="245"/>
      <c r="D214" s="227" t="s">
        <v>168</v>
      </c>
      <c r="E214" s="246" t="s">
        <v>21</v>
      </c>
      <c r="F214" s="247" t="s">
        <v>1375</v>
      </c>
      <c r="G214" s="245"/>
      <c r="H214" s="248">
        <v>2.891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168</v>
      </c>
      <c r="AU214" s="254" t="s">
        <v>85</v>
      </c>
      <c r="AV214" s="14" t="s">
        <v>85</v>
      </c>
      <c r="AW214" s="14" t="s">
        <v>37</v>
      </c>
      <c r="AX214" s="14" t="s">
        <v>76</v>
      </c>
      <c r="AY214" s="254" t="s">
        <v>155</v>
      </c>
    </row>
    <row r="215" s="15" customFormat="1">
      <c r="A215" s="15"/>
      <c r="B215" s="255"/>
      <c r="C215" s="256"/>
      <c r="D215" s="227" t="s">
        <v>168</v>
      </c>
      <c r="E215" s="257" t="s">
        <v>21</v>
      </c>
      <c r="F215" s="258" t="s">
        <v>171</v>
      </c>
      <c r="G215" s="256"/>
      <c r="H215" s="259">
        <v>334.82799999999997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168</v>
      </c>
      <c r="AU215" s="265" t="s">
        <v>85</v>
      </c>
      <c r="AV215" s="15" t="s">
        <v>162</v>
      </c>
      <c r="AW215" s="15" t="s">
        <v>37</v>
      </c>
      <c r="AX215" s="15" t="s">
        <v>83</v>
      </c>
      <c r="AY215" s="265" t="s">
        <v>155</v>
      </c>
    </row>
    <row r="216" s="2" customFormat="1" ht="16.5" customHeight="1">
      <c r="A216" s="40"/>
      <c r="B216" s="41"/>
      <c r="C216" s="214" t="s">
        <v>281</v>
      </c>
      <c r="D216" s="214" t="s">
        <v>157</v>
      </c>
      <c r="E216" s="215" t="s">
        <v>1376</v>
      </c>
      <c r="F216" s="216" t="s">
        <v>1377</v>
      </c>
      <c r="G216" s="217" t="s">
        <v>160</v>
      </c>
      <c r="H216" s="218">
        <v>334.82799999999997</v>
      </c>
      <c r="I216" s="219"/>
      <c r="J216" s="220">
        <f>ROUND(I216*H216,2)</f>
        <v>0</v>
      </c>
      <c r="K216" s="216" t="s">
        <v>161</v>
      </c>
      <c r="L216" s="46"/>
      <c r="M216" s="221" t="s">
        <v>21</v>
      </c>
      <c r="N216" s="222" t="s">
        <v>47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162</v>
      </c>
      <c r="AT216" s="225" t="s">
        <v>157</v>
      </c>
      <c r="AU216" s="225" t="s">
        <v>85</v>
      </c>
      <c r="AY216" s="19" t="s">
        <v>155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83</v>
      </c>
      <c r="BK216" s="226">
        <f>ROUND(I216*H216,2)</f>
        <v>0</v>
      </c>
      <c r="BL216" s="19" t="s">
        <v>162</v>
      </c>
      <c r="BM216" s="225" t="s">
        <v>1378</v>
      </c>
    </row>
    <row r="217" s="2" customFormat="1">
      <c r="A217" s="40"/>
      <c r="B217" s="41"/>
      <c r="C217" s="42"/>
      <c r="D217" s="227" t="s">
        <v>164</v>
      </c>
      <c r="E217" s="42"/>
      <c r="F217" s="228" t="s">
        <v>1379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164</v>
      </c>
      <c r="AU217" s="19" t="s">
        <v>85</v>
      </c>
    </row>
    <row r="218" s="2" customFormat="1">
      <c r="A218" s="40"/>
      <c r="B218" s="41"/>
      <c r="C218" s="42"/>
      <c r="D218" s="232" t="s">
        <v>166</v>
      </c>
      <c r="E218" s="42"/>
      <c r="F218" s="233" t="s">
        <v>1380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166</v>
      </c>
      <c r="AU218" s="19" t="s">
        <v>85</v>
      </c>
    </row>
    <row r="219" s="2" customFormat="1" ht="16.5" customHeight="1">
      <c r="A219" s="40"/>
      <c r="B219" s="41"/>
      <c r="C219" s="214" t="s">
        <v>325</v>
      </c>
      <c r="D219" s="214" t="s">
        <v>157</v>
      </c>
      <c r="E219" s="215" t="s">
        <v>1381</v>
      </c>
      <c r="F219" s="216" t="s">
        <v>1382</v>
      </c>
      <c r="G219" s="217" t="s">
        <v>270</v>
      </c>
      <c r="H219" s="218">
        <v>412.88799999999998</v>
      </c>
      <c r="I219" s="219"/>
      <c r="J219" s="220">
        <f>ROUND(I219*H219,2)</f>
        <v>0</v>
      </c>
      <c r="K219" s="216" t="s">
        <v>161</v>
      </c>
      <c r="L219" s="46"/>
      <c r="M219" s="221" t="s">
        <v>21</v>
      </c>
      <c r="N219" s="222" t="s">
        <v>47</v>
      </c>
      <c r="O219" s="86"/>
      <c r="P219" s="223">
        <f>O219*H219</f>
        <v>0</v>
      </c>
      <c r="Q219" s="223">
        <v>0.0013600000000000001</v>
      </c>
      <c r="R219" s="223">
        <f>Q219*H219</f>
        <v>0.56152767999999997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162</v>
      </c>
      <c r="AT219" s="225" t="s">
        <v>157</v>
      </c>
      <c r="AU219" s="225" t="s">
        <v>85</v>
      </c>
      <c r="AY219" s="19" t="s">
        <v>155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83</v>
      </c>
      <c r="BK219" s="226">
        <f>ROUND(I219*H219,2)</f>
        <v>0</v>
      </c>
      <c r="BL219" s="19" t="s">
        <v>162</v>
      </c>
      <c r="BM219" s="225" t="s">
        <v>1383</v>
      </c>
    </row>
    <row r="220" s="2" customFormat="1">
      <c r="A220" s="40"/>
      <c r="B220" s="41"/>
      <c r="C220" s="42"/>
      <c r="D220" s="227" t="s">
        <v>164</v>
      </c>
      <c r="E220" s="42"/>
      <c r="F220" s="228" t="s">
        <v>1384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164</v>
      </c>
      <c r="AU220" s="19" t="s">
        <v>85</v>
      </c>
    </row>
    <row r="221" s="2" customFormat="1">
      <c r="A221" s="40"/>
      <c r="B221" s="41"/>
      <c r="C221" s="42"/>
      <c r="D221" s="232" t="s">
        <v>166</v>
      </c>
      <c r="E221" s="42"/>
      <c r="F221" s="233" t="s">
        <v>1385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166</v>
      </c>
      <c r="AU221" s="19" t="s">
        <v>85</v>
      </c>
    </row>
    <row r="222" s="14" customFormat="1">
      <c r="A222" s="14"/>
      <c r="B222" s="244"/>
      <c r="C222" s="245"/>
      <c r="D222" s="227" t="s">
        <v>168</v>
      </c>
      <c r="E222" s="246" t="s">
        <v>21</v>
      </c>
      <c r="F222" s="247" t="s">
        <v>1350</v>
      </c>
      <c r="G222" s="245"/>
      <c r="H222" s="248">
        <v>374.53500000000002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168</v>
      </c>
      <c r="AU222" s="254" t="s">
        <v>85</v>
      </c>
      <c r="AV222" s="14" t="s">
        <v>85</v>
      </c>
      <c r="AW222" s="14" t="s">
        <v>37</v>
      </c>
      <c r="AX222" s="14" t="s">
        <v>76</v>
      </c>
      <c r="AY222" s="254" t="s">
        <v>155</v>
      </c>
    </row>
    <row r="223" s="14" customFormat="1">
      <c r="A223" s="14"/>
      <c r="B223" s="244"/>
      <c r="C223" s="245"/>
      <c r="D223" s="227" t="s">
        <v>168</v>
      </c>
      <c r="E223" s="246" t="s">
        <v>21</v>
      </c>
      <c r="F223" s="247" t="s">
        <v>1351</v>
      </c>
      <c r="G223" s="245"/>
      <c r="H223" s="248">
        <v>33.747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168</v>
      </c>
      <c r="AU223" s="254" t="s">
        <v>85</v>
      </c>
      <c r="AV223" s="14" t="s">
        <v>85</v>
      </c>
      <c r="AW223" s="14" t="s">
        <v>37</v>
      </c>
      <c r="AX223" s="14" t="s">
        <v>76</v>
      </c>
      <c r="AY223" s="254" t="s">
        <v>155</v>
      </c>
    </row>
    <row r="224" s="14" customFormat="1">
      <c r="A224" s="14"/>
      <c r="B224" s="244"/>
      <c r="C224" s="245"/>
      <c r="D224" s="227" t="s">
        <v>168</v>
      </c>
      <c r="E224" s="246" t="s">
        <v>21</v>
      </c>
      <c r="F224" s="247" t="s">
        <v>1352</v>
      </c>
      <c r="G224" s="245"/>
      <c r="H224" s="248">
        <v>4.6059999999999999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168</v>
      </c>
      <c r="AU224" s="254" t="s">
        <v>85</v>
      </c>
      <c r="AV224" s="14" t="s">
        <v>85</v>
      </c>
      <c r="AW224" s="14" t="s">
        <v>37</v>
      </c>
      <c r="AX224" s="14" t="s">
        <v>76</v>
      </c>
      <c r="AY224" s="254" t="s">
        <v>155</v>
      </c>
    </row>
    <row r="225" s="15" customFormat="1">
      <c r="A225" s="15"/>
      <c r="B225" s="255"/>
      <c r="C225" s="256"/>
      <c r="D225" s="227" t="s">
        <v>168</v>
      </c>
      <c r="E225" s="257" t="s">
        <v>21</v>
      </c>
      <c r="F225" s="258" t="s">
        <v>171</v>
      </c>
      <c r="G225" s="256"/>
      <c r="H225" s="259">
        <v>412.88799999999998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5" t="s">
        <v>168</v>
      </c>
      <c r="AU225" s="265" t="s">
        <v>85</v>
      </c>
      <c r="AV225" s="15" t="s">
        <v>162</v>
      </c>
      <c r="AW225" s="15" t="s">
        <v>37</v>
      </c>
      <c r="AX225" s="15" t="s">
        <v>83</v>
      </c>
      <c r="AY225" s="265" t="s">
        <v>155</v>
      </c>
    </row>
    <row r="226" s="2" customFormat="1" ht="16.5" customHeight="1">
      <c r="A226" s="40"/>
      <c r="B226" s="41"/>
      <c r="C226" s="214" t="s">
        <v>8</v>
      </c>
      <c r="D226" s="214" t="s">
        <v>157</v>
      </c>
      <c r="E226" s="215" t="s">
        <v>1386</v>
      </c>
      <c r="F226" s="216" t="s">
        <v>1387</v>
      </c>
      <c r="G226" s="217" t="s">
        <v>270</v>
      </c>
      <c r="H226" s="218">
        <v>412.88799999999998</v>
      </c>
      <c r="I226" s="219"/>
      <c r="J226" s="220">
        <f>ROUND(I226*H226,2)</f>
        <v>0</v>
      </c>
      <c r="K226" s="216" t="s">
        <v>161</v>
      </c>
      <c r="L226" s="46"/>
      <c r="M226" s="221" t="s">
        <v>21</v>
      </c>
      <c r="N226" s="222" t="s">
        <v>47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162</v>
      </c>
      <c r="AT226" s="225" t="s">
        <v>157</v>
      </c>
      <c r="AU226" s="225" t="s">
        <v>85</v>
      </c>
      <c r="AY226" s="19" t="s">
        <v>155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83</v>
      </c>
      <c r="BK226" s="226">
        <f>ROUND(I226*H226,2)</f>
        <v>0</v>
      </c>
      <c r="BL226" s="19" t="s">
        <v>162</v>
      </c>
      <c r="BM226" s="225" t="s">
        <v>1388</v>
      </c>
    </row>
    <row r="227" s="2" customFormat="1">
      <c r="A227" s="40"/>
      <c r="B227" s="41"/>
      <c r="C227" s="42"/>
      <c r="D227" s="227" t="s">
        <v>164</v>
      </c>
      <c r="E227" s="42"/>
      <c r="F227" s="228" t="s">
        <v>1389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164</v>
      </c>
      <c r="AU227" s="19" t="s">
        <v>85</v>
      </c>
    </row>
    <row r="228" s="2" customFormat="1">
      <c r="A228" s="40"/>
      <c r="B228" s="41"/>
      <c r="C228" s="42"/>
      <c r="D228" s="232" t="s">
        <v>166</v>
      </c>
      <c r="E228" s="42"/>
      <c r="F228" s="233" t="s">
        <v>1390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166</v>
      </c>
      <c r="AU228" s="19" t="s">
        <v>85</v>
      </c>
    </row>
    <row r="229" s="2" customFormat="1" ht="21.75" customHeight="1">
      <c r="A229" s="40"/>
      <c r="B229" s="41"/>
      <c r="C229" s="214" t="s">
        <v>339</v>
      </c>
      <c r="D229" s="214" t="s">
        <v>157</v>
      </c>
      <c r="E229" s="215" t="s">
        <v>413</v>
      </c>
      <c r="F229" s="216" t="s">
        <v>414</v>
      </c>
      <c r="G229" s="217" t="s">
        <v>270</v>
      </c>
      <c r="H229" s="218">
        <v>149.88300000000001</v>
      </c>
      <c r="I229" s="219"/>
      <c r="J229" s="220">
        <f>ROUND(I229*H229,2)</f>
        <v>0</v>
      </c>
      <c r="K229" s="216" t="s">
        <v>161</v>
      </c>
      <c r="L229" s="46"/>
      <c r="M229" s="221" t="s">
        <v>21</v>
      </c>
      <c r="N229" s="222" t="s">
        <v>47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162</v>
      </c>
      <c r="AT229" s="225" t="s">
        <v>157</v>
      </c>
      <c r="AU229" s="225" t="s">
        <v>85</v>
      </c>
      <c r="AY229" s="19" t="s">
        <v>155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83</v>
      </c>
      <c r="BK229" s="226">
        <f>ROUND(I229*H229,2)</f>
        <v>0</v>
      </c>
      <c r="BL229" s="19" t="s">
        <v>162</v>
      </c>
      <c r="BM229" s="225" t="s">
        <v>1391</v>
      </c>
    </row>
    <row r="230" s="2" customFormat="1">
      <c r="A230" s="40"/>
      <c r="B230" s="41"/>
      <c r="C230" s="42"/>
      <c r="D230" s="227" t="s">
        <v>164</v>
      </c>
      <c r="E230" s="42"/>
      <c r="F230" s="228" t="s">
        <v>416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164</v>
      </c>
      <c r="AU230" s="19" t="s">
        <v>85</v>
      </c>
    </row>
    <row r="231" s="2" customFormat="1">
      <c r="A231" s="40"/>
      <c r="B231" s="41"/>
      <c r="C231" s="42"/>
      <c r="D231" s="232" t="s">
        <v>166</v>
      </c>
      <c r="E231" s="42"/>
      <c r="F231" s="233" t="s">
        <v>417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166</v>
      </c>
      <c r="AU231" s="19" t="s">
        <v>85</v>
      </c>
    </row>
    <row r="232" s="13" customFormat="1">
      <c r="A232" s="13"/>
      <c r="B232" s="234"/>
      <c r="C232" s="235"/>
      <c r="D232" s="227" t="s">
        <v>168</v>
      </c>
      <c r="E232" s="236" t="s">
        <v>21</v>
      </c>
      <c r="F232" s="237" t="s">
        <v>418</v>
      </c>
      <c r="G232" s="235"/>
      <c r="H232" s="236" t="s">
        <v>21</v>
      </c>
      <c r="I232" s="238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168</v>
      </c>
      <c r="AU232" s="243" t="s">
        <v>85</v>
      </c>
      <c r="AV232" s="13" t="s">
        <v>83</v>
      </c>
      <c r="AW232" s="13" t="s">
        <v>37</v>
      </c>
      <c r="AX232" s="13" t="s">
        <v>76</v>
      </c>
      <c r="AY232" s="243" t="s">
        <v>155</v>
      </c>
    </row>
    <row r="233" s="14" customFormat="1">
      <c r="A233" s="14"/>
      <c r="B233" s="244"/>
      <c r="C233" s="245"/>
      <c r="D233" s="227" t="s">
        <v>168</v>
      </c>
      <c r="E233" s="246" t="s">
        <v>21</v>
      </c>
      <c r="F233" s="247" t="s">
        <v>1360</v>
      </c>
      <c r="G233" s="245"/>
      <c r="H233" s="248">
        <v>149.88300000000001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168</v>
      </c>
      <c r="AU233" s="254" t="s">
        <v>85</v>
      </c>
      <c r="AV233" s="14" t="s">
        <v>85</v>
      </c>
      <c r="AW233" s="14" t="s">
        <v>37</v>
      </c>
      <c r="AX233" s="14" t="s">
        <v>76</v>
      </c>
      <c r="AY233" s="254" t="s">
        <v>155</v>
      </c>
    </row>
    <row r="234" s="14" customFormat="1">
      <c r="A234" s="14"/>
      <c r="B234" s="244"/>
      <c r="C234" s="245"/>
      <c r="D234" s="227" t="s">
        <v>168</v>
      </c>
      <c r="E234" s="246" t="s">
        <v>21</v>
      </c>
      <c r="F234" s="247" t="s">
        <v>419</v>
      </c>
      <c r="G234" s="245"/>
      <c r="H234" s="248">
        <v>0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168</v>
      </c>
      <c r="AU234" s="254" t="s">
        <v>85</v>
      </c>
      <c r="AV234" s="14" t="s">
        <v>85</v>
      </c>
      <c r="AW234" s="14" t="s">
        <v>37</v>
      </c>
      <c r="AX234" s="14" t="s">
        <v>76</v>
      </c>
      <c r="AY234" s="254" t="s">
        <v>155</v>
      </c>
    </row>
    <row r="235" s="15" customFormat="1">
      <c r="A235" s="15"/>
      <c r="B235" s="255"/>
      <c r="C235" s="256"/>
      <c r="D235" s="227" t="s">
        <v>168</v>
      </c>
      <c r="E235" s="257" t="s">
        <v>21</v>
      </c>
      <c r="F235" s="258" t="s">
        <v>171</v>
      </c>
      <c r="G235" s="256"/>
      <c r="H235" s="259">
        <v>149.88300000000001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168</v>
      </c>
      <c r="AU235" s="265" t="s">
        <v>85</v>
      </c>
      <c r="AV235" s="15" t="s">
        <v>162</v>
      </c>
      <c r="AW235" s="15" t="s">
        <v>37</v>
      </c>
      <c r="AX235" s="15" t="s">
        <v>83</v>
      </c>
      <c r="AY235" s="265" t="s">
        <v>155</v>
      </c>
    </row>
    <row r="236" s="2" customFormat="1" ht="24.15" customHeight="1">
      <c r="A236" s="40"/>
      <c r="B236" s="41"/>
      <c r="C236" s="214" t="s">
        <v>348</v>
      </c>
      <c r="D236" s="214" t="s">
        <v>157</v>
      </c>
      <c r="E236" s="215" t="s">
        <v>421</v>
      </c>
      <c r="F236" s="216" t="s">
        <v>422</v>
      </c>
      <c r="G236" s="217" t="s">
        <v>270</v>
      </c>
      <c r="H236" s="218">
        <v>1049.181</v>
      </c>
      <c r="I236" s="219"/>
      <c r="J236" s="220">
        <f>ROUND(I236*H236,2)</f>
        <v>0</v>
      </c>
      <c r="K236" s="216" t="s">
        <v>161</v>
      </c>
      <c r="L236" s="46"/>
      <c r="M236" s="221" t="s">
        <v>21</v>
      </c>
      <c r="N236" s="222" t="s">
        <v>47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162</v>
      </c>
      <c r="AT236" s="225" t="s">
        <v>157</v>
      </c>
      <c r="AU236" s="225" t="s">
        <v>85</v>
      </c>
      <c r="AY236" s="19" t="s">
        <v>155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83</v>
      </c>
      <c r="BK236" s="226">
        <f>ROUND(I236*H236,2)</f>
        <v>0</v>
      </c>
      <c r="BL236" s="19" t="s">
        <v>162</v>
      </c>
      <c r="BM236" s="225" t="s">
        <v>1392</v>
      </c>
    </row>
    <row r="237" s="2" customFormat="1">
      <c r="A237" s="40"/>
      <c r="B237" s="41"/>
      <c r="C237" s="42"/>
      <c r="D237" s="227" t="s">
        <v>164</v>
      </c>
      <c r="E237" s="42"/>
      <c r="F237" s="228" t="s">
        <v>424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164</v>
      </c>
      <c r="AU237" s="19" t="s">
        <v>85</v>
      </c>
    </row>
    <row r="238" s="2" customFormat="1">
      <c r="A238" s="40"/>
      <c r="B238" s="41"/>
      <c r="C238" s="42"/>
      <c r="D238" s="232" t="s">
        <v>166</v>
      </c>
      <c r="E238" s="42"/>
      <c r="F238" s="233" t="s">
        <v>425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166</v>
      </c>
      <c r="AU238" s="19" t="s">
        <v>85</v>
      </c>
    </row>
    <row r="239" s="14" customFormat="1">
      <c r="A239" s="14"/>
      <c r="B239" s="244"/>
      <c r="C239" s="245"/>
      <c r="D239" s="227" t="s">
        <v>168</v>
      </c>
      <c r="E239" s="245"/>
      <c r="F239" s="247" t="s">
        <v>1393</v>
      </c>
      <c r="G239" s="245"/>
      <c r="H239" s="248">
        <v>1049.181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168</v>
      </c>
      <c r="AU239" s="254" t="s">
        <v>85</v>
      </c>
      <c r="AV239" s="14" t="s">
        <v>85</v>
      </c>
      <c r="AW239" s="14" t="s">
        <v>4</v>
      </c>
      <c r="AX239" s="14" t="s">
        <v>83</v>
      </c>
      <c r="AY239" s="254" t="s">
        <v>155</v>
      </c>
    </row>
    <row r="240" s="2" customFormat="1" ht="21.75" customHeight="1">
      <c r="A240" s="40"/>
      <c r="B240" s="41"/>
      <c r="C240" s="214" t="s">
        <v>362</v>
      </c>
      <c r="D240" s="214" t="s">
        <v>157</v>
      </c>
      <c r="E240" s="215" t="s">
        <v>428</v>
      </c>
      <c r="F240" s="216" t="s">
        <v>429</v>
      </c>
      <c r="G240" s="217" t="s">
        <v>270</v>
      </c>
      <c r="H240" s="218">
        <v>64.234999999999999</v>
      </c>
      <c r="I240" s="219"/>
      <c r="J240" s="220">
        <f>ROUND(I240*H240,2)</f>
        <v>0</v>
      </c>
      <c r="K240" s="216" t="s">
        <v>161</v>
      </c>
      <c r="L240" s="46"/>
      <c r="M240" s="221" t="s">
        <v>21</v>
      </c>
      <c r="N240" s="222" t="s">
        <v>47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162</v>
      </c>
      <c r="AT240" s="225" t="s">
        <v>157</v>
      </c>
      <c r="AU240" s="225" t="s">
        <v>85</v>
      </c>
      <c r="AY240" s="19" t="s">
        <v>155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83</v>
      </c>
      <c r="BK240" s="226">
        <f>ROUND(I240*H240,2)</f>
        <v>0</v>
      </c>
      <c r="BL240" s="19" t="s">
        <v>162</v>
      </c>
      <c r="BM240" s="225" t="s">
        <v>1394</v>
      </c>
    </row>
    <row r="241" s="2" customFormat="1">
      <c r="A241" s="40"/>
      <c r="B241" s="41"/>
      <c r="C241" s="42"/>
      <c r="D241" s="227" t="s">
        <v>164</v>
      </c>
      <c r="E241" s="42"/>
      <c r="F241" s="228" t="s">
        <v>431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164</v>
      </c>
      <c r="AU241" s="19" t="s">
        <v>85</v>
      </c>
    </row>
    <row r="242" s="2" customFormat="1">
      <c r="A242" s="40"/>
      <c r="B242" s="41"/>
      <c r="C242" s="42"/>
      <c r="D242" s="232" t="s">
        <v>166</v>
      </c>
      <c r="E242" s="42"/>
      <c r="F242" s="233" t="s">
        <v>432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166</v>
      </c>
      <c r="AU242" s="19" t="s">
        <v>85</v>
      </c>
    </row>
    <row r="243" s="13" customFormat="1">
      <c r="A243" s="13"/>
      <c r="B243" s="234"/>
      <c r="C243" s="235"/>
      <c r="D243" s="227" t="s">
        <v>168</v>
      </c>
      <c r="E243" s="236" t="s">
        <v>21</v>
      </c>
      <c r="F243" s="237" t="s">
        <v>418</v>
      </c>
      <c r="G243" s="235"/>
      <c r="H243" s="236" t="s">
        <v>21</v>
      </c>
      <c r="I243" s="238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168</v>
      </c>
      <c r="AU243" s="243" t="s">
        <v>85</v>
      </c>
      <c r="AV243" s="13" t="s">
        <v>83</v>
      </c>
      <c r="AW243" s="13" t="s">
        <v>37</v>
      </c>
      <c r="AX243" s="13" t="s">
        <v>76</v>
      </c>
      <c r="AY243" s="243" t="s">
        <v>155</v>
      </c>
    </row>
    <row r="244" s="14" customFormat="1">
      <c r="A244" s="14"/>
      <c r="B244" s="244"/>
      <c r="C244" s="245"/>
      <c r="D244" s="227" t="s">
        <v>168</v>
      </c>
      <c r="E244" s="246" t="s">
        <v>21</v>
      </c>
      <c r="F244" s="247" t="s">
        <v>1395</v>
      </c>
      <c r="G244" s="245"/>
      <c r="H244" s="248">
        <v>64.234999999999999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168</v>
      </c>
      <c r="AU244" s="254" t="s">
        <v>85</v>
      </c>
      <c r="AV244" s="14" t="s">
        <v>85</v>
      </c>
      <c r="AW244" s="14" t="s">
        <v>37</v>
      </c>
      <c r="AX244" s="14" t="s">
        <v>76</v>
      </c>
      <c r="AY244" s="254" t="s">
        <v>155</v>
      </c>
    </row>
    <row r="245" s="14" customFormat="1">
      <c r="A245" s="14"/>
      <c r="B245" s="244"/>
      <c r="C245" s="245"/>
      <c r="D245" s="227" t="s">
        <v>168</v>
      </c>
      <c r="E245" s="246" t="s">
        <v>21</v>
      </c>
      <c r="F245" s="247" t="s">
        <v>419</v>
      </c>
      <c r="G245" s="245"/>
      <c r="H245" s="248">
        <v>0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168</v>
      </c>
      <c r="AU245" s="254" t="s">
        <v>85</v>
      </c>
      <c r="AV245" s="14" t="s">
        <v>85</v>
      </c>
      <c r="AW245" s="14" t="s">
        <v>37</v>
      </c>
      <c r="AX245" s="14" t="s">
        <v>76</v>
      </c>
      <c r="AY245" s="254" t="s">
        <v>155</v>
      </c>
    </row>
    <row r="246" s="15" customFormat="1">
      <c r="A246" s="15"/>
      <c r="B246" s="255"/>
      <c r="C246" s="256"/>
      <c r="D246" s="227" t="s">
        <v>168</v>
      </c>
      <c r="E246" s="257" t="s">
        <v>21</v>
      </c>
      <c r="F246" s="258" t="s">
        <v>171</v>
      </c>
      <c r="G246" s="256"/>
      <c r="H246" s="259">
        <v>64.234999999999999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168</v>
      </c>
      <c r="AU246" s="265" t="s">
        <v>85</v>
      </c>
      <c r="AV246" s="15" t="s">
        <v>162</v>
      </c>
      <c r="AW246" s="15" t="s">
        <v>37</v>
      </c>
      <c r="AX246" s="15" t="s">
        <v>83</v>
      </c>
      <c r="AY246" s="265" t="s">
        <v>155</v>
      </c>
    </row>
    <row r="247" s="2" customFormat="1" ht="24.15" customHeight="1">
      <c r="A247" s="40"/>
      <c r="B247" s="41"/>
      <c r="C247" s="214" t="s">
        <v>369</v>
      </c>
      <c r="D247" s="214" t="s">
        <v>157</v>
      </c>
      <c r="E247" s="215" t="s">
        <v>434</v>
      </c>
      <c r="F247" s="216" t="s">
        <v>435</v>
      </c>
      <c r="G247" s="217" t="s">
        <v>270</v>
      </c>
      <c r="H247" s="218">
        <v>449.64499999999998</v>
      </c>
      <c r="I247" s="219"/>
      <c r="J247" s="220">
        <f>ROUND(I247*H247,2)</f>
        <v>0</v>
      </c>
      <c r="K247" s="216" t="s">
        <v>161</v>
      </c>
      <c r="L247" s="46"/>
      <c r="M247" s="221" t="s">
        <v>21</v>
      </c>
      <c r="N247" s="222" t="s">
        <v>47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162</v>
      </c>
      <c r="AT247" s="225" t="s">
        <v>157</v>
      </c>
      <c r="AU247" s="225" t="s">
        <v>85</v>
      </c>
      <c r="AY247" s="19" t="s">
        <v>155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83</v>
      </c>
      <c r="BK247" s="226">
        <f>ROUND(I247*H247,2)</f>
        <v>0</v>
      </c>
      <c r="BL247" s="19" t="s">
        <v>162</v>
      </c>
      <c r="BM247" s="225" t="s">
        <v>1396</v>
      </c>
    </row>
    <row r="248" s="2" customFormat="1">
      <c r="A248" s="40"/>
      <c r="B248" s="41"/>
      <c r="C248" s="42"/>
      <c r="D248" s="227" t="s">
        <v>164</v>
      </c>
      <c r="E248" s="42"/>
      <c r="F248" s="228" t="s">
        <v>437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164</v>
      </c>
      <c r="AU248" s="19" t="s">
        <v>85</v>
      </c>
    </row>
    <row r="249" s="2" customFormat="1">
      <c r="A249" s="40"/>
      <c r="B249" s="41"/>
      <c r="C249" s="42"/>
      <c r="D249" s="232" t="s">
        <v>166</v>
      </c>
      <c r="E249" s="42"/>
      <c r="F249" s="233" t="s">
        <v>438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166</v>
      </c>
      <c r="AU249" s="19" t="s">
        <v>85</v>
      </c>
    </row>
    <row r="250" s="14" customFormat="1">
      <c r="A250" s="14"/>
      <c r="B250" s="244"/>
      <c r="C250" s="245"/>
      <c r="D250" s="227" t="s">
        <v>168</v>
      </c>
      <c r="E250" s="245"/>
      <c r="F250" s="247" t="s">
        <v>1397</v>
      </c>
      <c r="G250" s="245"/>
      <c r="H250" s="248">
        <v>449.64499999999998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168</v>
      </c>
      <c r="AU250" s="254" t="s">
        <v>85</v>
      </c>
      <c r="AV250" s="14" t="s">
        <v>85</v>
      </c>
      <c r="AW250" s="14" t="s">
        <v>4</v>
      </c>
      <c r="AX250" s="14" t="s">
        <v>83</v>
      </c>
      <c r="AY250" s="254" t="s">
        <v>155</v>
      </c>
    </row>
    <row r="251" s="2" customFormat="1" ht="16.5" customHeight="1">
      <c r="A251" s="40"/>
      <c r="B251" s="41"/>
      <c r="C251" s="214" t="s">
        <v>377</v>
      </c>
      <c r="D251" s="214" t="s">
        <v>157</v>
      </c>
      <c r="E251" s="215" t="s">
        <v>441</v>
      </c>
      <c r="F251" s="216" t="s">
        <v>442</v>
      </c>
      <c r="G251" s="217" t="s">
        <v>443</v>
      </c>
      <c r="H251" s="218">
        <v>399.54399999999998</v>
      </c>
      <c r="I251" s="219"/>
      <c r="J251" s="220">
        <f>ROUND(I251*H251,2)</f>
        <v>0</v>
      </c>
      <c r="K251" s="216" t="s">
        <v>161</v>
      </c>
      <c r="L251" s="46"/>
      <c r="M251" s="221" t="s">
        <v>21</v>
      </c>
      <c r="N251" s="222" t="s">
        <v>47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162</v>
      </c>
      <c r="AT251" s="225" t="s">
        <v>157</v>
      </c>
      <c r="AU251" s="225" t="s">
        <v>85</v>
      </c>
      <c r="AY251" s="19" t="s">
        <v>155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83</v>
      </c>
      <c r="BK251" s="226">
        <f>ROUND(I251*H251,2)</f>
        <v>0</v>
      </c>
      <c r="BL251" s="19" t="s">
        <v>162</v>
      </c>
      <c r="BM251" s="225" t="s">
        <v>1398</v>
      </c>
    </row>
    <row r="252" s="2" customFormat="1">
      <c r="A252" s="40"/>
      <c r="B252" s="41"/>
      <c r="C252" s="42"/>
      <c r="D252" s="227" t="s">
        <v>164</v>
      </c>
      <c r="E252" s="42"/>
      <c r="F252" s="228" t="s">
        <v>445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164</v>
      </c>
      <c r="AU252" s="19" t="s">
        <v>85</v>
      </c>
    </row>
    <row r="253" s="2" customFormat="1">
      <c r="A253" s="40"/>
      <c r="B253" s="41"/>
      <c r="C253" s="42"/>
      <c r="D253" s="232" t="s">
        <v>166</v>
      </c>
      <c r="E253" s="42"/>
      <c r="F253" s="233" t="s">
        <v>446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166</v>
      </c>
      <c r="AU253" s="19" t="s">
        <v>85</v>
      </c>
    </row>
    <row r="254" s="13" customFormat="1">
      <c r="A254" s="13"/>
      <c r="B254" s="234"/>
      <c r="C254" s="235"/>
      <c r="D254" s="227" t="s">
        <v>168</v>
      </c>
      <c r="E254" s="236" t="s">
        <v>21</v>
      </c>
      <c r="F254" s="237" t="s">
        <v>447</v>
      </c>
      <c r="G254" s="235"/>
      <c r="H254" s="236" t="s">
        <v>21</v>
      </c>
      <c r="I254" s="238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168</v>
      </c>
      <c r="AU254" s="243" t="s">
        <v>85</v>
      </c>
      <c r="AV254" s="13" t="s">
        <v>83</v>
      </c>
      <c r="AW254" s="13" t="s">
        <v>37</v>
      </c>
      <c r="AX254" s="13" t="s">
        <v>76</v>
      </c>
      <c r="AY254" s="243" t="s">
        <v>155</v>
      </c>
    </row>
    <row r="255" s="14" customFormat="1">
      <c r="A255" s="14"/>
      <c r="B255" s="244"/>
      <c r="C255" s="245"/>
      <c r="D255" s="227" t="s">
        <v>168</v>
      </c>
      <c r="E255" s="246" t="s">
        <v>21</v>
      </c>
      <c r="F255" s="247" t="s">
        <v>1399</v>
      </c>
      <c r="G255" s="245"/>
      <c r="H255" s="248">
        <v>274.28500000000003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168</v>
      </c>
      <c r="AU255" s="254" t="s">
        <v>85</v>
      </c>
      <c r="AV255" s="14" t="s">
        <v>85</v>
      </c>
      <c r="AW255" s="14" t="s">
        <v>37</v>
      </c>
      <c r="AX255" s="14" t="s">
        <v>76</v>
      </c>
      <c r="AY255" s="254" t="s">
        <v>155</v>
      </c>
    </row>
    <row r="256" s="14" customFormat="1">
      <c r="A256" s="14"/>
      <c r="B256" s="244"/>
      <c r="C256" s="245"/>
      <c r="D256" s="227" t="s">
        <v>168</v>
      </c>
      <c r="E256" s="246" t="s">
        <v>21</v>
      </c>
      <c r="F256" s="247" t="s">
        <v>1400</v>
      </c>
      <c r="G256" s="245"/>
      <c r="H256" s="248">
        <v>125.259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168</v>
      </c>
      <c r="AU256" s="254" t="s">
        <v>85</v>
      </c>
      <c r="AV256" s="14" t="s">
        <v>85</v>
      </c>
      <c r="AW256" s="14" t="s">
        <v>37</v>
      </c>
      <c r="AX256" s="14" t="s">
        <v>76</v>
      </c>
      <c r="AY256" s="254" t="s">
        <v>155</v>
      </c>
    </row>
    <row r="257" s="14" customFormat="1">
      <c r="A257" s="14"/>
      <c r="B257" s="244"/>
      <c r="C257" s="245"/>
      <c r="D257" s="227" t="s">
        <v>168</v>
      </c>
      <c r="E257" s="246" t="s">
        <v>21</v>
      </c>
      <c r="F257" s="247" t="s">
        <v>419</v>
      </c>
      <c r="G257" s="245"/>
      <c r="H257" s="248">
        <v>0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168</v>
      </c>
      <c r="AU257" s="254" t="s">
        <v>85</v>
      </c>
      <c r="AV257" s="14" t="s">
        <v>85</v>
      </c>
      <c r="AW257" s="14" t="s">
        <v>37</v>
      </c>
      <c r="AX257" s="14" t="s">
        <v>76</v>
      </c>
      <c r="AY257" s="254" t="s">
        <v>155</v>
      </c>
    </row>
    <row r="258" s="15" customFormat="1">
      <c r="A258" s="15"/>
      <c r="B258" s="255"/>
      <c r="C258" s="256"/>
      <c r="D258" s="227" t="s">
        <v>168</v>
      </c>
      <c r="E258" s="257" t="s">
        <v>21</v>
      </c>
      <c r="F258" s="258" t="s">
        <v>171</v>
      </c>
      <c r="G258" s="256"/>
      <c r="H258" s="259">
        <v>399.54399999999998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168</v>
      </c>
      <c r="AU258" s="265" t="s">
        <v>85</v>
      </c>
      <c r="AV258" s="15" t="s">
        <v>162</v>
      </c>
      <c r="AW258" s="15" t="s">
        <v>37</v>
      </c>
      <c r="AX258" s="15" t="s">
        <v>83</v>
      </c>
      <c r="AY258" s="265" t="s">
        <v>155</v>
      </c>
    </row>
    <row r="259" s="2" customFormat="1" ht="16.5" customHeight="1">
      <c r="A259" s="40"/>
      <c r="B259" s="41"/>
      <c r="C259" s="214" t="s">
        <v>7</v>
      </c>
      <c r="D259" s="214" t="s">
        <v>157</v>
      </c>
      <c r="E259" s="215" t="s">
        <v>451</v>
      </c>
      <c r="F259" s="216" t="s">
        <v>452</v>
      </c>
      <c r="G259" s="217" t="s">
        <v>270</v>
      </c>
      <c r="H259" s="218">
        <v>56.767000000000003</v>
      </c>
      <c r="I259" s="219"/>
      <c r="J259" s="220">
        <f>ROUND(I259*H259,2)</f>
        <v>0</v>
      </c>
      <c r="K259" s="216" t="s">
        <v>161</v>
      </c>
      <c r="L259" s="46"/>
      <c r="M259" s="221" t="s">
        <v>21</v>
      </c>
      <c r="N259" s="222" t="s">
        <v>47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162</v>
      </c>
      <c r="AT259" s="225" t="s">
        <v>157</v>
      </c>
      <c r="AU259" s="225" t="s">
        <v>85</v>
      </c>
      <c r="AY259" s="19" t="s">
        <v>155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83</v>
      </c>
      <c r="BK259" s="226">
        <f>ROUND(I259*H259,2)</f>
        <v>0</v>
      </c>
      <c r="BL259" s="19" t="s">
        <v>162</v>
      </c>
      <c r="BM259" s="225" t="s">
        <v>1401</v>
      </c>
    </row>
    <row r="260" s="2" customFormat="1">
      <c r="A260" s="40"/>
      <c r="B260" s="41"/>
      <c r="C260" s="42"/>
      <c r="D260" s="227" t="s">
        <v>164</v>
      </c>
      <c r="E260" s="42"/>
      <c r="F260" s="228" t="s">
        <v>454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164</v>
      </c>
      <c r="AU260" s="19" t="s">
        <v>85</v>
      </c>
    </row>
    <row r="261" s="2" customFormat="1">
      <c r="A261" s="40"/>
      <c r="B261" s="41"/>
      <c r="C261" s="42"/>
      <c r="D261" s="232" t="s">
        <v>166</v>
      </c>
      <c r="E261" s="42"/>
      <c r="F261" s="233" t="s">
        <v>455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166</v>
      </c>
      <c r="AU261" s="19" t="s">
        <v>85</v>
      </c>
    </row>
    <row r="262" s="13" customFormat="1">
      <c r="A262" s="13"/>
      <c r="B262" s="234"/>
      <c r="C262" s="235"/>
      <c r="D262" s="227" t="s">
        <v>168</v>
      </c>
      <c r="E262" s="236" t="s">
        <v>21</v>
      </c>
      <c r="F262" s="237" t="s">
        <v>456</v>
      </c>
      <c r="G262" s="235"/>
      <c r="H262" s="236" t="s">
        <v>21</v>
      </c>
      <c r="I262" s="238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168</v>
      </c>
      <c r="AU262" s="243" t="s">
        <v>85</v>
      </c>
      <c r="AV262" s="13" t="s">
        <v>83</v>
      </c>
      <c r="AW262" s="13" t="s">
        <v>37</v>
      </c>
      <c r="AX262" s="13" t="s">
        <v>76</v>
      </c>
      <c r="AY262" s="243" t="s">
        <v>155</v>
      </c>
    </row>
    <row r="263" s="14" customFormat="1">
      <c r="A263" s="14"/>
      <c r="B263" s="244"/>
      <c r="C263" s="245"/>
      <c r="D263" s="227" t="s">
        <v>168</v>
      </c>
      <c r="E263" s="246" t="s">
        <v>21</v>
      </c>
      <c r="F263" s="247" t="s">
        <v>1402</v>
      </c>
      <c r="G263" s="245"/>
      <c r="H263" s="248">
        <v>214.118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168</v>
      </c>
      <c r="AU263" s="254" t="s">
        <v>85</v>
      </c>
      <c r="AV263" s="14" t="s">
        <v>85</v>
      </c>
      <c r="AW263" s="14" t="s">
        <v>37</v>
      </c>
      <c r="AX263" s="14" t="s">
        <v>76</v>
      </c>
      <c r="AY263" s="254" t="s">
        <v>155</v>
      </c>
    </row>
    <row r="264" s="14" customFormat="1">
      <c r="A264" s="14"/>
      <c r="B264" s="244"/>
      <c r="C264" s="245"/>
      <c r="D264" s="227" t="s">
        <v>168</v>
      </c>
      <c r="E264" s="246" t="s">
        <v>21</v>
      </c>
      <c r="F264" s="247" t="s">
        <v>1403</v>
      </c>
      <c r="G264" s="245"/>
      <c r="H264" s="248">
        <v>117.282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168</v>
      </c>
      <c r="AU264" s="254" t="s">
        <v>85</v>
      </c>
      <c r="AV264" s="14" t="s">
        <v>85</v>
      </c>
      <c r="AW264" s="14" t="s">
        <v>37</v>
      </c>
      <c r="AX264" s="14" t="s">
        <v>76</v>
      </c>
      <c r="AY264" s="254" t="s">
        <v>155</v>
      </c>
    </row>
    <row r="265" s="14" customFormat="1">
      <c r="A265" s="14"/>
      <c r="B265" s="244"/>
      <c r="C265" s="245"/>
      <c r="D265" s="227" t="s">
        <v>168</v>
      </c>
      <c r="E265" s="246" t="s">
        <v>21</v>
      </c>
      <c r="F265" s="247" t="s">
        <v>1404</v>
      </c>
      <c r="G265" s="245"/>
      <c r="H265" s="248">
        <v>1.3580000000000001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168</v>
      </c>
      <c r="AU265" s="254" t="s">
        <v>85</v>
      </c>
      <c r="AV265" s="14" t="s">
        <v>85</v>
      </c>
      <c r="AW265" s="14" t="s">
        <v>37</v>
      </c>
      <c r="AX265" s="14" t="s">
        <v>76</v>
      </c>
      <c r="AY265" s="254" t="s">
        <v>155</v>
      </c>
    </row>
    <row r="266" s="13" customFormat="1">
      <c r="A266" s="13"/>
      <c r="B266" s="234"/>
      <c r="C266" s="235"/>
      <c r="D266" s="227" t="s">
        <v>168</v>
      </c>
      <c r="E266" s="236" t="s">
        <v>21</v>
      </c>
      <c r="F266" s="237" t="s">
        <v>460</v>
      </c>
      <c r="G266" s="235"/>
      <c r="H266" s="236" t="s">
        <v>21</v>
      </c>
      <c r="I266" s="238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168</v>
      </c>
      <c r="AU266" s="243" t="s">
        <v>85</v>
      </c>
      <c r="AV266" s="13" t="s">
        <v>83</v>
      </c>
      <c r="AW266" s="13" t="s">
        <v>37</v>
      </c>
      <c r="AX266" s="13" t="s">
        <v>76</v>
      </c>
      <c r="AY266" s="243" t="s">
        <v>155</v>
      </c>
    </row>
    <row r="267" s="13" customFormat="1">
      <c r="A267" s="13"/>
      <c r="B267" s="234"/>
      <c r="C267" s="235"/>
      <c r="D267" s="227" t="s">
        <v>168</v>
      </c>
      <c r="E267" s="236" t="s">
        <v>21</v>
      </c>
      <c r="F267" s="237" t="s">
        <v>461</v>
      </c>
      <c r="G267" s="235"/>
      <c r="H267" s="236" t="s">
        <v>21</v>
      </c>
      <c r="I267" s="238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168</v>
      </c>
      <c r="AU267" s="243" t="s">
        <v>85</v>
      </c>
      <c r="AV267" s="13" t="s">
        <v>83</v>
      </c>
      <c r="AW267" s="13" t="s">
        <v>37</v>
      </c>
      <c r="AX267" s="13" t="s">
        <v>76</v>
      </c>
      <c r="AY267" s="243" t="s">
        <v>155</v>
      </c>
    </row>
    <row r="268" s="13" customFormat="1">
      <c r="A268" s="13"/>
      <c r="B268" s="234"/>
      <c r="C268" s="235"/>
      <c r="D268" s="227" t="s">
        <v>168</v>
      </c>
      <c r="E268" s="236" t="s">
        <v>21</v>
      </c>
      <c r="F268" s="237" t="s">
        <v>1405</v>
      </c>
      <c r="G268" s="235"/>
      <c r="H268" s="236" t="s">
        <v>21</v>
      </c>
      <c r="I268" s="238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168</v>
      </c>
      <c r="AU268" s="243" t="s">
        <v>85</v>
      </c>
      <c r="AV268" s="13" t="s">
        <v>83</v>
      </c>
      <c r="AW268" s="13" t="s">
        <v>37</v>
      </c>
      <c r="AX268" s="13" t="s">
        <v>76</v>
      </c>
      <c r="AY268" s="243" t="s">
        <v>155</v>
      </c>
    </row>
    <row r="269" s="14" customFormat="1">
      <c r="A269" s="14"/>
      <c r="B269" s="244"/>
      <c r="C269" s="245"/>
      <c r="D269" s="227" t="s">
        <v>168</v>
      </c>
      <c r="E269" s="246" t="s">
        <v>21</v>
      </c>
      <c r="F269" s="247" t="s">
        <v>1406</v>
      </c>
      <c r="G269" s="245"/>
      <c r="H269" s="248">
        <v>-233.49600000000001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168</v>
      </c>
      <c r="AU269" s="254" t="s">
        <v>85</v>
      </c>
      <c r="AV269" s="14" t="s">
        <v>85</v>
      </c>
      <c r="AW269" s="14" t="s">
        <v>37</v>
      </c>
      <c r="AX269" s="14" t="s">
        <v>76</v>
      </c>
      <c r="AY269" s="254" t="s">
        <v>155</v>
      </c>
    </row>
    <row r="270" s="14" customFormat="1">
      <c r="A270" s="14"/>
      <c r="B270" s="244"/>
      <c r="C270" s="245"/>
      <c r="D270" s="227" t="s">
        <v>168</v>
      </c>
      <c r="E270" s="246" t="s">
        <v>21</v>
      </c>
      <c r="F270" s="247" t="s">
        <v>1407</v>
      </c>
      <c r="G270" s="245"/>
      <c r="H270" s="248">
        <v>-41.052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168</v>
      </c>
      <c r="AU270" s="254" t="s">
        <v>85</v>
      </c>
      <c r="AV270" s="14" t="s">
        <v>85</v>
      </c>
      <c r="AW270" s="14" t="s">
        <v>37</v>
      </c>
      <c r="AX270" s="14" t="s">
        <v>76</v>
      </c>
      <c r="AY270" s="254" t="s">
        <v>155</v>
      </c>
    </row>
    <row r="271" s="14" customFormat="1">
      <c r="A271" s="14"/>
      <c r="B271" s="244"/>
      <c r="C271" s="245"/>
      <c r="D271" s="227" t="s">
        <v>168</v>
      </c>
      <c r="E271" s="246" t="s">
        <v>21</v>
      </c>
      <c r="F271" s="247" t="s">
        <v>1408</v>
      </c>
      <c r="G271" s="245"/>
      <c r="H271" s="248">
        <v>-0.40000000000000002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168</v>
      </c>
      <c r="AU271" s="254" t="s">
        <v>85</v>
      </c>
      <c r="AV271" s="14" t="s">
        <v>85</v>
      </c>
      <c r="AW271" s="14" t="s">
        <v>37</v>
      </c>
      <c r="AX271" s="14" t="s">
        <v>76</v>
      </c>
      <c r="AY271" s="254" t="s">
        <v>155</v>
      </c>
    </row>
    <row r="272" s="14" customFormat="1">
      <c r="A272" s="14"/>
      <c r="B272" s="244"/>
      <c r="C272" s="245"/>
      <c r="D272" s="227" t="s">
        <v>168</v>
      </c>
      <c r="E272" s="246" t="s">
        <v>21</v>
      </c>
      <c r="F272" s="247" t="s">
        <v>1409</v>
      </c>
      <c r="G272" s="245"/>
      <c r="H272" s="248">
        <v>-1.0429999999999999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168</v>
      </c>
      <c r="AU272" s="254" t="s">
        <v>85</v>
      </c>
      <c r="AV272" s="14" t="s">
        <v>85</v>
      </c>
      <c r="AW272" s="14" t="s">
        <v>37</v>
      </c>
      <c r="AX272" s="14" t="s">
        <v>76</v>
      </c>
      <c r="AY272" s="254" t="s">
        <v>155</v>
      </c>
    </row>
    <row r="273" s="15" customFormat="1">
      <c r="A273" s="15"/>
      <c r="B273" s="255"/>
      <c r="C273" s="256"/>
      <c r="D273" s="227" t="s">
        <v>168</v>
      </c>
      <c r="E273" s="257" t="s">
        <v>21</v>
      </c>
      <c r="F273" s="258" t="s">
        <v>171</v>
      </c>
      <c r="G273" s="256"/>
      <c r="H273" s="259">
        <v>56.767000000000003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168</v>
      </c>
      <c r="AU273" s="265" t="s">
        <v>85</v>
      </c>
      <c r="AV273" s="15" t="s">
        <v>162</v>
      </c>
      <c r="AW273" s="15" t="s">
        <v>37</v>
      </c>
      <c r="AX273" s="15" t="s">
        <v>83</v>
      </c>
      <c r="AY273" s="265" t="s">
        <v>155</v>
      </c>
    </row>
    <row r="274" s="2" customFormat="1" ht="16.5" customHeight="1">
      <c r="A274" s="40"/>
      <c r="B274" s="41"/>
      <c r="C274" s="277" t="s">
        <v>406</v>
      </c>
      <c r="D274" s="277" t="s">
        <v>476</v>
      </c>
      <c r="E274" s="278" t="s">
        <v>477</v>
      </c>
      <c r="F274" s="279" t="s">
        <v>478</v>
      </c>
      <c r="G274" s="280" t="s">
        <v>443</v>
      </c>
      <c r="H274" s="281">
        <v>119.83499999999999</v>
      </c>
      <c r="I274" s="282"/>
      <c r="J274" s="283">
        <f>ROUND(I274*H274,2)</f>
        <v>0</v>
      </c>
      <c r="K274" s="279" t="s">
        <v>479</v>
      </c>
      <c r="L274" s="284"/>
      <c r="M274" s="285" t="s">
        <v>21</v>
      </c>
      <c r="N274" s="286" t="s">
        <v>47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225</v>
      </c>
      <c r="AT274" s="225" t="s">
        <v>476</v>
      </c>
      <c r="AU274" s="225" t="s">
        <v>85</v>
      </c>
      <c r="AY274" s="19" t="s">
        <v>155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83</v>
      </c>
      <c r="BK274" s="226">
        <f>ROUND(I274*H274,2)</f>
        <v>0</v>
      </c>
      <c r="BL274" s="19" t="s">
        <v>162</v>
      </c>
      <c r="BM274" s="225" t="s">
        <v>1410</v>
      </c>
    </row>
    <row r="275" s="2" customFormat="1">
      <c r="A275" s="40"/>
      <c r="B275" s="41"/>
      <c r="C275" s="42"/>
      <c r="D275" s="227" t="s">
        <v>164</v>
      </c>
      <c r="E275" s="42"/>
      <c r="F275" s="228" t="s">
        <v>478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164</v>
      </c>
      <c r="AU275" s="19" t="s">
        <v>85</v>
      </c>
    </row>
    <row r="276" s="2" customFormat="1">
      <c r="A276" s="40"/>
      <c r="B276" s="41"/>
      <c r="C276" s="42"/>
      <c r="D276" s="227" t="s">
        <v>481</v>
      </c>
      <c r="E276" s="42"/>
      <c r="F276" s="287" t="s">
        <v>482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481</v>
      </c>
      <c r="AU276" s="19" t="s">
        <v>85</v>
      </c>
    </row>
    <row r="277" s="14" customFormat="1">
      <c r="A277" s="14"/>
      <c r="B277" s="244"/>
      <c r="C277" s="245"/>
      <c r="D277" s="227" t="s">
        <v>168</v>
      </c>
      <c r="E277" s="245"/>
      <c r="F277" s="247" t="s">
        <v>1411</v>
      </c>
      <c r="G277" s="245"/>
      <c r="H277" s="248">
        <v>119.83499999999999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168</v>
      </c>
      <c r="AU277" s="254" t="s">
        <v>85</v>
      </c>
      <c r="AV277" s="14" t="s">
        <v>85</v>
      </c>
      <c r="AW277" s="14" t="s">
        <v>4</v>
      </c>
      <c r="AX277" s="14" t="s">
        <v>83</v>
      </c>
      <c r="AY277" s="254" t="s">
        <v>155</v>
      </c>
    </row>
    <row r="278" s="2" customFormat="1" ht="16.5" customHeight="1">
      <c r="A278" s="40"/>
      <c r="B278" s="41"/>
      <c r="C278" s="214" t="s">
        <v>412</v>
      </c>
      <c r="D278" s="214" t="s">
        <v>157</v>
      </c>
      <c r="E278" s="215" t="s">
        <v>485</v>
      </c>
      <c r="F278" s="216" t="s">
        <v>486</v>
      </c>
      <c r="G278" s="217" t="s">
        <v>270</v>
      </c>
      <c r="H278" s="218">
        <v>117.962</v>
      </c>
      <c r="I278" s="219"/>
      <c r="J278" s="220">
        <f>ROUND(I278*H278,2)</f>
        <v>0</v>
      </c>
      <c r="K278" s="216" t="s">
        <v>161</v>
      </c>
      <c r="L278" s="46"/>
      <c r="M278" s="221" t="s">
        <v>21</v>
      </c>
      <c r="N278" s="222" t="s">
        <v>47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162</v>
      </c>
      <c r="AT278" s="225" t="s">
        <v>157</v>
      </c>
      <c r="AU278" s="225" t="s">
        <v>85</v>
      </c>
      <c r="AY278" s="19" t="s">
        <v>155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83</v>
      </c>
      <c r="BK278" s="226">
        <f>ROUND(I278*H278,2)</f>
        <v>0</v>
      </c>
      <c r="BL278" s="19" t="s">
        <v>162</v>
      </c>
      <c r="BM278" s="225" t="s">
        <v>1412</v>
      </c>
    </row>
    <row r="279" s="2" customFormat="1">
      <c r="A279" s="40"/>
      <c r="B279" s="41"/>
      <c r="C279" s="42"/>
      <c r="D279" s="227" t="s">
        <v>164</v>
      </c>
      <c r="E279" s="42"/>
      <c r="F279" s="228" t="s">
        <v>488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164</v>
      </c>
      <c r="AU279" s="19" t="s">
        <v>85</v>
      </c>
    </row>
    <row r="280" s="2" customFormat="1">
      <c r="A280" s="40"/>
      <c r="B280" s="41"/>
      <c r="C280" s="42"/>
      <c r="D280" s="232" t="s">
        <v>166</v>
      </c>
      <c r="E280" s="42"/>
      <c r="F280" s="233" t="s">
        <v>489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166</v>
      </c>
      <c r="AU280" s="19" t="s">
        <v>85</v>
      </c>
    </row>
    <row r="281" s="13" customFormat="1">
      <c r="A281" s="13"/>
      <c r="B281" s="234"/>
      <c r="C281" s="235"/>
      <c r="D281" s="227" t="s">
        <v>168</v>
      </c>
      <c r="E281" s="236" t="s">
        <v>21</v>
      </c>
      <c r="F281" s="237" t="s">
        <v>1413</v>
      </c>
      <c r="G281" s="235"/>
      <c r="H281" s="236" t="s">
        <v>21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168</v>
      </c>
      <c r="AU281" s="243" t="s">
        <v>85</v>
      </c>
      <c r="AV281" s="13" t="s">
        <v>83</v>
      </c>
      <c r="AW281" s="13" t="s">
        <v>37</v>
      </c>
      <c r="AX281" s="13" t="s">
        <v>76</v>
      </c>
      <c r="AY281" s="243" t="s">
        <v>155</v>
      </c>
    </row>
    <row r="282" s="13" customFormat="1">
      <c r="A282" s="13"/>
      <c r="B282" s="234"/>
      <c r="C282" s="235"/>
      <c r="D282" s="227" t="s">
        <v>168</v>
      </c>
      <c r="E282" s="236" t="s">
        <v>21</v>
      </c>
      <c r="F282" s="237" t="s">
        <v>1405</v>
      </c>
      <c r="G282" s="235"/>
      <c r="H282" s="236" t="s">
        <v>21</v>
      </c>
      <c r="I282" s="238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168</v>
      </c>
      <c r="AU282" s="243" t="s">
        <v>85</v>
      </c>
      <c r="AV282" s="13" t="s">
        <v>83</v>
      </c>
      <c r="AW282" s="13" t="s">
        <v>37</v>
      </c>
      <c r="AX282" s="13" t="s">
        <v>76</v>
      </c>
      <c r="AY282" s="243" t="s">
        <v>155</v>
      </c>
    </row>
    <row r="283" s="14" customFormat="1">
      <c r="A283" s="14"/>
      <c r="B283" s="244"/>
      <c r="C283" s="245"/>
      <c r="D283" s="227" t="s">
        <v>168</v>
      </c>
      <c r="E283" s="246" t="s">
        <v>21</v>
      </c>
      <c r="F283" s="247" t="s">
        <v>1414</v>
      </c>
      <c r="G283" s="245"/>
      <c r="H283" s="248">
        <v>233.49600000000001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168</v>
      </c>
      <c r="AU283" s="254" t="s">
        <v>85</v>
      </c>
      <c r="AV283" s="14" t="s">
        <v>85</v>
      </c>
      <c r="AW283" s="14" t="s">
        <v>37</v>
      </c>
      <c r="AX283" s="14" t="s">
        <v>76</v>
      </c>
      <c r="AY283" s="254" t="s">
        <v>155</v>
      </c>
    </row>
    <row r="284" s="14" customFormat="1">
      <c r="A284" s="14"/>
      <c r="B284" s="244"/>
      <c r="C284" s="245"/>
      <c r="D284" s="227" t="s">
        <v>168</v>
      </c>
      <c r="E284" s="246" t="s">
        <v>21</v>
      </c>
      <c r="F284" s="247" t="s">
        <v>1415</v>
      </c>
      <c r="G284" s="245"/>
      <c r="H284" s="248">
        <v>-74.650999999999996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168</v>
      </c>
      <c r="AU284" s="254" t="s">
        <v>85</v>
      </c>
      <c r="AV284" s="14" t="s">
        <v>85</v>
      </c>
      <c r="AW284" s="14" t="s">
        <v>37</v>
      </c>
      <c r="AX284" s="14" t="s">
        <v>76</v>
      </c>
      <c r="AY284" s="254" t="s">
        <v>155</v>
      </c>
    </row>
    <row r="285" s="14" customFormat="1">
      <c r="A285" s="14"/>
      <c r="B285" s="244"/>
      <c r="C285" s="245"/>
      <c r="D285" s="227" t="s">
        <v>168</v>
      </c>
      <c r="E285" s="246" t="s">
        <v>21</v>
      </c>
      <c r="F285" s="247" t="s">
        <v>1416</v>
      </c>
      <c r="G285" s="245"/>
      <c r="H285" s="248">
        <v>-40.883000000000003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168</v>
      </c>
      <c r="AU285" s="254" t="s">
        <v>85</v>
      </c>
      <c r="AV285" s="14" t="s">
        <v>85</v>
      </c>
      <c r="AW285" s="14" t="s">
        <v>37</v>
      </c>
      <c r="AX285" s="14" t="s">
        <v>76</v>
      </c>
      <c r="AY285" s="254" t="s">
        <v>155</v>
      </c>
    </row>
    <row r="286" s="15" customFormat="1">
      <c r="A286" s="15"/>
      <c r="B286" s="255"/>
      <c r="C286" s="256"/>
      <c r="D286" s="227" t="s">
        <v>168</v>
      </c>
      <c r="E286" s="257" t="s">
        <v>21</v>
      </c>
      <c r="F286" s="258" t="s">
        <v>171</v>
      </c>
      <c r="G286" s="256"/>
      <c r="H286" s="259">
        <v>117.962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168</v>
      </c>
      <c r="AU286" s="265" t="s">
        <v>85</v>
      </c>
      <c r="AV286" s="15" t="s">
        <v>162</v>
      </c>
      <c r="AW286" s="15" t="s">
        <v>37</v>
      </c>
      <c r="AX286" s="15" t="s">
        <v>83</v>
      </c>
      <c r="AY286" s="265" t="s">
        <v>155</v>
      </c>
    </row>
    <row r="287" s="2" customFormat="1" ht="16.5" customHeight="1">
      <c r="A287" s="40"/>
      <c r="B287" s="41"/>
      <c r="C287" s="277" t="s">
        <v>420</v>
      </c>
      <c r="D287" s="277" t="s">
        <v>476</v>
      </c>
      <c r="E287" s="278" t="s">
        <v>500</v>
      </c>
      <c r="F287" s="279" t="s">
        <v>501</v>
      </c>
      <c r="G287" s="280" t="s">
        <v>443</v>
      </c>
      <c r="H287" s="281">
        <v>235.92400000000001</v>
      </c>
      <c r="I287" s="282"/>
      <c r="J287" s="283">
        <f>ROUND(I287*H287,2)</f>
        <v>0</v>
      </c>
      <c r="K287" s="279" t="s">
        <v>161</v>
      </c>
      <c r="L287" s="284"/>
      <c r="M287" s="285" t="s">
        <v>21</v>
      </c>
      <c r="N287" s="286" t="s">
        <v>47</v>
      </c>
      <c r="O287" s="86"/>
      <c r="P287" s="223">
        <f>O287*H287</f>
        <v>0</v>
      </c>
      <c r="Q287" s="223">
        <v>1</v>
      </c>
      <c r="R287" s="223">
        <f>Q287*H287</f>
        <v>235.92400000000001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225</v>
      </c>
      <c r="AT287" s="225" t="s">
        <v>476</v>
      </c>
      <c r="AU287" s="225" t="s">
        <v>85</v>
      </c>
      <c r="AY287" s="19" t="s">
        <v>155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83</v>
      </c>
      <c r="BK287" s="226">
        <f>ROUND(I287*H287,2)</f>
        <v>0</v>
      </c>
      <c r="BL287" s="19" t="s">
        <v>162</v>
      </c>
      <c r="BM287" s="225" t="s">
        <v>1417</v>
      </c>
    </row>
    <row r="288" s="2" customFormat="1">
      <c r="A288" s="40"/>
      <c r="B288" s="41"/>
      <c r="C288" s="42"/>
      <c r="D288" s="227" t="s">
        <v>164</v>
      </c>
      <c r="E288" s="42"/>
      <c r="F288" s="228" t="s">
        <v>501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164</v>
      </c>
      <c r="AU288" s="19" t="s">
        <v>85</v>
      </c>
    </row>
    <row r="289" s="2" customFormat="1">
      <c r="A289" s="40"/>
      <c r="B289" s="41"/>
      <c r="C289" s="42"/>
      <c r="D289" s="227" t="s">
        <v>481</v>
      </c>
      <c r="E289" s="42"/>
      <c r="F289" s="287" t="s">
        <v>503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481</v>
      </c>
      <c r="AU289" s="19" t="s">
        <v>85</v>
      </c>
    </row>
    <row r="290" s="14" customFormat="1">
      <c r="A290" s="14"/>
      <c r="B290" s="244"/>
      <c r="C290" s="245"/>
      <c r="D290" s="227" t="s">
        <v>168</v>
      </c>
      <c r="E290" s="245"/>
      <c r="F290" s="247" t="s">
        <v>1418</v>
      </c>
      <c r="G290" s="245"/>
      <c r="H290" s="248">
        <v>235.92400000000001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168</v>
      </c>
      <c r="AU290" s="254" t="s">
        <v>85</v>
      </c>
      <c r="AV290" s="14" t="s">
        <v>85</v>
      </c>
      <c r="AW290" s="14" t="s">
        <v>4</v>
      </c>
      <c r="AX290" s="14" t="s">
        <v>83</v>
      </c>
      <c r="AY290" s="254" t="s">
        <v>155</v>
      </c>
    </row>
    <row r="291" s="12" customFormat="1" ht="22.8" customHeight="1">
      <c r="A291" s="12"/>
      <c r="B291" s="198"/>
      <c r="C291" s="199"/>
      <c r="D291" s="200" t="s">
        <v>75</v>
      </c>
      <c r="E291" s="212" t="s">
        <v>85</v>
      </c>
      <c r="F291" s="212" t="s">
        <v>511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SUM(P292:P297)</f>
        <v>0</v>
      </c>
      <c r="Q291" s="206"/>
      <c r="R291" s="207">
        <f>SUM(R292:R297)</f>
        <v>0.026729499999999996</v>
      </c>
      <c r="S291" s="206"/>
      <c r="T291" s="208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83</v>
      </c>
      <c r="AT291" s="210" t="s">
        <v>75</v>
      </c>
      <c r="AU291" s="210" t="s">
        <v>83</v>
      </c>
      <c r="AY291" s="209" t="s">
        <v>155</v>
      </c>
      <c r="BK291" s="211">
        <f>SUM(BK292:BK297)</f>
        <v>0</v>
      </c>
    </row>
    <row r="292" s="2" customFormat="1" ht="16.5" customHeight="1">
      <c r="A292" s="40"/>
      <c r="B292" s="41"/>
      <c r="C292" s="214" t="s">
        <v>427</v>
      </c>
      <c r="D292" s="214" t="s">
        <v>157</v>
      </c>
      <c r="E292" s="215" t="s">
        <v>513</v>
      </c>
      <c r="F292" s="216" t="s">
        <v>514</v>
      </c>
      <c r="G292" s="217" t="s">
        <v>208</v>
      </c>
      <c r="H292" s="218">
        <v>54.549999999999997</v>
      </c>
      <c r="I292" s="219"/>
      <c r="J292" s="220">
        <f>ROUND(I292*H292,2)</f>
        <v>0</v>
      </c>
      <c r="K292" s="216" t="s">
        <v>161</v>
      </c>
      <c r="L292" s="46"/>
      <c r="M292" s="221" t="s">
        <v>21</v>
      </c>
      <c r="N292" s="222" t="s">
        <v>47</v>
      </c>
      <c r="O292" s="86"/>
      <c r="P292" s="223">
        <f>O292*H292</f>
        <v>0</v>
      </c>
      <c r="Q292" s="223">
        <v>0.00048999999999999998</v>
      </c>
      <c r="R292" s="223">
        <f>Q292*H292</f>
        <v>0.026729499999999996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162</v>
      </c>
      <c r="AT292" s="225" t="s">
        <v>157</v>
      </c>
      <c r="AU292" s="225" t="s">
        <v>85</v>
      </c>
      <c r="AY292" s="19" t="s">
        <v>155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83</v>
      </c>
      <c r="BK292" s="226">
        <f>ROUND(I292*H292,2)</f>
        <v>0</v>
      </c>
      <c r="BL292" s="19" t="s">
        <v>162</v>
      </c>
      <c r="BM292" s="225" t="s">
        <v>1419</v>
      </c>
    </row>
    <row r="293" s="2" customFormat="1">
      <c r="A293" s="40"/>
      <c r="B293" s="41"/>
      <c r="C293" s="42"/>
      <c r="D293" s="227" t="s">
        <v>164</v>
      </c>
      <c r="E293" s="42"/>
      <c r="F293" s="228" t="s">
        <v>516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164</v>
      </c>
      <c r="AU293" s="19" t="s">
        <v>85</v>
      </c>
    </row>
    <row r="294" s="2" customFormat="1">
      <c r="A294" s="40"/>
      <c r="B294" s="41"/>
      <c r="C294" s="42"/>
      <c r="D294" s="232" t="s">
        <v>166</v>
      </c>
      <c r="E294" s="42"/>
      <c r="F294" s="233" t="s">
        <v>517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166</v>
      </c>
      <c r="AU294" s="19" t="s">
        <v>85</v>
      </c>
    </row>
    <row r="295" s="13" customFormat="1">
      <c r="A295" s="13"/>
      <c r="B295" s="234"/>
      <c r="C295" s="235"/>
      <c r="D295" s="227" t="s">
        <v>168</v>
      </c>
      <c r="E295" s="236" t="s">
        <v>21</v>
      </c>
      <c r="F295" s="237" t="s">
        <v>220</v>
      </c>
      <c r="G295" s="235"/>
      <c r="H295" s="236" t="s">
        <v>21</v>
      </c>
      <c r="I295" s="238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168</v>
      </c>
      <c r="AU295" s="243" t="s">
        <v>85</v>
      </c>
      <c r="AV295" s="13" t="s">
        <v>83</v>
      </c>
      <c r="AW295" s="13" t="s">
        <v>37</v>
      </c>
      <c r="AX295" s="13" t="s">
        <v>76</v>
      </c>
      <c r="AY295" s="243" t="s">
        <v>155</v>
      </c>
    </row>
    <row r="296" s="14" customFormat="1">
      <c r="A296" s="14"/>
      <c r="B296" s="244"/>
      <c r="C296" s="245"/>
      <c r="D296" s="227" t="s">
        <v>168</v>
      </c>
      <c r="E296" s="246" t="s">
        <v>21</v>
      </c>
      <c r="F296" s="247" t="s">
        <v>1318</v>
      </c>
      <c r="G296" s="245"/>
      <c r="H296" s="248">
        <v>54.549999999999997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168</v>
      </c>
      <c r="AU296" s="254" t="s">
        <v>85</v>
      </c>
      <c r="AV296" s="14" t="s">
        <v>85</v>
      </c>
      <c r="AW296" s="14" t="s">
        <v>37</v>
      </c>
      <c r="AX296" s="14" t="s">
        <v>76</v>
      </c>
      <c r="AY296" s="254" t="s">
        <v>155</v>
      </c>
    </row>
    <row r="297" s="15" customFormat="1">
      <c r="A297" s="15"/>
      <c r="B297" s="255"/>
      <c r="C297" s="256"/>
      <c r="D297" s="227" t="s">
        <v>168</v>
      </c>
      <c r="E297" s="257" t="s">
        <v>21</v>
      </c>
      <c r="F297" s="258" t="s">
        <v>171</v>
      </c>
      <c r="G297" s="256"/>
      <c r="H297" s="259">
        <v>54.549999999999997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168</v>
      </c>
      <c r="AU297" s="265" t="s">
        <v>85</v>
      </c>
      <c r="AV297" s="15" t="s">
        <v>162</v>
      </c>
      <c r="AW297" s="15" t="s">
        <v>37</v>
      </c>
      <c r="AX297" s="15" t="s">
        <v>83</v>
      </c>
      <c r="AY297" s="265" t="s">
        <v>155</v>
      </c>
    </row>
    <row r="298" s="12" customFormat="1" ht="22.8" customHeight="1">
      <c r="A298" s="12"/>
      <c r="B298" s="198"/>
      <c r="C298" s="199"/>
      <c r="D298" s="200" t="s">
        <v>75</v>
      </c>
      <c r="E298" s="212" t="s">
        <v>180</v>
      </c>
      <c r="F298" s="212" t="s">
        <v>519</v>
      </c>
      <c r="G298" s="199"/>
      <c r="H298" s="199"/>
      <c r="I298" s="202"/>
      <c r="J298" s="213">
        <f>BK298</f>
        <v>0</v>
      </c>
      <c r="K298" s="199"/>
      <c r="L298" s="204"/>
      <c r="M298" s="205"/>
      <c r="N298" s="206"/>
      <c r="O298" s="206"/>
      <c r="P298" s="207">
        <f>SUM(P299:P306)</f>
        <v>0</v>
      </c>
      <c r="Q298" s="206"/>
      <c r="R298" s="207">
        <f>SUM(R299:R306)</f>
        <v>0</v>
      </c>
      <c r="S298" s="206"/>
      <c r="T298" s="208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9" t="s">
        <v>83</v>
      </c>
      <c r="AT298" s="210" t="s">
        <v>75</v>
      </c>
      <c r="AU298" s="210" t="s">
        <v>83</v>
      </c>
      <c r="AY298" s="209" t="s">
        <v>155</v>
      </c>
      <c r="BK298" s="211">
        <f>SUM(BK299:BK306)</f>
        <v>0</v>
      </c>
    </row>
    <row r="299" s="2" customFormat="1" ht="16.5" customHeight="1">
      <c r="A299" s="40"/>
      <c r="B299" s="41"/>
      <c r="C299" s="214" t="s">
        <v>433</v>
      </c>
      <c r="D299" s="214" t="s">
        <v>157</v>
      </c>
      <c r="E299" s="215" t="s">
        <v>521</v>
      </c>
      <c r="F299" s="216" t="s">
        <v>522</v>
      </c>
      <c r="G299" s="217" t="s">
        <v>208</v>
      </c>
      <c r="H299" s="218">
        <v>54.549999999999997</v>
      </c>
      <c r="I299" s="219"/>
      <c r="J299" s="220">
        <f>ROUND(I299*H299,2)</f>
        <v>0</v>
      </c>
      <c r="K299" s="216" t="s">
        <v>161</v>
      </c>
      <c r="L299" s="46"/>
      <c r="M299" s="221" t="s">
        <v>21</v>
      </c>
      <c r="N299" s="222" t="s">
        <v>47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162</v>
      </c>
      <c r="AT299" s="225" t="s">
        <v>157</v>
      </c>
      <c r="AU299" s="225" t="s">
        <v>85</v>
      </c>
      <c r="AY299" s="19" t="s">
        <v>155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83</v>
      </c>
      <c r="BK299" s="226">
        <f>ROUND(I299*H299,2)</f>
        <v>0</v>
      </c>
      <c r="BL299" s="19" t="s">
        <v>162</v>
      </c>
      <c r="BM299" s="225" t="s">
        <v>1420</v>
      </c>
    </row>
    <row r="300" s="2" customFormat="1">
      <c r="A300" s="40"/>
      <c r="B300" s="41"/>
      <c r="C300" s="42"/>
      <c r="D300" s="227" t="s">
        <v>164</v>
      </c>
      <c r="E300" s="42"/>
      <c r="F300" s="228" t="s">
        <v>524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164</v>
      </c>
      <c r="AU300" s="19" t="s">
        <v>85</v>
      </c>
    </row>
    <row r="301" s="2" customFormat="1">
      <c r="A301" s="40"/>
      <c r="B301" s="41"/>
      <c r="C301" s="42"/>
      <c r="D301" s="232" t="s">
        <v>166</v>
      </c>
      <c r="E301" s="42"/>
      <c r="F301" s="233" t="s">
        <v>525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166</v>
      </c>
      <c r="AU301" s="19" t="s">
        <v>85</v>
      </c>
    </row>
    <row r="302" s="14" customFormat="1">
      <c r="A302" s="14"/>
      <c r="B302" s="244"/>
      <c r="C302" s="245"/>
      <c r="D302" s="227" t="s">
        <v>168</v>
      </c>
      <c r="E302" s="246" t="s">
        <v>21</v>
      </c>
      <c r="F302" s="247" t="s">
        <v>1318</v>
      </c>
      <c r="G302" s="245"/>
      <c r="H302" s="248">
        <v>54.549999999999997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168</v>
      </c>
      <c r="AU302" s="254" t="s">
        <v>85</v>
      </c>
      <c r="AV302" s="14" t="s">
        <v>85</v>
      </c>
      <c r="AW302" s="14" t="s">
        <v>37</v>
      </c>
      <c r="AX302" s="14" t="s">
        <v>76</v>
      </c>
      <c r="AY302" s="254" t="s">
        <v>155</v>
      </c>
    </row>
    <row r="303" s="15" customFormat="1">
      <c r="A303" s="15"/>
      <c r="B303" s="255"/>
      <c r="C303" s="256"/>
      <c r="D303" s="227" t="s">
        <v>168</v>
      </c>
      <c r="E303" s="257" t="s">
        <v>21</v>
      </c>
      <c r="F303" s="258" t="s">
        <v>171</v>
      </c>
      <c r="G303" s="256"/>
      <c r="H303" s="259">
        <v>54.549999999999997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168</v>
      </c>
      <c r="AU303" s="265" t="s">
        <v>85</v>
      </c>
      <c r="AV303" s="15" t="s">
        <v>162</v>
      </c>
      <c r="AW303" s="15" t="s">
        <v>37</v>
      </c>
      <c r="AX303" s="15" t="s">
        <v>83</v>
      </c>
      <c r="AY303" s="265" t="s">
        <v>155</v>
      </c>
    </row>
    <row r="304" s="2" customFormat="1" ht="16.5" customHeight="1">
      <c r="A304" s="40"/>
      <c r="B304" s="41"/>
      <c r="C304" s="214" t="s">
        <v>440</v>
      </c>
      <c r="D304" s="214" t="s">
        <v>157</v>
      </c>
      <c r="E304" s="215" t="s">
        <v>530</v>
      </c>
      <c r="F304" s="216" t="s">
        <v>531</v>
      </c>
      <c r="G304" s="217" t="s">
        <v>208</v>
      </c>
      <c r="H304" s="218">
        <v>54.549999999999997</v>
      </c>
      <c r="I304" s="219"/>
      <c r="J304" s="220">
        <f>ROUND(I304*H304,2)</f>
        <v>0</v>
      </c>
      <c r="K304" s="216" t="s">
        <v>161</v>
      </c>
      <c r="L304" s="46"/>
      <c r="M304" s="221" t="s">
        <v>21</v>
      </c>
      <c r="N304" s="222" t="s">
        <v>47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162</v>
      </c>
      <c r="AT304" s="225" t="s">
        <v>157</v>
      </c>
      <c r="AU304" s="225" t="s">
        <v>85</v>
      </c>
      <c r="AY304" s="19" t="s">
        <v>155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83</v>
      </c>
      <c r="BK304" s="226">
        <f>ROUND(I304*H304,2)</f>
        <v>0</v>
      </c>
      <c r="BL304" s="19" t="s">
        <v>162</v>
      </c>
      <c r="BM304" s="225" t="s">
        <v>1421</v>
      </c>
    </row>
    <row r="305" s="2" customFormat="1">
      <c r="A305" s="40"/>
      <c r="B305" s="41"/>
      <c r="C305" s="42"/>
      <c r="D305" s="227" t="s">
        <v>164</v>
      </c>
      <c r="E305" s="42"/>
      <c r="F305" s="228" t="s">
        <v>533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164</v>
      </c>
      <c r="AU305" s="19" t="s">
        <v>85</v>
      </c>
    </row>
    <row r="306" s="2" customFormat="1">
      <c r="A306" s="40"/>
      <c r="B306" s="41"/>
      <c r="C306" s="42"/>
      <c r="D306" s="232" t="s">
        <v>166</v>
      </c>
      <c r="E306" s="42"/>
      <c r="F306" s="233" t="s">
        <v>534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166</v>
      </c>
      <c r="AU306" s="19" t="s">
        <v>85</v>
      </c>
    </row>
    <row r="307" s="12" customFormat="1" ht="22.8" customHeight="1">
      <c r="A307" s="12"/>
      <c r="B307" s="198"/>
      <c r="C307" s="199"/>
      <c r="D307" s="200" t="s">
        <v>75</v>
      </c>
      <c r="E307" s="212" t="s">
        <v>162</v>
      </c>
      <c r="F307" s="212" t="s">
        <v>535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SUM(P308:P350)</f>
        <v>0</v>
      </c>
      <c r="Q307" s="206"/>
      <c r="R307" s="207">
        <f>SUM(R308:R350)</f>
        <v>177.09999929999998</v>
      </c>
      <c r="S307" s="206"/>
      <c r="T307" s="208">
        <f>SUM(T308:T350)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9" t="s">
        <v>83</v>
      </c>
      <c r="AT307" s="210" t="s">
        <v>75</v>
      </c>
      <c r="AU307" s="210" t="s">
        <v>83</v>
      </c>
      <c r="AY307" s="209" t="s">
        <v>155</v>
      </c>
      <c r="BK307" s="211">
        <f>SUM(BK308:BK350)</f>
        <v>0</v>
      </c>
    </row>
    <row r="308" s="2" customFormat="1" ht="16.5" customHeight="1">
      <c r="A308" s="40"/>
      <c r="B308" s="41"/>
      <c r="C308" s="214" t="s">
        <v>450</v>
      </c>
      <c r="D308" s="214" t="s">
        <v>157</v>
      </c>
      <c r="E308" s="215" t="s">
        <v>537</v>
      </c>
      <c r="F308" s="216" t="s">
        <v>538</v>
      </c>
      <c r="G308" s="217" t="s">
        <v>270</v>
      </c>
      <c r="H308" s="218">
        <v>41.052</v>
      </c>
      <c r="I308" s="219"/>
      <c r="J308" s="220">
        <f>ROUND(I308*H308,2)</f>
        <v>0</v>
      </c>
      <c r="K308" s="216" t="s">
        <v>161</v>
      </c>
      <c r="L308" s="46"/>
      <c r="M308" s="221" t="s">
        <v>21</v>
      </c>
      <c r="N308" s="222" t="s">
        <v>47</v>
      </c>
      <c r="O308" s="86"/>
      <c r="P308" s="223">
        <f>O308*H308</f>
        <v>0</v>
      </c>
      <c r="Q308" s="223">
        <v>1.8907700000000001</v>
      </c>
      <c r="R308" s="223">
        <f>Q308*H308</f>
        <v>77.619890040000001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162</v>
      </c>
      <c r="AT308" s="225" t="s">
        <v>157</v>
      </c>
      <c r="AU308" s="225" t="s">
        <v>85</v>
      </c>
      <c r="AY308" s="19" t="s">
        <v>155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83</v>
      </c>
      <c r="BK308" s="226">
        <f>ROUND(I308*H308,2)</f>
        <v>0</v>
      </c>
      <c r="BL308" s="19" t="s">
        <v>162</v>
      </c>
      <c r="BM308" s="225" t="s">
        <v>1422</v>
      </c>
    </row>
    <row r="309" s="2" customFormat="1">
      <c r="A309" s="40"/>
      <c r="B309" s="41"/>
      <c r="C309" s="42"/>
      <c r="D309" s="227" t="s">
        <v>164</v>
      </c>
      <c r="E309" s="42"/>
      <c r="F309" s="228" t="s">
        <v>540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164</v>
      </c>
      <c r="AU309" s="19" t="s">
        <v>85</v>
      </c>
    </row>
    <row r="310" s="2" customFormat="1">
      <c r="A310" s="40"/>
      <c r="B310" s="41"/>
      <c r="C310" s="42"/>
      <c r="D310" s="232" t="s">
        <v>166</v>
      </c>
      <c r="E310" s="42"/>
      <c r="F310" s="233" t="s">
        <v>541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166</v>
      </c>
      <c r="AU310" s="19" t="s">
        <v>85</v>
      </c>
    </row>
    <row r="311" s="13" customFormat="1">
      <c r="A311" s="13"/>
      <c r="B311" s="234"/>
      <c r="C311" s="235"/>
      <c r="D311" s="227" t="s">
        <v>168</v>
      </c>
      <c r="E311" s="236" t="s">
        <v>21</v>
      </c>
      <c r="F311" s="237" t="s">
        <v>1423</v>
      </c>
      <c r="G311" s="235"/>
      <c r="H311" s="236" t="s">
        <v>21</v>
      </c>
      <c r="I311" s="238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168</v>
      </c>
      <c r="AU311" s="243" t="s">
        <v>85</v>
      </c>
      <c r="AV311" s="13" t="s">
        <v>83</v>
      </c>
      <c r="AW311" s="13" t="s">
        <v>37</v>
      </c>
      <c r="AX311" s="13" t="s">
        <v>76</v>
      </c>
      <c r="AY311" s="243" t="s">
        <v>155</v>
      </c>
    </row>
    <row r="312" s="14" customFormat="1">
      <c r="A312" s="14"/>
      <c r="B312" s="244"/>
      <c r="C312" s="245"/>
      <c r="D312" s="227" t="s">
        <v>168</v>
      </c>
      <c r="E312" s="246" t="s">
        <v>21</v>
      </c>
      <c r="F312" s="247" t="s">
        <v>1424</v>
      </c>
      <c r="G312" s="245"/>
      <c r="H312" s="248">
        <v>40.258000000000003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168</v>
      </c>
      <c r="AU312" s="254" t="s">
        <v>85</v>
      </c>
      <c r="AV312" s="14" t="s">
        <v>85</v>
      </c>
      <c r="AW312" s="14" t="s">
        <v>37</v>
      </c>
      <c r="AX312" s="14" t="s">
        <v>76</v>
      </c>
      <c r="AY312" s="254" t="s">
        <v>155</v>
      </c>
    </row>
    <row r="313" s="14" customFormat="1">
      <c r="A313" s="14"/>
      <c r="B313" s="244"/>
      <c r="C313" s="245"/>
      <c r="D313" s="227" t="s">
        <v>168</v>
      </c>
      <c r="E313" s="246" t="s">
        <v>21</v>
      </c>
      <c r="F313" s="247" t="s">
        <v>1425</v>
      </c>
      <c r="G313" s="245"/>
      <c r="H313" s="248">
        <v>0.79400000000000004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168</v>
      </c>
      <c r="AU313" s="254" t="s">
        <v>85</v>
      </c>
      <c r="AV313" s="14" t="s">
        <v>85</v>
      </c>
      <c r="AW313" s="14" t="s">
        <v>37</v>
      </c>
      <c r="AX313" s="14" t="s">
        <v>76</v>
      </c>
      <c r="AY313" s="254" t="s">
        <v>155</v>
      </c>
    </row>
    <row r="314" s="15" customFormat="1">
      <c r="A314" s="15"/>
      <c r="B314" s="255"/>
      <c r="C314" s="256"/>
      <c r="D314" s="227" t="s">
        <v>168</v>
      </c>
      <c r="E314" s="257" t="s">
        <v>21</v>
      </c>
      <c r="F314" s="258" t="s">
        <v>171</v>
      </c>
      <c r="G314" s="256"/>
      <c r="H314" s="259">
        <v>41.052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5" t="s">
        <v>168</v>
      </c>
      <c r="AU314" s="265" t="s">
        <v>85</v>
      </c>
      <c r="AV314" s="15" t="s">
        <v>162</v>
      </c>
      <c r="AW314" s="15" t="s">
        <v>37</v>
      </c>
      <c r="AX314" s="15" t="s">
        <v>83</v>
      </c>
      <c r="AY314" s="265" t="s">
        <v>155</v>
      </c>
    </row>
    <row r="315" s="2" customFormat="1" ht="16.5" customHeight="1">
      <c r="A315" s="40"/>
      <c r="B315" s="41"/>
      <c r="C315" s="214" t="s">
        <v>475</v>
      </c>
      <c r="D315" s="214" t="s">
        <v>157</v>
      </c>
      <c r="E315" s="215" t="s">
        <v>551</v>
      </c>
      <c r="F315" s="216" t="s">
        <v>552</v>
      </c>
      <c r="G315" s="217" t="s">
        <v>553</v>
      </c>
      <c r="H315" s="218">
        <v>44</v>
      </c>
      <c r="I315" s="219"/>
      <c r="J315" s="220">
        <f>ROUND(I315*H315,2)</f>
        <v>0</v>
      </c>
      <c r="K315" s="216" t="s">
        <v>161</v>
      </c>
      <c r="L315" s="46"/>
      <c r="M315" s="221" t="s">
        <v>21</v>
      </c>
      <c r="N315" s="222" t="s">
        <v>47</v>
      </c>
      <c r="O315" s="86"/>
      <c r="P315" s="223">
        <f>O315*H315</f>
        <v>0</v>
      </c>
      <c r="Q315" s="223">
        <v>0.00165</v>
      </c>
      <c r="R315" s="223">
        <f>Q315*H315</f>
        <v>0.072599999999999998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162</v>
      </c>
      <c r="AT315" s="225" t="s">
        <v>157</v>
      </c>
      <c r="AU315" s="225" t="s">
        <v>85</v>
      </c>
      <c r="AY315" s="19" t="s">
        <v>155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83</v>
      </c>
      <c r="BK315" s="226">
        <f>ROUND(I315*H315,2)</f>
        <v>0</v>
      </c>
      <c r="BL315" s="19" t="s">
        <v>162</v>
      </c>
      <c r="BM315" s="225" t="s">
        <v>1426</v>
      </c>
    </row>
    <row r="316" s="2" customFormat="1">
      <c r="A316" s="40"/>
      <c r="B316" s="41"/>
      <c r="C316" s="42"/>
      <c r="D316" s="227" t="s">
        <v>164</v>
      </c>
      <c r="E316" s="42"/>
      <c r="F316" s="228" t="s">
        <v>555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164</v>
      </c>
      <c r="AU316" s="19" t="s">
        <v>85</v>
      </c>
    </row>
    <row r="317" s="2" customFormat="1">
      <c r="A317" s="40"/>
      <c r="B317" s="41"/>
      <c r="C317" s="42"/>
      <c r="D317" s="232" t="s">
        <v>166</v>
      </c>
      <c r="E317" s="42"/>
      <c r="F317" s="233" t="s">
        <v>556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166</v>
      </c>
      <c r="AU317" s="19" t="s">
        <v>85</v>
      </c>
    </row>
    <row r="318" s="14" customFormat="1">
      <c r="A318" s="14"/>
      <c r="B318" s="244"/>
      <c r="C318" s="245"/>
      <c r="D318" s="227" t="s">
        <v>168</v>
      </c>
      <c r="E318" s="246" t="s">
        <v>21</v>
      </c>
      <c r="F318" s="247" t="s">
        <v>1427</v>
      </c>
      <c r="G318" s="245"/>
      <c r="H318" s="248">
        <v>21.82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168</v>
      </c>
      <c r="AU318" s="254" t="s">
        <v>85</v>
      </c>
      <c r="AV318" s="14" t="s">
        <v>85</v>
      </c>
      <c r="AW318" s="14" t="s">
        <v>37</v>
      </c>
      <c r="AX318" s="14" t="s">
        <v>76</v>
      </c>
      <c r="AY318" s="254" t="s">
        <v>155</v>
      </c>
    </row>
    <row r="319" s="15" customFormat="1">
      <c r="A319" s="15"/>
      <c r="B319" s="255"/>
      <c r="C319" s="256"/>
      <c r="D319" s="227" t="s">
        <v>168</v>
      </c>
      <c r="E319" s="257" t="s">
        <v>21</v>
      </c>
      <c r="F319" s="258" t="s">
        <v>171</v>
      </c>
      <c r="G319" s="256"/>
      <c r="H319" s="259">
        <v>21.82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5" t="s">
        <v>168</v>
      </c>
      <c r="AU319" s="265" t="s">
        <v>85</v>
      </c>
      <c r="AV319" s="15" t="s">
        <v>162</v>
      </c>
      <c r="AW319" s="15" t="s">
        <v>37</v>
      </c>
      <c r="AX319" s="15" t="s">
        <v>76</v>
      </c>
      <c r="AY319" s="265" t="s">
        <v>155</v>
      </c>
    </row>
    <row r="320" s="14" customFormat="1">
      <c r="A320" s="14"/>
      <c r="B320" s="244"/>
      <c r="C320" s="245"/>
      <c r="D320" s="227" t="s">
        <v>168</v>
      </c>
      <c r="E320" s="246" t="s">
        <v>21</v>
      </c>
      <c r="F320" s="247" t="s">
        <v>1428</v>
      </c>
      <c r="G320" s="245"/>
      <c r="H320" s="248">
        <v>44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168</v>
      </c>
      <c r="AU320" s="254" t="s">
        <v>85</v>
      </c>
      <c r="AV320" s="14" t="s">
        <v>85</v>
      </c>
      <c r="AW320" s="14" t="s">
        <v>37</v>
      </c>
      <c r="AX320" s="14" t="s">
        <v>76</v>
      </c>
      <c r="AY320" s="254" t="s">
        <v>155</v>
      </c>
    </row>
    <row r="321" s="15" customFormat="1">
      <c r="A321" s="15"/>
      <c r="B321" s="255"/>
      <c r="C321" s="256"/>
      <c r="D321" s="227" t="s">
        <v>168</v>
      </c>
      <c r="E321" s="257" t="s">
        <v>21</v>
      </c>
      <c r="F321" s="258" t="s">
        <v>171</v>
      </c>
      <c r="G321" s="256"/>
      <c r="H321" s="259">
        <v>44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168</v>
      </c>
      <c r="AU321" s="265" t="s">
        <v>85</v>
      </c>
      <c r="AV321" s="15" t="s">
        <v>162</v>
      </c>
      <c r="AW321" s="15" t="s">
        <v>37</v>
      </c>
      <c r="AX321" s="15" t="s">
        <v>83</v>
      </c>
      <c r="AY321" s="265" t="s">
        <v>155</v>
      </c>
    </row>
    <row r="322" s="2" customFormat="1" ht="16.5" customHeight="1">
      <c r="A322" s="40"/>
      <c r="B322" s="41"/>
      <c r="C322" s="277" t="s">
        <v>484</v>
      </c>
      <c r="D322" s="277" t="s">
        <v>476</v>
      </c>
      <c r="E322" s="278" t="s">
        <v>1429</v>
      </c>
      <c r="F322" s="279" t="s">
        <v>1430</v>
      </c>
      <c r="G322" s="280" t="s">
        <v>553</v>
      </c>
      <c r="H322" s="281">
        <v>44.439999999999998</v>
      </c>
      <c r="I322" s="282"/>
      <c r="J322" s="283">
        <f>ROUND(I322*H322,2)</f>
        <v>0</v>
      </c>
      <c r="K322" s="279" t="s">
        <v>161</v>
      </c>
      <c r="L322" s="284"/>
      <c r="M322" s="285" t="s">
        <v>21</v>
      </c>
      <c r="N322" s="286" t="s">
        <v>47</v>
      </c>
      <c r="O322" s="86"/>
      <c r="P322" s="223">
        <f>O322*H322</f>
        <v>0</v>
      </c>
      <c r="Q322" s="223">
        <v>0.085000000000000006</v>
      </c>
      <c r="R322" s="223">
        <f>Q322*H322</f>
        <v>3.7774000000000001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225</v>
      </c>
      <c r="AT322" s="225" t="s">
        <v>476</v>
      </c>
      <c r="AU322" s="225" t="s">
        <v>85</v>
      </c>
      <c r="AY322" s="19" t="s">
        <v>155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83</v>
      </c>
      <c r="BK322" s="226">
        <f>ROUND(I322*H322,2)</f>
        <v>0</v>
      </c>
      <c r="BL322" s="19" t="s">
        <v>162</v>
      </c>
      <c r="BM322" s="225" t="s">
        <v>1431</v>
      </c>
    </row>
    <row r="323" s="2" customFormat="1">
      <c r="A323" s="40"/>
      <c r="B323" s="41"/>
      <c r="C323" s="42"/>
      <c r="D323" s="227" t="s">
        <v>164</v>
      </c>
      <c r="E323" s="42"/>
      <c r="F323" s="228" t="s">
        <v>1430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164</v>
      </c>
      <c r="AU323" s="19" t="s">
        <v>85</v>
      </c>
    </row>
    <row r="324" s="14" customFormat="1">
      <c r="A324" s="14"/>
      <c r="B324" s="244"/>
      <c r="C324" s="245"/>
      <c r="D324" s="227" t="s">
        <v>168</v>
      </c>
      <c r="E324" s="245"/>
      <c r="F324" s="247" t="s">
        <v>1432</v>
      </c>
      <c r="G324" s="245"/>
      <c r="H324" s="248">
        <v>44.439999999999998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168</v>
      </c>
      <c r="AU324" s="254" t="s">
        <v>85</v>
      </c>
      <c r="AV324" s="14" t="s">
        <v>85</v>
      </c>
      <c r="AW324" s="14" t="s">
        <v>4</v>
      </c>
      <c r="AX324" s="14" t="s">
        <v>83</v>
      </c>
      <c r="AY324" s="254" t="s">
        <v>155</v>
      </c>
    </row>
    <row r="325" s="2" customFormat="1" ht="16.5" customHeight="1">
      <c r="A325" s="40"/>
      <c r="B325" s="41"/>
      <c r="C325" s="214" t="s">
        <v>499</v>
      </c>
      <c r="D325" s="214" t="s">
        <v>157</v>
      </c>
      <c r="E325" s="215" t="s">
        <v>567</v>
      </c>
      <c r="F325" s="216" t="s">
        <v>568</v>
      </c>
      <c r="G325" s="217" t="s">
        <v>553</v>
      </c>
      <c r="H325" s="218">
        <v>2</v>
      </c>
      <c r="I325" s="219"/>
      <c r="J325" s="220">
        <f>ROUND(I325*H325,2)</f>
        <v>0</v>
      </c>
      <c r="K325" s="216" t="s">
        <v>161</v>
      </c>
      <c r="L325" s="46"/>
      <c r="M325" s="221" t="s">
        <v>21</v>
      </c>
      <c r="N325" s="222" t="s">
        <v>47</v>
      </c>
      <c r="O325" s="86"/>
      <c r="P325" s="223">
        <f>O325*H325</f>
        <v>0</v>
      </c>
      <c r="Q325" s="223">
        <v>0.22394</v>
      </c>
      <c r="R325" s="223">
        <f>Q325*H325</f>
        <v>0.44788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162</v>
      </c>
      <c r="AT325" s="225" t="s">
        <v>157</v>
      </c>
      <c r="AU325" s="225" t="s">
        <v>85</v>
      </c>
      <c r="AY325" s="19" t="s">
        <v>155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83</v>
      </c>
      <c r="BK325" s="226">
        <f>ROUND(I325*H325,2)</f>
        <v>0</v>
      </c>
      <c r="BL325" s="19" t="s">
        <v>162</v>
      </c>
      <c r="BM325" s="225" t="s">
        <v>1433</v>
      </c>
    </row>
    <row r="326" s="2" customFormat="1">
      <c r="A326" s="40"/>
      <c r="B326" s="41"/>
      <c r="C326" s="42"/>
      <c r="D326" s="227" t="s">
        <v>164</v>
      </c>
      <c r="E326" s="42"/>
      <c r="F326" s="228" t="s">
        <v>570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164</v>
      </c>
      <c r="AU326" s="19" t="s">
        <v>85</v>
      </c>
    </row>
    <row r="327" s="2" customFormat="1">
      <c r="A327" s="40"/>
      <c r="B327" s="41"/>
      <c r="C327" s="42"/>
      <c r="D327" s="232" t="s">
        <v>166</v>
      </c>
      <c r="E327" s="42"/>
      <c r="F327" s="233" t="s">
        <v>571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166</v>
      </c>
      <c r="AU327" s="19" t="s">
        <v>85</v>
      </c>
    </row>
    <row r="328" s="13" customFormat="1">
      <c r="A328" s="13"/>
      <c r="B328" s="234"/>
      <c r="C328" s="235"/>
      <c r="D328" s="227" t="s">
        <v>168</v>
      </c>
      <c r="E328" s="236" t="s">
        <v>21</v>
      </c>
      <c r="F328" s="237" t="s">
        <v>1434</v>
      </c>
      <c r="G328" s="235"/>
      <c r="H328" s="236" t="s">
        <v>21</v>
      </c>
      <c r="I328" s="238"/>
      <c r="J328" s="235"/>
      <c r="K328" s="235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168</v>
      </c>
      <c r="AU328" s="243" t="s">
        <v>85</v>
      </c>
      <c r="AV328" s="13" t="s">
        <v>83</v>
      </c>
      <c r="AW328" s="13" t="s">
        <v>37</v>
      </c>
      <c r="AX328" s="13" t="s">
        <v>76</v>
      </c>
      <c r="AY328" s="243" t="s">
        <v>155</v>
      </c>
    </row>
    <row r="329" s="14" customFormat="1">
      <c r="A329" s="14"/>
      <c r="B329" s="244"/>
      <c r="C329" s="245"/>
      <c r="D329" s="227" t="s">
        <v>168</v>
      </c>
      <c r="E329" s="246" t="s">
        <v>21</v>
      </c>
      <c r="F329" s="247" t="s">
        <v>1435</v>
      </c>
      <c r="G329" s="245"/>
      <c r="H329" s="248">
        <v>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168</v>
      </c>
      <c r="AU329" s="254" t="s">
        <v>85</v>
      </c>
      <c r="AV329" s="14" t="s">
        <v>85</v>
      </c>
      <c r="AW329" s="14" t="s">
        <v>37</v>
      </c>
      <c r="AX329" s="14" t="s">
        <v>76</v>
      </c>
      <c r="AY329" s="254" t="s">
        <v>155</v>
      </c>
    </row>
    <row r="330" s="14" customFormat="1">
      <c r="A330" s="14"/>
      <c r="B330" s="244"/>
      <c r="C330" s="245"/>
      <c r="D330" s="227" t="s">
        <v>168</v>
      </c>
      <c r="E330" s="246" t="s">
        <v>21</v>
      </c>
      <c r="F330" s="247" t="s">
        <v>1436</v>
      </c>
      <c r="G330" s="245"/>
      <c r="H330" s="248">
        <v>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168</v>
      </c>
      <c r="AU330" s="254" t="s">
        <v>85</v>
      </c>
      <c r="AV330" s="14" t="s">
        <v>85</v>
      </c>
      <c r="AW330" s="14" t="s">
        <v>37</v>
      </c>
      <c r="AX330" s="14" t="s">
        <v>76</v>
      </c>
      <c r="AY330" s="254" t="s">
        <v>155</v>
      </c>
    </row>
    <row r="331" s="15" customFormat="1">
      <c r="A331" s="15"/>
      <c r="B331" s="255"/>
      <c r="C331" s="256"/>
      <c r="D331" s="227" t="s">
        <v>168</v>
      </c>
      <c r="E331" s="257" t="s">
        <v>21</v>
      </c>
      <c r="F331" s="258" t="s">
        <v>171</v>
      </c>
      <c r="G331" s="256"/>
      <c r="H331" s="259">
        <v>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168</v>
      </c>
      <c r="AU331" s="265" t="s">
        <v>85</v>
      </c>
      <c r="AV331" s="15" t="s">
        <v>162</v>
      </c>
      <c r="AW331" s="15" t="s">
        <v>37</v>
      </c>
      <c r="AX331" s="15" t="s">
        <v>83</v>
      </c>
      <c r="AY331" s="265" t="s">
        <v>155</v>
      </c>
    </row>
    <row r="332" s="2" customFormat="1" ht="16.5" customHeight="1">
      <c r="A332" s="40"/>
      <c r="B332" s="41"/>
      <c r="C332" s="277" t="s">
        <v>505</v>
      </c>
      <c r="D332" s="277" t="s">
        <v>476</v>
      </c>
      <c r="E332" s="278" t="s">
        <v>582</v>
      </c>
      <c r="F332" s="279" t="s">
        <v>583</v>
      </c>
      <c r="G332" s="280" t="s">
        <v>553</v>
      </c>
      <c r="H332" s="281">
        <v>1.01</v>
      </c>
      <c r="I332" s="282"/>
      <c r="J332" s="283">
        <f>ROUND(I332*H332,2)</f>
        <v>0</v>
      </c>
      <c r="K332" s="279" t="s">
        <v>161</v>
      </c>
      <c r="L332" s="284"/>
      <c r="M332" s="285" t="s">
        <v>21</v>
      </c>
      <c r="N332" s="286" t="s">
        <v>47</v>
      </c>
      <c r="O332" s="86"/>
      <c r="P332" s="223">
        <f>O332*H332</f>
        <v>0</v>
      </c>
      <c r="Q332" s="223">
        <v>0.050999999999999997</v>
      </c>
      <c r="R332" s="223">
        <f>Q332*H332</f>
        <v>0.05151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225</v>
      </c>
      <c r="AT332" s="225" t="s">
        <v>476</v>
      </c>
      <c r="AU332" s="225" t="s">
        <v>85</v>
      </c>
      <c r="AY332" s="19" t="s">
        <v>155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83</v>
      </c>
      <c r="BK332" s="226">
        <f>ROUND(I332*H332,2)</f>
        <v>0</v>
      </c>
      <c r="BL332" s="19" t="s">
        <v>162</v>
      </c>
      <c r="BM332" s="225" t="s">
        <v>1437</v>
      </c>
    </row>
    <row r="333" s="2" customFormat="1">
      <c r="A333" s="40"/>
      <c r="B333" s="41"/>
      <c r="C333" s="42"/>
      <c r="D333" s="227" t="s">
        <v>164</v>
      </c>
      <c r="E333" s="42"/>
      <c r="F333" s="228" t="s">
        <v>583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164</v>
      </c>
      <c r="AU333" s="19" t="s">
        <v>85</v>
      </c>
    </row>
    <row r="334" s="14" customFormat="1">
      <c r="A334" s="14"/>
      <c r="B334" s="244"/>
      <c r="C334" s="245"/>
      <c r="D334" s="227" t="s">
        <v>168</v>
      </c>
      <c r="E334" s="245"/>
      <c r="F334" s="247" t="s">
        <v>589</v>
      </c>
      <c r="G334" s="245"/>
      <c r="H334" s="248">
        <v>1.01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168</v>
      </c>
      <c r="AU334" s="254" t="s">
        <v>85</v>
      </c>
      <c r="AV334" s="14" t="s">
        <v>85</v>
      </c>
      <c r="AW334" s="14" t="s">
        <v>4</v>
      </c>
      <c r="AX334" s="14" t="s">
        <v>83</v>
      </c>
      <c r="AY334" s="254" t="s">
        <v>155</v>
      </c>
    </row>
    <row r="335" s="2" customFormat="1" ht="16.5" customHeight="1">
      <c r="A335" s="40"/>
      <c r="B335" s="41"/>
      <c r="C335" s="277" t="s">
        <v>512</v>
      </c>
      <c r="D335" s="277" t="s">
        <v>476</v>
      </c>
      <c r="E335" s="278" t="s">
        <v>586</v>
      </c>
      <c r="F335" s="279" t="s">
        <v>587</v>
      </c>
      <c r="G335" s="280" t="s">
        <v>553</v>
      </c>
      <c r="H335" s="281">
        <v>1.01</v>
      </c>
      <c r="I335" s="282"/>
      <c r="J335" s="283">
        <f>ROUND(I335*H335,2)</f>
        <v>0</v>
      </c>
      <c r="K335" s="279" t="s">
        <v>161</v>
      </c>
      <c r="L335" s="284"/>
      <c r="M335" s="285" t="s">
        <v>21</v>
      </c>
      <c r="N335" s="286" t="s">
        <v>47</v>
      </c>
      <c r="O335" s="86"/>
      <c r="P335" s="223">
        <f>O335*H335</f>
        <v>0</v>
      </c>
      <c r="Q335" s="223">
        <v>0.068000000000000005</v>
      </c>
      <c r="R335" s="223">
        <f>Q335*H335</f>
        <v>0.068680000000000005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225</v>
      </c>
      <c r="AT335" s="225" t="s">
        <v>476</v>
      </c>
      <c r="AU335" s="225" t="s">
        <v>85</v>
      </c>
      <c r="AY335" s="19" t="s">
        <v>155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83</v>
      </c>
      <c r="BK335" s="226">
        <f>ROUND(I335*H335,2)</f>
        <v>0</v>
      </c>
      <c r="BL335" s="19" t="s">
        <v>162</v>
      </c>
      <c r="BM335" s="225" t="s">
        <v>1438</v>
      </c>
    </row>
    <row r="336" s="2" customFormat="1">
      <c r="A336" s="40"/>
      <c r="B336" s="41"/>
      <c r="C336" s="42"/>
      <c r="D336" s="227" t="s">
        <v>164</v>
      </c>
      <c r="E336" s="42"/>
      <c r="F336" s="228" t="s">
        <v>587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164</v>
      </c>
      <c r="AU336" s="19" t="s">
        <v>85</v>
      </c>
    </row>
    <row r="337" s="14" customFormat="1">
      <c r="A337" s="14"/>
      <c r="B337" s="244"/>
      <c r="C337" s="245"/>
      <c r="D337" s="227" t="s">
        <v>168</v>
      </c>
      <c r="E337" s="245"/>
      <c r="F337" s="247" t="s">
        <v>589</v>
      </c>
      <c r="G337" s="245"/>
      <c r="H337" s="248">
        <v>1.01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168</v>
      </c>
      <c r="AU337" s="254" t="s">
        <v>85</v>
      </c>
      <c r="AV337" s="14" t="s">
        <v>85</v>
      </c>
      <c r="AW337" s="14" t="s">
        <v>4</v>
      </c>
      <c r="AX337" s="14" t="s">
        <v>83</v>
      </c>
      <c r="AY337" s="254" t="s">
        <v>155</v>
      </c>
    </row>
    <row r="338" s="2" customFormat="1" ht="16.5" customHeight="1">
      <c r="A338" s="40"/>
      <c r="B338" s="41"/>
      <c r="C338" s="214" t="s">
        <v>520</v>
      </c>
      <c r="D338" s="214" t="s">
        <v>157</v>
      </c>
      <c r="E338" s="215" t="s">
        <v>603</v>
      </c>
      <c r="F338" s="216" t="s">
        <v>604</v>
      </c>
      <c r="G338" s="217" t="s">
        <v>270</v>
      </c>
      <c r="H338" s="218">
        <v>0.40000000000000002</v>
      </c>
      <c r="I338" s="219"/>
      <c r="J338" s="220">
        <f>ROUND(I338*H338,2)</f>
        <v>0</v>
      </c>
      <c r="K338" s="216" t="s">
        <v>161</v>
      </c>
      <c r="L338" s="46"/>
      <c r="M338" s="221" t="s">
        <v>21</v>
      </c>
      <c r="N338" s="222" t="s">
        <v>47</v>
      </c>
      <c r="O338" s="86"/>
      <c r="P338" s="223">
        <f>O338*H338</f>
        <v>0</v>
      </c>
      <c r="Q338" s="223">
        <v>2.3010199999999998</v>
      </c>
      <c r="R338" s="223">
        <f>Q338*H338</f>
        <v>0.920408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162</v>
      </c>
      <c r="AT338" s="225" t="s">
        <v>157</v>
      </c>
      <c r="AU338" s="225" t="s">
        <v>85</v>
      </c>
      <c r="AY338" s="19" t="s">
        <v>155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83</v>
      </c>
      <c r="BK338" s="226">
        <f>ROUND(I338*H338,2)</f>
        <v>0</v>
      </c>
      <c r="BL338" s="19" t="s">
        <v>162</v>
      </c>
      <c r="BM338" s="225" t="s">
        <v>1439</v>
      </c>
    </row>
    <row r="339" s="2" customFormat="1">
      <c r="A339" s="40"/>
      <c r="B339" s="41"/>
      <c r="C339" s="42"/>
      <c r="D339" s="227" t="s">
        <v>164</v>
      </c>
      <c r="E339" s="42"/>
      <c r="F339" s="228" t="s">
        <v>606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164</v>
      </c>
      <c r="AU339" s="19" t="s">
        <v>85</v>
      </c>
    </row>
    <row r="340" s="2" customFormat="1">
      <c r="A340" s="40"/>
      <c r="B340" s="41"/>
      <c r="C340" s="42"/>
      <c r="D340" s="232" t="s">
        <v>166</v>
      </c>
      <c r="E340" s="42"/>
      <c r="F340" s="233" t="s">
        <v>607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166</v>
      </c>
      <c r="AU340" s="19" t="s">
        <v>85</v>
      </c>
    </row>
    <row r="341" s="13" customFormat="1">
      <c r="A341" s="13"/>
      <c r="B341" s="234"/>
      <c r="C341" s="235"/>
      <c r="D341" s="227" t="s">
        <v>168</v>
      </c>
      <c r="E341" s="236" t="s">
        <v>21</v>
      </c>
      <c r="F341" s="237" t="s">
        <v>608</v>
      </c>
      <c r="G341" s="235"/>
      <c r="H341" s="236" t="s">
        <v>21</v>
      </c>
      <c r="I341" s="238"/>
      <c r="J341" s="235"/>
      <c r="K341" s="235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168</v>
      </c>
      <c r="AU341" s="243" t="s">
        <v>85</v>
      </c>
      <c r="AV341" s="13" t="s">
        <v>83</v>
      </c>
      <c r="AW341" s="13" t="s">
        <v>37</v>
      </c>
      <c r="AX341" s="13" t="s">
        <v>76</v>
      </c>
      <c r="AY341" s="243" t="s">
        <v>155</v>
      </c>
    </row>
    <row r="342" s="14" customFormat="1">
      <c r="A342" s="14"/>
      <c r="B342" s="244"/>
      <c r="C342" s="245"/>
      <c r="D342" s="227" t="s">
        <v>168</v>
      </c>
      <c r="E342" s="246" t="s">
        <v>21</v>
      </c>
      <c r="F342" s="247" t="s">
        <v>1440</v>
      </c>
      <c r="G342" s="245"/>
      <c r="H342" s="248">
        <v>0.40000000000000002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168</v>
      </c>
      <c r="AU342" s="254" t="s">
        <v>85</v>
      </c>
      <c r="AV342" s="14" t="s">
        <v>85</v>
      </c>
      <c r="AW342" s="14" t="s">
        <v>37</v>
      </c>
      <c r="AX342" s="14" t="s">
        <v>76</v>
      </c>
      <c r="AY342" s="254" t="s">
        <v>155</v>
      </c>
    </row>
    <row r="343" s="15" customFormat="1">
      <c r="A343" s="15"/>
      <c r="B343" s="255"/>
      <c r="C343" s="256"/>
      <c r="D343" s="227" t="s">
        <v>168</v>
      </c>
      <c r="E343" s="257" t="s">
        <v>21</v>
      </c>
      <c r="F343" s="258" t="s">
        <v>171</v>
      </c>
      <c r="G343" s="256"/>
      <c r="H343" s="259">
        <v>0.40000000000000002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168</v>
      </c>
      <c r="AU343" s="265" t="s">
        <v>85</v>
      </c>
      <c r="AV343" s="15" t="s">
        <v>162</v>
      </c>
      <c r="AW343" s="15" t="s">
        <v>37</v>
      </c>
      <c r="AX343" s="15" t="s">
        <v>83</v>
      </c>
      <c r="AY343" s="265" t="s">
        <v>155</v>
      </c>
    </row>
    <row r="344" s="2" customFormat="1" ht="16.5" customHeight="1">
      <c r="A344" s="40"/>
      <c r="B344" s="41"/>
      <c r="C344" s="214" t="s">
        <v>529</v>
      </c>
      <c r="D344" s="214" t="s">
        <v>157</v>
      </c>
      <c r="E344" s="215" t="s">
        <v>613</v>
      </c>
      <c r="F344" s="216" t="s">
        <v>614</v>
      </c>
      <c r="G344" s="217" t="s">
        <v>270</v>
      </c>
      <c r="H344" s="218">
        <v>40.912999999999997</v>
      </c>
      <c r="I344" s="219"/>
      <c r="J344" s="220">
        <f>ROUND(I344*H344,2)</f>
        <v>0</v>
      </c>
      <c r="K344" s="216" t="s">
        <v>161</v>
      </c>
      <c r="L344" s="46"/>
      <c r="M344" s="221" t="s">
        <v>21</v>
      </c>
      <c r="N344" s="222" t="s">
        <v>47</v>
      </c>
      <c r="O344" s="86"/>
      <c r="P344" s="223">
        <f>O344*H344</f>
        <v>0</v>
      </c>
      <c r="Q344" s="223">
        <v>2.3010199999999998</v>
      </c>
      <c r="R344" s="223">
        <f>Q344*H344</f>
        <v>94.141631259999983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162</v>
      </c>
      <c r="AT344" s="225" t="s">
        <v>157</v>
      </c>
      <c r="AU344" s="225" t="s">
        <v>85</v>
      </c>
      <c r="AY344" s="19" t="s">
        <v>155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83</v>
      </c>
      <c r="BK344" s="226">
        <f>ROUND(I344*H344,2)</f>
        <v>0</v>
      </c>
      <c r="BL344" s="19" t="s">
        <v>162</v>
      </c>
      <c r="BM344" s="225" t="s">
        <v>1441</v>
      </c>
    </row>
    <row r="345" s="2" customFormat="1">
      <c r="A345" s="40"/>
      <c r="B345" s="41"/>
      <c r="C345" s="42"/>
      <c r="D345" s="227" t="s">
        <v>164</v>
      </c>
      <c r="E345" s="42"/>
      <c r="F345" s="228" t="s">
        <v>616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164</v>
      </c>
      <c r="AU345" s="19" t="s">
        <v>85</v>
      </c>
    </row>
    <row r="346" s="2" customFormat="1">
      <c r="A346" s="40"/>
      <c r="B346" s="41"/>
      <c r="C346" s="42"/>
      <c r="D346" s="232" t="s">
        <v>166</v>
      </c>
      <c r="E346" s="42"/>
      <c r="F346" s="233" t="s">
        <v>617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166</v>
      </c>
      <c r="AU346" s="19" t="s">
        <v>85</v>
      </c>
    </row>
    <row r="347" s="14" customFormat="1">
      <c r="A347" s="14"/>
      <c r="B347" s="244"/>
      <c r="C347" s="245"/>
      <c r="D347" s="227" t="s">
        <v>168</v>
      </c>
      <c r="E347" s="246" t="s">
        <v>21</v>
      </c>
      <c r="F347" s="247" t="s">
        <v>1442</v>
      </c>
      <c r="G347" s="245"/>
      <c r="H347" s="248">
        <v>0.749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168</v>
      </c>
      <c r="AU347" s="254" t="s">
        <v>85</v>
      </c>
      <c r="AV347" s="14" t="s">
        <v>85</v>
      </c>
      <c r="AW347" s="14" t="s">
        <v>37</v>
      </c>
      <c r="AX347" s="14" t="s">
        <v>76</v>
      </c>
      <c r="AY347" s="254" t="s">
        <v>155</v>
      </c>
    </row>
    <row r="348" s="15" customFormat="1">
      <c r="A348" s="15"/>
      <c r="B348" s="255"/>
      <c r="C348" s="256"/>
      <c r="D348" s="227" t="s">
        <v>168</v>
      </c>
      <c r="E348" s="257" t="s">
        <v>21</v>
      </c>
      <c r="F348" s="258" t="s">
        <v>171</v>
      </c>
      <c r="G348" s="256"/>
      <c r="H348" s="259">
        <v>0.749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168</v>
      </c>
      <c r="AU348" s="265" t="s">
        <v>85</v>
      </c>
      <c r="AV348" s="15" t="s">
        <v>162</v>
      </c>
      <c r="AW348" s="15" t="s">
        <v>37</v>
      </c>
      <c r="AX348" s="15" t="s">
        <v>76</v>
      </c>
      <c r="AY348" s="265" t="s">
        <v>155</v>
      </c>
    </row>
    <row r="349" s="14" customFormat="1">
      <c r="A349" s="14"/>
      <c r="B349" s="244"/>
      <c r="C349" s="245"/>
      <c r="D349" s="227" t="s">
        <v>168</v>
      </c>
      <c r="E349" s="246" t="s">
        <v>21</v>
      </c>
      <c r="F349" s="247" t="s">
        <v>1443</v>
      </c>
      <c r="G349" s="245"/>
      <c r="H349" s="248">
        <v>40.912999999999997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168</v>
      </c>
      <c r="AU349" s="254" t="s">
        <v>85</v>
      </c>
      <c r="AV349" s="14" t="s">
        <v>85</v>
      </c>
      <c r="AW349" s="14" t="s">
        <v>37</v>
      </c>
      <c r="AX349" s="14" t="s">
        <v>76</v>
      </c>
      <c r="AY349" s="254" t="s">
        <v>155</v>
      </c>
    </row>
    <row r="350" s="15" customFormat="1">
      <c r="A350" s="15"/>
      <c r="B350" s="255"/>
      <c r="C350" s="256"/>
      <c r="D350" s="227" t="s">
        <v>168</v>
      </c>
      <c r="E350" s="257" t="s">
        <v>21</v>
      </c>
      <c r="F350" s="258" t="s">
        <v>171</v>
      </c>
      <c r="G350" s="256"/>
      <c r="H350" s="259">
        <v>40.912999999999997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5" t="s">
        <v>168</v>
      </c>
      <c r="AU350" s="265" t="s">
        <v>85</v>
      </c>
      <c r="AV350" s="15" t="s">
        <v>162</v>
      </c>
      <c r="AW350" s="15" t="s">
        <v>37</v>
      </c>
      <c r="AX350" s="15" t="s">
        <v>83</v>
      </c>
      <c r="AY350" s="265" t="s">
        <v>155</v>
      </c>
    </row>
    <row r="351" s="12" customFormat="1" ht="22.8" customHeight="1">
      <c r="A351" s="12"/>
      <c r="B351" s="198"/>
      <c r="C351" s="199"/>
      <c r="D351" s="200" t="s">
        <v>75</v>
      </c>
      <c r="E351" s="212" t="s">
        <v>205</v>
      </c>
      <c r="F351" s="212" t="s">
        <v>624</v>
      </c>
      <c r="G351" s="199"/>
      <c r="H351" s="199"/>
      <c r="I351" s="202"/>
      <c r="J351" s="213">
        <f>BK351</f>
        <v>0</v>
      </c>
      <c r="K351" s="199"/>
      <c r="L351" s="204"/>
      <c r="M351" s="205"/>
      <c r="N351" s="206"/>
      <c r="O351" s="206"/>
      <c r="P351" s="207">
        <f>SUM(P352:P356)</f>
        <v>0</v>
      </c>
      <c r="Q351" s="206"/>
      <c r="R351" s="207">
        <f>SUM(R352:R356)</f>
        <v>0.025840000000000002</v>
      </c>
      <c r="S351" s="206"/>
      <c r="T351" s="208">
        <f>SUM(T352:T356)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9" t="s">
        <v>83</v>
      </c>
      <c r="AT351" s="210" t="s">
        <v>75</v>
      </c>
      <c r="AU351" s="210" t="s">
        <v>83</v>
      </c>
      <c r="AY351" s="209" t="s">
        <v>155</v>
      </c>
      <c r="BK351" s="211">
        <f>SUM(BK352:BK356)</f>
        <v>0</v>
      </c>
    </row>
    <row r="352" s="2" customFormat="1" ht="16.5" customHeight="1">
      <c r="A352" s="40"/>
      <c r="B352" s="41"/>
      <c r="C352" s="214" t="s">
        <v>536</v>
      </c>
      <c r="D352" s="214" t="s">
        <v>157</v>
      </c>
      <c r="E352" s="215" t="s">
        <v>626</v>
      </c>
      <c r="F352" s="216" t="s">
        <v>627</v>
      </c>
      <c r="G352" s="217" t="s">
        <v>160</v>
      </c>
      <c r="H352" s="218">
        <v>3.23</v>
      </c>
      <c r="I352" s="219"/>
      <c r="J352" s="220">
        <f>ROUND(I352*H352,2)</f>
        <v>0</v>
      </c>
      <c r="K352" s="216" t="s">
        <v>479</v>
      </c>
      <c r="L352" s="46"/>
      <c r="M352" s="221" t="s">
        <v>21</v>
      </c>
      <c r="N352" s="222" t="s">
        <v>47</v>
      </c>
      <c r="O352" s="86"/>
      <c r="P352" s="223">
        <f>O352*H352</f>
        <v>0</v>
      </c>
      <c r="Q352" s="223">
        <v>0.0080000000000000002</v>
      </c>
      <c r="R352" s="223">
        <f>Q352*H352</f>
        <v>0.025840000000000002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162</v>
      </c>
      <c r="AT352" s="225" t="s">
        <v>157</v>
      </c>
      <c r="AU352" s="225" t="s">
        <v>85</v>
      </c>
      <c r="AY352" s="19" t="s">
        <v>155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83</v>
      </c>
      <c r="BK352" s="226">
        <f>ROUND(I352*H352,2)</f>
        <v>0</v>
      </c>
      <c r="BL352" s="19" t="s">
        <v>162</v>
      </c>
      <c r="BM352" s="225" t="s">
        <v>1444</v>
      </c>
    </row>
    <row r="353" s="2" customFormat="1">
      <c r="A353" s="40"/>
      <c r="B353" s="41"/>
      <c r="C353" s="42"/>
      <c r="D353" s="227" t="s">
        <v>164</v>
      </c>
      <c r="E353" s="42"/>
      <c r="F353" s="228" t="s">
        <v>627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164</v>
      </c>
      <c r="AU353" s="19" t="s">
        <v>85</v>
      </c>
    </row>
    <row r="354" s="13" customFormat="1">
      <c r="A354" s="13"/>
      <c r="B354" s="234"/>
      <c r="C354" s="235"/>
      <c r="D354" s="227" t="s">
        <v>168</v>
      </c>
      <c r="E354" s="236" t="s">
        <v>21</v>
      </c>
      <c r="F354" s="237" t="s">
        <v>1445</v>
      </c>
      <c r="G354" s="235"/>
      <c r="H354" s="236" t="s">
        <v>21</v>
      </c>
      <c r="I354" s="238"/>
      <c r="J354" s="235"/>
      <c r="K354" s="235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168</v>
      </c>
      <c r="AU354" s="243" t="s">
        <v>85</v>
      </c>
      <c r="AV354" s="13" t="s">
        <v>83</v>
      </c>
      <c r="AW354" s="13" t="s">
        <v>37</v>
      </c>
      <c r="AX354" s="13" t="s">
        <v>76</v>
      </c>
      <c r="AY354" s="243" t="s">
        <v>155</v>
      </c>
    </row>
    <row r="355" s="14" customFormat="1">
      <c r="A355" s="14"/>
      <c r="B355" s="244"/>
      <c r="C355" s="245"/>
      <c r="D355" s="227" t="s">
        <v>168</v>
      </c>
      <c r="E355" s="246" t="s">
        <v>21</v>
      </c>
      <c r="F355" s="247" t="s">
        <v>1446</v>
      </c>
      <c r="G355" s="245"/>
      <c r="H355" s="248">
        <v>3.23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168</v>
      </c>
      <c r="AU355" s="254" t="s">
        <v>85</v>
      </c>
      <c r="AV355" s="14" t="s">
        <v>85</v>
      </c>
      <c r="AW355" s="14" t="s">
        <v>37</v>
      </c>
      <c r="AX355" s="14" t="s">
        <v>76</v>
      </c>
      <c r="AY355" s="254" t="s">
        <v>155</v>
      </c>
    </row>
    <row r="356" s="15" customFormat="1">
      <c r="A356" s="15"/>
      <c r="B356" s="255"/>
      <c r="C356" s="256"/>
      <c r="D356" s="227" t="s">
        <v>168</v>
      </c>
      <c r="E356" s="257" t="s">
        <v>21</v>
      </c>
      <c r="F356" s="258" t="s">
        <v>171</v>
      </c>
      <c r="G356" s="256"/>
      <c r="H356" s="259">
        <v>3.23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168</v>
      </c>
      <c r="AU356" s="265" t="s">
        <v>85</v>
      </c>
      <c r="AV356" s="15" t="s">
        <v>162</v>
      </c>
      <c r="AW356" s="15" t="s">
        <v>37</v>
      </c>
      <c r="AX356" s="15" t="s">
        <v>83</v>
      </c>
      <c r="AY356" s="265" t="s">
        <v>155</v>
      </c>
    </row>
    <row r="357" s="12" customFormat="1" ht="22.8" customHeight="1">
      <c r="A357" s="12"/>
      <c r="B357" s="198"/>
      <c r="C357" s="199"/>
      <c r="D357" s="200" t="s">
        <v>75</v>
      </c>
      <c r="E357" s="212" t="s">
        <v>225</v>
      </c>
      <c r="F357" s="212" t="s">
        <v>634</v>
      </c>
      <c r="G357" s="199"/>
      <c r="H357" s="199"/>
      <c r="I357" s="202"/>
      <c r="J357" s="213">
        <f>BK357</f>
        <v>0</v>
      </c>
      <c r="K357" s="199"/>
      <c r="L357" s="204"/>
      <c r="M357" s="205"/>
      <c r="N357" s="206"/>
      <c r="O357" s="206"/>
      <c r="P357" s="207">
        <f>SUM(P358:P421)</f>
        <v>0</v>
      </c>
      <c r="Q357" s="206"/>
      <c r="R357" s="207">
        <f>SUM(R358:R421)</f>
        <v>182.57173245999996</v>
      </c>
      <c r="S357" s="206"/>
      <c r="T357" s="208">
        <f>SUM(T358:T421)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9" t="s">
        <v>83</v>
      </c>
      <c r="AT357" s="210" t="s">
        <v>75</v>
      </c>
      <c r="AU357" s="210" t="s">
        <v>83</v>
      </c>
      <c r="AY357" s="209" t="s">
        <v>155</v>
      </c>
      <c r="BK357" s="211">
        <f>SUM(BK358:BK421)</f>
        <v>0</v>
      </c>
    </row>
    <row r="358" s="2" customFormat="1" ht="24.15" customHeight="1">
      <c r="A358" s="40"/>
      <c r="B358" s="41"/>
      <c r="C358" s="214" t="s">
        <v>550</v>
      </c>
      <c r="D358" s="214" t="s">
        <v>157</v>
      </c>
      <c r="E358" s="215" t="s">
        <v>1447</v>
      </c>
      <c r="F358" s="216" t="s">
        <v>1448</v>
      </c>
      <c r="G358" s="217" t="s">
        <v>208</v>
      </c>
      <c r="H358" s="218">
        <v>54.549999999999997</v>
      </c>
      <c r="I358" s="219"/>
      <c r="J358" s="220">
        <f>ROUND(I358*H358,2)</f>
        <v>0</v>
      </c>
      <c r="K358" s="216" t="s">
        <v>161</v>
      </c>
      <c r="L358" s="46"/>
      <c r="M358" s="221" t="s">
        <v>21</v>
      </c>
      <c r="N358" s="222" t="s">
        <v>47</v>
      </c>
      <c r="O358" s="86"/>
      <c r="P358" s="223">
        <f>O358*H358</f>
        <v>0</v>
      </c>
      <c r="Q358" s="223">
        <v>0.00040000000000000002</v>
      </c>
      <c r="R358" s="223">
        <f>Q358*H358</f>
        <v>0.021819999999999999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162</v>
      </c>
      <c r="AT358" s="225" t="s">
        <v>157</v>
      </c>
      <c r="AU358" s="225" t="s">
        <v>85</v>
      </c>
      <c r="AY358" s="19" t="s">
        <v>155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83</v>
      </c>
      <c r="BK358" s="226">
        <f>ROUND(I358*H358,2)</f>
        <v>0</v>
      </c>
      <c r="BL358" s="19" t="s">
        <v>162</v>
      </c>
      <c r="BM358" s="225" t="s">
        <v>1449</v>
      </c>
    </row>
    <row r="359" s="2" customFormat="1">
      <c r="A359" s="40"/>
      <c r="B359" s="41"/>
      <c r="C359" s="42"/>
      <c r="D359" s="227" t="s">
        <v>164</v>
      </c>
      <c r="E359" s="42"/>
      <c r="F359" s="228" t="s">
        <v>1450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164</v>
      </c>
      <c r="AU359" s="19" t="s">
        <v>85</v>
      </c>
    </row>
    <row r="360" s="2" customFormat="1">
      <c r="A360" s="40"/>
      <c r="B360" s="41"/>
      <c r="C360" s="42"/>
      <c r="D360" s="232" t="s">
        <v>166</v>
      </c>
      <c r="E360" s="42"/>
      <c r="F360" s="233" t="s">
        <v>1451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166</v>
      </c>
      <c r="AU360" s="19" t="s">
        <v>85</v>
      </c>
    </row>
    <row r="361" s="14" customFormat="1">
      <c r="A361" s="14"/>
      <c r="B361" s="244"/>
      <c r="C361" s="245"/>
      <c r="D361" s="227" t="s">
        <v>168</v>
      </c>
      <c r="E361" s="246" t="s">
        <v>21</v>
      </c>
      <c r="F361" s="247" t="s">
        <v>1318</v>
      </c>
      <c r="G361" s="245"/>
      <c r="H361" s="248">
        <v>54.549999999999997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168</v>
      </c>
      <c r="AU361" s="254" t="s">
        <v>85</v>
      </c>
      <c r="AV361" s="14" t="s">
        <v>85</v>
      </c>
      <c r="AW361" s="14" t="s">
        <v>37</v>
      </c>
      <c r="AX361" s="14" t="s">
        <v>76</v>
      </c>
      <c r="AY361" s="254" t="s">
        <v>155</v>
      </c>
    </row>
    <row r="362" s="15" customFormat="1">
      <c r="A362" s="15"/>
      <c r="B362" s="255"/>
      <c r="C362" s="256"/>
      <c r="D362" s="227" t="s">
        <v>168</v>
      </c>
      <c r="E362" s="257" t="s">
        <v>21</v>
      </c>
      <c r="F362" s="258" t="s">
        <v>171</v>
      </c>
      <c r="G362" s="256"/>
      <c r="H362" s="259">
        <v>54.549999999999997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168</v>
      </c>
      <c r="AU362" s="265" t="s">
        <v>85</v>
      </c>
      <c r="AV362" s="15" t="s">
        <v>162</v>
      </c>
      <c r="AW362" s="15" t="s">
        <v>37</v>
      </c>
      <c r="AX362" s="15" t="s">
        <v>83</v>
      </c>
      <c r="AY362" s="265" t="s">
        <v>155</v>
      </c>
    </row>
    <row r="363" s="2" customFormat="1" ht="16.5" customHeight="1">
      <c r="A363" s="40"/>
      <c r="B363" s="41"/>
      <c r="C363" s="277" t="s">
        <v>561</v>
      </c>
      <c r="D363" s="277" t="s">
        <v>476</v>
      </c>
      <c r="E363" s="278" t="s">
        <v>1452</v>
      </c>
      <c r="F363" s="279" t="s">
        <v>1453</v>
      </c>
      <c r="G363" s="280" t="s">
        <v>208</v>
      </c>
      <c r="H363" s="281">
        <v>55.095999999999997</v>
      </c>
      <c r="I363" s="282"/>
      <c r="J363" s="283">
        <f>ROUND(I363*H363,2)</f>
        <v>0</v>
      </c>
      <c r="K363" s="279" t="s">
        <v>161</v>
      </c>
      <c r="L363" s="284"/>
      <c r="M363" s="285" t="s">
        <v>21</v>
      </c>
      <c r="N363" s="286" t="s">
        <v>47</v>
      </c>
      <c r="O363" s="86"/>
      <c r="P363" s="223">
        <f>O363*H363</f>
        <v>0</v>
      </c>
      <c r="Q363" s="223">
        <v>3.1000000000000001</v>
      </c>
      <c r="R363" s="223">
        <f>Q363*H363</f>
        <v>170.79759999999999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225</v>
      </c>
      <c r="AT363" s="225" t="s">
        <v>476</v>
      </c>
      <c r="AU363" s="225" t="s">
        <v>85</v>
      </c>
      <c r="AY363" s="19" t="s">
        <v>155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83</v>
      </c>
      <c r="BK363" s="226">
        <f>ROUND(I363*H363,2)</f>
        <v>0</v>
      </c>
      <c r="BL363" s="19" t="s">
        <v>162</v>
      </c>
      <c r="BM363" s="225" t="s">
        <v>1454</v>
      </c>
    </row>
    <row r="364" s="2" customFormat="1">
      <c r="A364" s="40"/>
      <c r="B364" s="41"/>
      <c r="C364" s="42"/>
      <c r="D364" s="227" t="s">
        <v>164</v>
      </c>
      <c r="E364" s="42"/>
      <c r="F364" s="228" t="s">
        <v>1453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164</v>
      </c>
      <c r="AU364" s="19" t="s">
        <v>85</v>
      </c>
    </row>
    <row r="365" s="14" customFormat="1">
      <c r="A365" s="14"/>
      <c r="B365" s="244"/>
      <c r="C365" s="245"/>
      <c r="D365" s="227" t="s">
        <v>168</v>
      </c>
      <c r="E365" s="245"/>
      <c r="F365" s="247" t="s">
        <v>1455</v>
      </c>
      <c r="G365" s="245"/>
      <c r="H365" s="248">
        <v>55.095999999999997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168</v>
      </c>
      <c r="AU365" s="254" t="s">
        <v>85</v>
      </c>
      <c r="AV365" s="14" t="s">
        <v>85</v>
      </c>
      <c r="AW365" s="14" t="s">
        <v>4</v>
      </c>
      <c r="AX365" s="14" t="s">
        <v>83</v>
      </c>
      <c r="AY365" s="254" t="s">
        <v>155</v>
      </c>
    </row>
    <row r="366" s="2" customFormat="1" ht="16.5" customHeight="1">
      <c r="A366" s="40"/>
      <c r="B366" s="41"/>
      <c r="C366" s="214" t="s">
        <v>566</v>
      </c>
      <c r="D366" s="214" t="s">
        <v>157</v>
      </c>
      <c r="E366" s="215" t="s">
        <v>1456</v>
      </c>
      <c r="F366" s="216" t="s">
        <v>1457</v>
      </c>
      <c r="G366" s="217" t="s">
        <v>208</v>
      </c>
      <c r="H366" s="218">
        <v>54.549999999999997</v>
      </c>
      <c r="I366" s="219"/>
      <c r="J366" s="220">
        <f>ROUND(I366*H366,2)</f>
        <v>0</v>
      </c>
      <c r="K366" s="216" t="s">
        <v>161</v>
      </c>
      <c r="L366" s="46"/>
      <c r="M366" s="221" t="s">
        <v>21</v>
      </c>
      <c r="N366" s="222" t="s">
        <v>47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162</v>
      </c>
      <c r="AT366" s="225" t="s">
        <v>157</v>
      </c>
      <c r="AU366" s="225" t="s">
        <v>85</v>
      </c>
      <c r="AY366" s="19" t="s">
        <v>155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83</v>
      </c>
      <c r="BK366" s="226">
        <f>ROUND(I366*H366,2)</f>
        <v>0</v>
      </c>
      <c r="BL366" s="19" t="s">
        <v>162</v>
      </c>
      <c r="BM366" s="225" t="s">
        <v>1458</v>
      </c>
    </row>
    <row r="367" s="2" customFormat="1">
      <c r="A367" s="40"/>
      <c r="B367" s="41"/>
      <c r="C367" s="42"/>
      <c r="D367" s="227" t="s">
        <v>164</v>
      </c>
      <c r="E367" s="42"/>
      <c r="F367" s="228" t="s">
        <v>1459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164</v>
      </c>
      <c r="AU367" s="19" t="s">
        <v>85</v>
      </c>
    </row>
    <row r="368" s="2" customFormat="1">
      <c r="A368" s="40"/>
      <c r="B368" s="41"/>
      <c r="C368" s="42"/>
      <c r="D368" s="232" t="s">
        <v>166</v>
      </c>
      <c r="E368" s="42"/>
      <c r="F368" s="233" t="s">
        <v>1460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166</v>
      </c>
      <c r="AU368" s="19" t="s">
        <v>85</v>
      </c>
    </row>
    <row r="369" s="2" customFormat="1" ht="16.5" customHeight="1">
      <c r="A369" s="40"/>
      <c r="B369" s="41"/>
      <c r="C369" s="214" t="s">
        <v>576</v>
      </c>
      <c r="D369" s="214" t="s">
        <v>157</v>
      </c>
      <c r="E369" s="215" t="s">
        <v>1461</v>
      </c>
      <c r="F369" s="216" t="s">
        <v>1462</v>
      </c>
      <c r="G369" s="217" t="s">
        <v>553</v>
      </c>
      <c r="H369" s="218">
        <v>2</v>
      </c>
      <c r="I369" s="219"/>
      <c r="J369" s="220">
        <f>ROUND(I369*H369,2)</f>
        <v>0</v>
      </c>
      <c r="K369" s="216" t="s">
        <v>161</v>
      </c>
      <c r="L369" s="46"/>
      <c r="M369" s="221" t="s">
        <v>21</v>
      </c>
      <c r="N369" s="222" t="s">
        <v>47</v>
      </c>
      <c r="O369" s="86"/>
      <c r="P369" s="223">
        <f>O369*H369</f>
        <v>0</v>
      </c>
      <c r="Q369" s="223">
        <v>1.3900699999999999</v>
      </c>
      <c r="R369" s="223">
        <f>Q369*H369</f>
        <v>2.7801399999999998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162</v>
      </c>
      <c r="AT369" s="225" t="s">
        <v>157</v>
      </c>
      <c r="AU369" s="225" t="s">
        <v>85</v>
      </c>
      <c r="AY369" s="19" t="s">
        <v>155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83</v>
      </c>
      <c r="BK369" s="226">
        <f>ROUND(I369*H369,2)</f>
        <v>0</v>
      </c>
      <c r="BL369" s="19" t="s">
        <v>162</v>
      </c>
      <c r="BM369" s="225" t="s">
        <v>1463</v>
      </c>
    </row>
    <row r="370" s="2" customFormat="1">
      <c r="A370" s="40"/>
      <c r="B370" s="41"/>
      <c r="C370" s="42"/>
      <c r="D370" s="227" t="s">
        <v>164</v>
      </c>
      <c r="E370" s="42"/>
      <c r="F370" s="228" t="s">
        <v>1464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164</v>
      </c>
      <c r="AU370" s="19" t="s">
        <v>85</v>
      </c>
    </row>
    <row r="371" s="2" customFormat="1">
      <c r="A371" s="40"/>
      <c r="B371" s="41"/>
      <c r="C371" s="42"/>
      <c r="D371" s="232" t="s">
        <v>166</v>
      </c>
      <c r="E371" s="42"/>
      <c r="F371" s="233" t="s">
        <v>1465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166</v>
      </c>
      <c r="AU371" s="19" t="s">
        <v>85</v>
      </c>
    </row>
    <row r="372" s="2" customFormat="1" ht="16.5" customHeight="1">
      <c r="A372" s="40"/>
      <c r="B372" s="41"/>
      <c r="C372" s="214" t="s">
        <v>581</v>
      </c>
      <c r="D372" s="214" t="s">
        <v>157</v>
      </c>
      <c r="E372" s="215" t="s">
        <v>686</v>
      </c>
      <c r="F372" s="216" t="s">
        <v>687</v>
      </c>
      <c r="G372" s="217" t="s">
        <v>270</v>
      </c>
      <c r="H372" s="218">
        <v>0.55800000000000005</v>
      </c>
      <c r="I372" s="219"/>
      <c r="J372" s="220">
        <f>ROUND(I372*H372,2)</f>
        <v>0</v>
      </c>
      <c r="K372" s="216" t="s">
        <v>161</v>
      </c>
      <c r="L372" s="46"/>
      <c r="M372" s="221" t="s">
        <v>21</v>
      </c>
      <c r="N372" s="222" t="s">
        <v>47</v>
      </c>
      <c r="O372" s="86"/>
      <c r="P372" s="223">
        <f>O372*H372</f>
        <v>0</v>
      </c>
      <c r="Q372" s="223">
        <v>2.5018699999999998</v>
      </c>
      <c r="R372" s="223">
        <f>Q372*H372</f>
        <v>1.39604346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162</v>
      </c>
      <c r="AT372" s="225" t="s">
        <v>157</v>
      </c>
      <c r="AU372" s="225" t="s">
        <v>85</v>
      </c>
      <c r="AY372" s="19" t="s">
        <v>155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83</v>
      </c>
      <c r="BK372" s="226">
        <f>ROUND(I372*H372,2)</f>
        <v>0</v>
      </c>
      <c r="BL372" s="19" t="s">
        <v>162</v>
      </c>
      <c r="BM372" s="225" t="s">
        <v>1466</v>
      </c>
    </row>
    <row r="373" s="2" customFormat="1">
      <c r="A373" s="40"/>
      <c r="B373" s="41"/>
      <c r="C373" s="42"/>
      <c r="D373" s="227" t="s">
        <v>164</v>
      </c>
      <c r="E373" s="42"/>
      <c r="F373" s="228" t="s">
        <v>689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164</v>
      </c>
      <c r="AU373" s="19" t="s">
        <v>85</v>
      </c>
    </row>
    <row r="374" s="2" customFormat="1">
      <c r="A374" s="40"/>
      <c r="B374" s="41"/>
      <c r="C374" s="42"/>
      <c r="D374" s="232" t="s">
        <v>166</v>
      </c>
      <c r="E374" s="42"/>
      <c r="F374" s="233" t="s">
        <v>690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166</v>
      </c>
      <c r="AU374" s="19" t="s">
        <v>85</v>
      </c>
    </row>
    <row r="375" s="13" customFormat="1">
      <c r="A375" s="13"/>
      <c r="B375" s="234"/>
      <c r="C375" s="235"/>
      <c r="D375" s="227" t="s">
        <v>168</v>
      </c>
      <c r="E375" s="236" t="s">
        <v>21</v>
      </c>
      <c r="F375" s="237" t="s">
        <v>692</v>
      </c>
      <c r="G375" s="235"/>
      <c r="H375" s="236" t="s">
        <v>21</v>
      </c>
      <c r="I375" s="238"/>
      <c r="J375" s="235"/>
      <c r="K375" s="235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168</v>
      </c>
      <c r="AU375" s="243" t="s">
        <v>85</v>
      </c>
      <c r="AV375" s="13" t="s">
        <v>83</v>
      </c>
      <c r="AW375" s="13" t="s">
        <v>37</v>
      </c>
      <c r="AX375" s="13" t="s">
        <v>76</v>
      </c>
      <c r="AY375" s="243" t="s">
        <v>155</v>
      </c>
    </row>
    <row r="376" s="14" customFormat="1">
      <c r="A376" s="14"/>
      <c r="B376" s="244"/>
      <c r="C376" s="245"/>
      <c r="D376" s="227" t="s">
        <v>168</v>
      </c>
      <c r="E376" s="246" t="s">
        <v>21</v>
      </c>
      <c r="F376" s="247" t="s">
        <v>1467</v>
      </c>
      <c r="G376" s="245"/>
      <c r="H376" s="248">
        <v>0.96899999999999997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168</v>
      </c>
      <c r="AU376" s="254" t="s">
        <v>85</v>
      </c>
      <c r="AV376" s="14" t="s">
        <v>85</v>
      </c>
      <c r="AW376" s="14" t="s">
        <v>37</v>
      </c>
      <c r="AX376" s="14" t="s">
        <v>76</v>
      </c>
      <c r="AY376" s="254" t="s">
        <v>155</v>
      </c>
    </row>
    <row r="377" s="14" customFormat="1">
      <c r="A377" s="14"/>
      <c r="B377" s="244"/>
      <c r="C377" s="245"/>
      <c r="D377" s="227" t="s">
        <v>168</v>
      </c>
      <c r="E377" s="246" t="s">
        <v>21</v>
      </c>
      <c r="F377" s="247" t="s">
        <v>1468</v>
      </c>
      <c r="G377" s="245"/>
      <c r="H377" s="248">
        <v>-0.41099999999999998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168</v>
      </c>
      <c r="AU377" s="254" t="s">
        <v>85</v>
      </c>
      <c r="AV377" s="14" t="s">
        <v>85</v>
      </c>
      <c r="AW377" s="14" t="s">
        <v>37</v>
      </c>
      <c r="AX377" s="14" t="s">
        <v>76</v>
      </c>
      <c r="AY377" s="254" t="s">
        <v>155</v>
      </c>
    </row>
    <row r="378" s="15" customFormat="1">
      <c r="A378" s="15"/>
      <c r="B378" s="255"/>
      <c r="C378" s="256"/>
      <c r="D378" s="227" t="s">
        <v>168</v>
      </c>
      <c r="E378" s="257" t="s">
        <v>21</v>
      </c>
      <c r="F378" s="258" t="s">
        <v>171</v>
      </c>
      <c r="G378" s="256"/>
      <c r="H378" s="259">
        <v>0.55800000000000005</v>
      </c>
      <c r="I378" s="260"/>
      <c r="J378" s="256"/>
      <c r="K378" s="256"/>
      <c r="L378" s="261"/>
      <c r="M378" s="262"/>
      <c r="N378" s="263"/>
      <c r="O378" s="263"/>
      <c r="P378" s="263"/>
      <c r="Q378" s="263"/>
      <c r="R378" s="263"/>
      <c r="S378" s="263"/>
      <c r="T378" s="26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5" t="s">
        <v>168</v>
      </c>
      <c r="AU378" s="265" t="s">
        <v>85</v>
      </c>
      <c r="AV378" s="15" t="s">
        <v>162</v>
      </c>
      <c r="AW378" s="15" t="s">
        <v>37</v>
      </c>
      <c r="AX378" s="15" t="s">
        <v>83</v>
      </c>
      <c r="AY378" s="265" t="s">
        <v>155</v>
      </c>
    </row>
    <row r="379" s="2" customFormat="1" ht="16.5" customHeight="1">
      <c r="A379" s="40"/>
      <c r="B379" s="41"/>
      <c r="C379" s="214" t="s">
        <v>585</v>
      </c>
      <c r="D379" s="214" t="s">
        <v>157</v>
      </c>
      <c r="E379" s="215" t="s">
        <v>747</v>
      </c>
      <c r="F379" s="216" t="s">
        <v>748</v>
      </c>
      <c r="G379" s="217" t="s">
        <v>553</v>
      </c>
      <c r="H379" s="218">
        <v>2</v>
      </c>
      <c r="I379" s="219"/>
      <c r="J379" s="220">
        <f>ROUND(I379*H379,2)</f>
        <v>0</v>
      </c>
      <c r="K379" s="216" t="s">
        <v>161</v>
      </c>
      <c r="L379" s="46"/>
      <c r="M379" s="221" t="s">
        <v>21</v>
      </c>
      <c r="N379" s="222" t="s">
        <v>47</v>
      </c>
      <c r="O379" s="86"/>
      <c r="P379" s="223">
        <f>O379*H379</f>
        <v>0</v>
      </c>
      <c r="Q379" s="223">
        <v>0.01248</v>
      </c>
      <c r="R379" s="223">
        <f>Q379*H379</f>
        <v>0.02496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162</v>
      </c>
      <c r="AT379" s="225" t="s">
        <v>157</v>
      </c>
      <c r="AU379" s="225" t="s">
        <v>85</v>
      </c>
      <c r="AY379" s="19" t="s">
        <v>155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83</v>
      </c>
      <c r="BK379" s="226">
        <f>ROUND(I379*H379,2)</f>
        <v>0</v>
      </c>
      <c r="BL379" s="19" t="s">
        <v>162</v>
      </c>
      <c r="BM379" s="225" t="s">
        <v>1469</v>
      </c>
    </row>
    <row r="380" s="2" customFormat="1">
      <c r="A380" s="40"/>
      <c r="B380" s="41"/>
      <c r="C380" s="42"/>
      <c r="D380" s="227" t="s">
        <v>164</v>
      </c>
      <c r="E380" s="42"/>
      <c r="F380" s="228" t="s">
        <v>748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164</v>
      </c>
      <c r="AU380" s="19" t="s">
        <v>85</v>
      </c>
    </row>
    <row r="381" s="2" customFormat="1">
      <c r="A381" s="40"/>
      <c r="B381" s="41"/>
      <c r="C381" s="42"/>
      <c r="D381" s="232" t="s">
        <v>166</v>
      </c>
      <c r="E381" s="42"/>
      <c r="F381" s="233" t="s">
        <v>750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166</v>
      </c>
      <c r="AU381" s="19" t="s">
        <v>85</v>
      </c>
    </row>
    <row r="382" s="13" customFormat="1">
      <c r="A382" s="13"/>
      <c r="B382" s="234"/>
      <c r="C382" s="235"/>
      <c r="D382" s="227" t="s">
        <v>168</v>
      </c>
      <c r="E382" s="236" t="s">
        <v>21</v>
      </c>
      <c r="F382" s="237" t="s">
        <v>1434</v>
      </c>
      <c r="G382" s="235"/>
      <c r="H382" s="236" t="s">
        <v>21</v>
      </c>
      <c r="I382" s="238"/>
      <c r="J382" s="235"/>
      <c r="K382" s="235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168</v>
      </c>
      <c r="AU382" s="243" t="s">
        <v>85</v>
      </c>
      <c r="AV382" s="13" t="s">
        <v>83</v>
      </c>
      <c r="AW382" s="13" t="s">
        <v>37</v>
      </c>
      <c r="AX382" s="13" t="s">
        <v>76</v>
      </c>
      <c r="AY382" s="243" t="s">
        <v>155</v>
      </c>
    </row>
    <row r="383" s="14" customFormat="1">
      <c r="A383" s="14"/>
      <c r="B383" s="244"/>
      <c r="C383" s="245"/>
      <c r="D383" s="227" t="s">
        <v>168</v>
      </c>
      <c r="E383" s="246" t="s">
        <v>21</v>
      </c>
      <c r="F383" s="247" t="s">
        <v>1470</v>
      </c>
      <c r="G383" s="245"/>
      <c r="H383" s="248">
        <v>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168</v>
      </c>
      <c r="AU383" s="254" t="s">
        <v>85</v>
      </c>
      <c r="AV383" s="14" t="s">
        <v>85</v>
      </c>
      <c r="AW383" s="14" t="s">
        <v>37</v>
      </c>
      <c r="AX383" s="14" t="s">
        <v>76</v>
      </c>
      <c r="AY383" s="254" t="s">
        <v>155</v>
      </c>
    </row>
    <row r="384" s="14" customFormat="1">
      <c r="A384" s="14"/>
      <c r="B384" s="244"/>
      <c r="C384" s="245"/>
      <c r="D384" s="227" t="s">
        <v>168</v>
      </c>
      <c r="E384" s="246" t="s">
        <v>21</v>
      </c>
      <c r="F384" s="247" t="s">
        <v>1471</v>
      </c>
      <c r="G384" s="245"/>
      <c r="H384" s="248">
        <v>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168</v>
      </c>
      <c r="AU384" s="254" t="s">
        <v>85</v>
      </c>
      <c r="AV384" s="14" t="s">
        <v>85</v>
      </c>
      <c r="AW384" s="14" t="s">
        <v>37</v>
      </c>
      <c r="AX384" s="14" t="s">
        <v>76</v>
      </c>
      <c r="AY384" s="254" t="s">
        <v>155</v>
      </c>
    </row>
    <row r="385" s="15" customFormat="1">
      <c r="A385" s="15"/>
      <c r="B385" s="255"/>
      <c r="C385" s="256"/>
      <c r="D385" s="227" t="s">
        <v>168</v>
      </c>
      <c r="E385" s="257" t="s">
        <v>21</v>
      </c>
      <c r="F385" s="258" t="s">
        <v>171</v>
      </c>
      <c r="G385" s="256"/>
      <c r="H385" s="259">
        <v>2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5" t="s">
        <v>168</v>
      </c>
      <c r="AU385" s="265" t="s">
        <v>85</v>
      </c>
      <c r="AV385" s="15" t="s">
        <v>162</v>
      </c>
      <c r="AW385" s="15" t="s">
        <v>37</v>
      </c>
      <c r="AX385" s="15" t="s">
        <v>83</v>
      </c>
      <c r="AY385" s="265" t="s">
        <v>155</v>
      </c>
    </row>
    <row r="386" s="2" customFormat="1" ht="16.5" customHeight="1">
      <c r="A386" s="40"/>
      <c r="B386" s="41"/>
      <c r="C386" s="277" t="s">
        <v>590</v>
      </c>
      <c r="D386" s="277" t="s">
        <v>476</v>
      </c>
      <c r="E386" s="278" t="s">
        <v>761</v>
      </c>
      <c r="F386" s="279" t="s">
        <v>762</v>
      </c>
      <c r="G386" s="280" t="s">
        <v>553</v>
      </c>
      <c r="H386" s="281">
        <v>1.01</v>
      </c>
      <c r="I386" s="282"/>
      <c r="J386" s="283">
        <f>ROUND(I386*H386,2)</f>
        <v>0</v>
      </c>
      <c r="K386" s="279" t="s">
        <v>161</v>
      </c>
      <c r="L386" s="284"/>
      <c r="M386" s="285" t="s">
        <v>21</v>
      </c>
      <c r="N386" s="286" t="s">
        <v>47</v>
      </c>
      <c r="O386" s="86"/>
      <c r="P386" s="223">
        <f>O386*H386</f>
        <v>0</v>
      </c>
      <c r="Q386" s="223">
        <v>0.44900000000000001</v>
      </c>
      <c r="R386" s="223">
        <f>Q386*H386</f>
        <v>0.45349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225</v>
      </c>
      <c r="AT386" s="225" t="s">
        <v>476</v>
      </c>
      <c r="AU386" s="225" t="s">
        <v>85</v>
      </c>
      <c r="AY386" s="19" t="s">
        <v>155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83</v>
      </c>
      <c r="BK386" s="226">
        <f>ROUND(I386*H386,2)</f>
        <v>0</v>
      </c>
      <c r="BL386" s="19" t="s">
        <v>162</v>
      </c>
      <c r="BM386" s="225" t="s">
        <v>1472</v>
      </c>
    </row>
    <row r="387" s="2" customFormat="1">
      <c r="A387" s="40"/>
      <c r="B387" s="41"/>
      <c r="C387" s="42"/>
      <c r="D387" s="227" t="s">
        <v>164</v>
      </c>
      <c r="E387" s="42"/>
      <c r="F387" s="228" t="s">
        <v>762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164</v>
      </c>
      <c r="AU387" s="19" t="s">
        <v>85</v>
      </c>
    </row>
    <row r="388" s="14" customFormat="1">
      <c r="A388" s="14"/>
      <c r="B388" s="244"/>
      <c r="C388" s="245"/>
      <c r="D388" s="227" t="s">
        <v>168</v>
      </c>
      <c r="E388" s="245"/>
      <c r="F388" s="247" t="s">
        <v>589</v>
      </c>
      <c r="G388" s="245"/>
      <c r="H388" s="248">
        <v>1.01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168</v>
      </c>
      <c r="AU388" s="254" t="s">
        <v>85</v>
      </c>
      <c r="AV388" s="14" t="s">
        <v>85</v>
      </c>
      <c r="AW388" s="14" t="s">
        <v>4</v>
      </c>
      <c r="AX388" s="14" t="s">
        <v>83</v>
      </c>
      <c r="AY388" s="254" t="s">
        <v>155</v>
      </c>
    </row>
    <row r="389" s="2" customFormat="1" ht="16.5" customHeight="1">
      <c r="A389" s="40"/>
      <c r="B389" s="41"/>
      <c r="C389" s="277" t="s">
        <v>597</v>
      </c>
      <c r="D389" s="277" t="s">
        <v>476</v>
      </c>
      <c r="E389" s="278" t="s">
        <v>1473</v>
      </c>
      <c r="F389" s="279" t="s">
        <v>1474</v>
      </c>
      <c r="G389" s="280" t="s">
        <v>553</v>
      </c>
      <c r="H389" s="281">
        <v>1.01</v>
      </c>
      <c r="I389" s="282"/>
      <c r="J389" s="283">
        <f>ROUND(I389*H389,2)</f>
        <v>0</v>
      </c>
      <c r="K389" s="279" t="s">
        <v>161</v>
      </c>
      <c r="L389" s="284"/>
      <c r="M389" s="285" t="s">
        <v>21</v>
      </c>
      <c r="N389" s="286" t="s">
        <v>47</v>
      </c>
      <c r="O389" s="86"/>
      <c r="P389" s="223">
        <f>O389*H389</f>
        <v>0</v>
      </c>
      <c r="Q389" s="223">
        <v>0.92000000000000004</v>
      </c>
      <c r="R389" s="223">
        <f>Q389*H389</f>
        <v>0.92920000000000003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225</v>
      </c>
      <c r="AT389" s="225" t="s">
        <v>476</v>
      </c>
      <c r="AU389" s="225" t="s">
        <v>85</v>
      </c>
      <c r="AY389" s="19" t="s">
        <v>155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83</v>
      </c>
      <c r="BK389" s="226">
        <f>ROUND(I389*H389,2)</f>
        <v>0</v>
      </c>
      <c r="BL389" s="19" t="s">
        <v>162</v>
      </c>
      <c r="BM389" s="225" t="s">
        <v>1475</v>
      </c>
    </row>
    <row r="390" s="2" customFormat="1">
      <c r="A390" s="40"/>
      <c r="B390" s="41"/>
      <c r="C390" s="42"/>
      <c r="D390" s="227" t="s">
        <v>164</v>
      </c>
      <c r="E390" s="42"/>
      <c r="F390" s="228" t="s">
        <v>1474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164</v>
      </c>
      <c r="AU390" s="19" t="s">
        <v>85</v>
      </c>
    </row>
    <row r="391" s="14" customFormat="1">
      <c r="A391" s="14"/>
      <c r="B391" s="244"/>
      <c r="C391" s="245"/>
      <c r="D391" s="227" t="s">
        <v>168</v>
      </c>
      <c r="E391" s="245"/>
      <c r="F391" s="247" t="s">
        <v>589</v>
      </c>
      <c r="G391" s="245"/>
      <c r="H391" s="248">
        <v>1.01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168</v>
      </c>
      <c r="AU391" s="254" t="s">
        <v>85</v>
      </c>
      <c r="AV391" s="14" t="s">
        <v>85</v>
      </c>
      <c r="AW391" s="14" t="s">
        <v>4</v>
      </c>
      <c r="AX391" s="14" t="s">
        <v>83</v>
      </c>
      <c r="AY391" s="254" t="s">
        <v>155</v>
      </c>
    </row>
    <row r="392" s="2" customFormat="1" ht="16.5" customHeight="1">
      <c r="A392" s="40"/>
      <c r="B392" s="41"/>
      <c r="C392" s="277" t="s">
        <v>602</v>
      </c>
      <c r="D392" s="277" t="s">
        <v>476</v>
      </c>
      <c r="E392" s="278" t="s">
        <v>741</v>
      </c>
      <c r="F392" s="279" t="s">
        <v>742</v>
      </c>
      <c r="G392" s="280" t="s">
        <v>553</v>
      </c>
      <c r="H392" s="281">
        <v>1.01</v>
      </c>
      <c r="I392" s="282"/>
      <c r="J392" s="283">
        <f>ROUND(I392*H392,2)</f>
        <v>0</v>
      </c>
      <c r="K392" s="279" t="s">
        <v>161</v>
      </c>
      <c r="L392" s="284"/>
      <c r="M392" s="285" t="s">
        <v>21</v>
      </c>
      <c r="N392" s="286" t="s">
        <v>47</v>
      </c>
      <c r="O392" s="86"/>
      <c r="P392" s="223">
        <f>O392*H392</f>
        <v>0</v>
      </c>
      <c r="Q392" s="223">
        <v>0.002</v>
      </c>
      <c r="R392" s="223">
        <f>Q392*H392</f>
        <v>0.0020200000000000001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225</v>
      </c>
      <c r="AT392" s="225" t="s">
        <v>476</v>
      </c>
      <c r="AU392" s="225" t="s">
        <v>85</v>
      </c>
      <c r="AY392" s="19" t="s">
        <v>155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83</v>
      </c>
      <c r="BK392" s="226">
        <f>ROUND(I392*H392,2)</f>
        <v>0</v>
      </c>
      <c r="BL392" s="19" t="s">
        <v>162</v>
      </c>
      <c r="BM392" s="225" t="s">
        <v>1476</v>
      </c>
    </row>
    <row r="393" s="2" customFormat="1">
      <c r="A393" s="40"/>
      <c r="B393" s="41"/>
      <c r="C393" s="42"/>
      <c r="D393" s="227" t="s">
        <v>164</v>
      </c>
      <c r="E393" s="42"/>
      <c r="F393" s="228" t="s">
        <v>742</v>
      </c>
      <c r="G393" s="42"/>
      <c r="H393" s="42"/>
      <c r="I393" s="229"/>
      <c r="J393" s="42"/>
      <c r="K393" s="42"/>
      <c r="L393" s="46"/>
      <c r="M393" s="230"/>
      <c r="N393" s="231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164</v>
      </c>
      <c r="AU393" s="19" t="s">
        <v>85</v>
      </c>
    </row>
    <row r="394" s="14" customFormat="1">
      <c r="A394" s="14"/>
      <c r="B394" s="244"/>
      <c r="C394" s="245"/>
      <c r="D394" s="227" t="s">
        <v>168</v>
      </c>
      <c r="E394" s="245"/>
      <c r="F394" s="247" t="s">
        <v>589</v>
      </c>
      <c r="G394" s="245"/>
      <c r="H394" s="248">
        <v>1.01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168</v>
      </c>
      <c r="AU394" s="254" t="s">
        <v>85</v>
      </c>
      <c r="AV394" s="14" t="s">
        <v>85</v>
      </c>
      <c r="AW394" s="14" t="s">
        <v>4</v>
      </c>
      <c r="AX394" s="14" t="s">
        <v>83</v>
      </c>
      <c r="AY394" s="254" t="s">
        <v>155</v>
      </c>
    </row>
    <row r="395" s="2" customFormat="1" ht="16.5" customHeight="1">
      <c r="A395" s="40"/>
      <c r="B395" s="41"/>
      <c r="C395" s="277" t="s">
        <v>612</v>
      </c>
      <c r="D395" s="277" t="s">
        <v>476</v>
      </c>
      <c r="E395" s="278" t="s">
        <v>1477</v>
      </c>
      <c r="F395" s="279" t="s">
        <v>1478</v>
      </c>
      <c r="G395" s="280" t="s">
        <v>553</v>
      </c>
      <c r="H395" s="281">
        <v>1.01</v>
      </c>
      <c r="I395" s="282"/>
      <c r="J395" s="283">
        <f>ROUND(I395*H395,2)</f>
        <v>0</v>
      </c>
      <c r="K395" s="279" t="s">
        <v>161</v>
      </c>
      <c r="L395" s="284"/>
      <c r="M395" s="285" t="s">
        <v>21</v>
      </c>
      <c r="N395" s="286" t="s">
        <v>47</v>
      </c>
      <c r="O395" s="86"/>
      <c r="P395" s="223">
        <f>O395*H395</f>
        <v>0</v>
      </c>
      <c r="Q395" s="223">
        <v>0.0040000000000000001</v>
      </c>
      <c r="R395" s="223">
        <f>Q395*H395</f>
        <v>0.0040400000000000002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225</v>
      </c>
      <c r="AT395" s="225" t="s">
        <v>476</v>
      </c>
      <c r="AU395" s="225" t="s">
        <v>85</v>
      </c>
      <c r="AY395" s="19" t="s">
        <v>155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83</v>
      </c>
      <c r="BK395" s="226">
        <f>ROUND(I395*H395,2)</f>
        <v>0</v>
      </c>
      <c r="BL395" s="19" t="s">
        <v>162</v>
      </c>
      <c r="BM395" s="225" t="s">
        <v>1479</v>
      </c>
    </row>
    <row r="396" s="2" customFormat="1">
      <c r="A396" s="40"/>
      <c r="B396" s="41"/>
      <c r="C396" s="42"/>
      <c r="D396" s="227" t="s">
        <v>164</v>
      </c>
      <c r="E396" s="42"/>
      <c r="F396" s="228" t="s">
        <v>1478</v>
      </c>
      <c r="G396" s="42"/>
      <c r="H396" s="42"/>
      <c r="I396" s="229"/>
      <c r="J396" s="42"/>
      <c r="K396" s="42"/>
      <c r="L396" s="46"/>
      <c r="M396" s="230"/>
      <c r="N396" s="23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164</v>
      </c>
      <c r="AU396" s="19" t="s">
        <v>85</v>
      </c>
    </row>
    <row r="397" s="14" customFormat="1">
      <c r="A397" s="14"/>
      <c r="B397" s="244"/>
      <c r="C397" s="245"/>
      <c r="D397" s="227" t="s">
        <v>168</v>
      </c>
      <c r="E397" s="245"/>
      <c r="F397" s="247" t="s">
        <v>589</v>
      </c>
      <c r="G397" s="245"/>
      <c r="H397" s="248">
        <v>1.01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168</v>
      </c>
      <c r="AU397" s="254" t="s">
        <v>85</v>
      </c>
      <c r="AV397" s="14" t="s">
        <v>85</v>
      </c>
      <c r="AW397" s="14" t="s">
        <v>4</v>
      </c>
      <c r="AX397" s="14" t="s">
        <v>83</v>
      </c>
      <c r="AY397" s="254" t="s">
        <v>155</v>
      </c>
    </row>
    <row r="398" s="2" customFormat="1" ht="16.5" customHeight="1">
      <c r="A398" s="40"/>
      <c r="B398" s="41"/>
      <c r="C398" s="214" t="s">
        <v>625</v>
      </c>
      <c r="D398" s="214" t="s">
        <v>157</v>
      </c>
      <c r="E398" s="215" t="s">
        <v>774</v>
      </c>
      <c r="F398" s="216" t="s">
        <v>775</v>
      </c>
      <c r="G398" s="217" t="s">
        <v>553</v>
      </c>
      <c r="H398" s="218">
        <v>1</v>
      </c>
      <c r="I398" s="219"/>
      <c r="J398" s="220">
        <f>ROUND(I398*H398,2)</f>
        <v>0</v>
      </c>
      <c r="K398" s="216" t="s">
        <v>161</v>
      </c>
      <c r="L398" s="46"/>
      <c r="M398" s="221" t="s">
        <v>21</v>
      </c>
      <c r="N398" s="222" t="s">
        <v>47</v>
      </c>
      <c r="O398" s="86"/>
      <c r="P398" s="223">
        <f>O398*H398</f>
        <v>0</v>
      </c>
      <c r="Q398" s="223">
        <v>0.028539999999999999</v>
      </c>
      <c r="R398" s="223">
        <f>Q398*H398</f>
        <v>0.028539999999999999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162</v>
      </c>
      <c r="AT398" s="225" t="s">
        <v>157</v>
      </c>
      <c r="AU398" s="225" t="s">
        <v>85</v>
      </c>
      <c r="AY398" s="19" t="s">
        <v>155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83</v>
      </c>
      <c r="BK398" s="226">
        <f>ROUND(I398*H398,2)</f>
        <v>0</v>
      </c>
      <c r="BL398" s="19" t="s">
        <v>162</v>
      </c>
      <c r="BM398" s="225" t="s">
        <v>1480</v>
      </c>
    </row>
    <row r="399" s="2" customFormat="1">
      <c r="A399" s="40"/>
      <c r="B399" s="41"/>
      <c r="C399" s="42"/>
      <c r="D399" s="227" t="s">
        <v>164</v>
      </c>
      <c r="E399" s="42"/>
      <c r="F399" s="228" t="s">
        <v>775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164</v>
      </c>
      <c r="AU399" s="19" t="s">
        <v>85</v>
      </c>
    </row>
    <row r="400" s="2" customFormat="1">
      <c r="A400" s="40"/>
      <c r="B400" s="41"/>
      <c r="C400" s="42"/>
      <c r="D400" s="232" t="s">
        <v>166</v>
      </c>
      <c r="E400" s="42"/>
      <c r="F400" s="233" t="s">
        <v>777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166</v>
      </c>
      <c r="AU400" s="19" t="s">
        <v>85</v>
      </c>
    </row>
    <row r="401" s="2" customFormat="1" ht="16.5" customHeight="1">
      <c r="A401" s="40"/>
      <c r="B401" s="41"/>
      <c r="C401" s="277" t="s">
        <v>635</v>
      </c>
      <c r="D401" s="277" t="s">
        <v>476</v>
      </c>
      <c r="E401" s="278" t="s">
        <v>1481</v>
      </c>
      <c r="F401" s="279" t="s">
        <v>1482</v>
      </c>
      <c r="G401" s="280" t="s">
        <v>553</v>
      </c>
      <c r="H401" s="281">
        <v>1.01</v>
      </c>
      <c r="I401" s="282"/>
      <c r="J401" s="283">
        <f>ROUND(I401*H401,2)</f>
        <v>0</v>
      </c>
      <c r="K401" s="279" t="s">
        <v>479</v>
      </c>
      <c r="L401" s="284"/>
      <c r="M401" s="285" t="s">
        <v>21</v>
      </c>
      <c r="N401" s="286" t="s">
        <v>47</v>
      </c>
      <c r="O401" s="86"/>
      <c r="P401" s="223">
        <f>O401*H401</f>
        <v>0</v>
      </c>
      <c r="Q401" s="223">
        <v>5.75</v>
      </c>
      <c r="R401" s="223">
        <f>Q401*H401</f>
        <v>5.8075000000000001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225</v>
      </c>
      <c r="AT401" s="225" t="s">
        <v>476</v>
      </c>
      <c r="AU401" s="225" t="s">
        <v>85</v>
      </c>
      <c r="AY401" s="19" t="s">
        <v>155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83</v>
      </c>
      <c r="BK401" s="226">
        <f>ROUND(I401*H401,2)</f>
        <v>0</v>
      </c>
      <c r="BL401" s="19" t="s">
        <v>162</v>
      </c>
      <c r="BM401" s="225" t="s">
        <v>1483</v>
      </c>
    </row>
    <row r="402" s="2" customFormat="1">
      <c r="A402" s="40"/>
      <c r="B402" s="41"/>
      <c r="C402" s="42"/>
      <c r="D402" s="227" t="s">
        <v>164</v>
      </c>
      <c r="E402" s="42"/>
      <c r="F402" s="228" t="s">
        <v>1484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164</v>
      </c>
      <c r="AU402" s="19" t="s">
        <v>85</v>
      </c>
    </row>
    <row r="403" s="14" customFormat="1">
      <c r="A403" s="14"/>
      <c r="B403" s="244"/>
      <c r="C403" s="245"/>
      <c r="D403" s="227" t="s">
        <v>168</v>
      </c>
      <c r="E403" s="245"/>
      <c r="F403" s="247" t="s">
        <v>589</v>
      </c>
      <c r="G403" s="245"/>
      <c r="H403" s="248">
        <v>1.01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168</v>
      </c>
      <c r="AU403" s="254" t="s">
        <v>85</v>
      </c>
      <c r="AV403" s="14" t="s">
        <v>85</v>
      </c>
      <c r="AW403" s="14" t="s">
        <v>4</v>
      </c>
      <c r="AX403" s="14" t="s">
        <v>83</v>
      </c>
      <c r="AY403" s="254" t="s">
        <v>155</v>
      </c>
    </row>
    <row r="404" s="2" customFormat="1" ht="16.5" customHeight="1">
      <c r="A404" s="40"/>
      <c r="B404" s="41"/>
      <c r="C404" s="214" t="s">
        <v>642</v>
      </c>
      <c r="D404" s="214" t="s">
        <v>157</v>
      </c>
      <c r="E404" s="215" t="s">
        <v>798</v>
      </c>
      <c r="F404" s="216" t="s">
        <v>799</v>
      </c>
      <c r="G404" s="217" t="s">
        <v>160</v>
      </c>
      <c r="H404" s="218">
        <v>6.46</v>
      </c>
      <c r="I404" s="219"/>
      <c r="J404" s="220">
        <f>ROUND(I404*H404,2)</f>
        <v>0</v>
      </c>
      <c r="K404" s="216" t="s">
        <v>161</v>
      </c>
      <c r="L404" s="46"/>
      <c r="M404" s="221" t="s">
        <v>21</v>
      </c>
      <c r="N404" s="222" t="s">
        <v>47</v>
      </c>
      <c r="O404" s="86"/>
      <c r="P404" s="223">
        <f>O404*H404</f>
        <v>0</v>
      </c>
      <c r="Q404" s="223">
        <v>0.0046499999999999996</v>
      </c>
      <c r="R404" s="223">
        <f>Q404*H404</f>
        <v>0.030038999999999996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162</v>
      </c>
      <c r="AT404" s="225" t="s">
        <v>157</v>
      </c>
      <c r="AU404" s="225" t="s">
        <v>85</v>
      </c>
      <c r="AY404" s="19" t="s">
        <v>155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83</v>
      </c>
      <c r="BK404" s="226">
        <f>ROUND(I404*H404,2)</f>
        <v>0</v>
      </c>
      <c r="BL404" s="19" t="s">
        <v>162</v>
      </c>
      <c r="BM404" s="225" t="s">
        <v>1485</v>
      </c>
    </row>
    <row r="405" s="2" customFormat="1">
      <c r="A405" s="40"/>
      <c r="B405" s="41"/>
      <c r="C405" s="42"/>
      <c r="D405" s="227" t="s">
        <v>164</v>
      </c>
      <c r="E405" s="42"/>
      <c r="F405" s="228" t="s">
        <v>801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164</v>
      </c>
      <c r="AU405" s="19" t="s">
        <v>85</v>
      </c>
    </row>
    <row r="406" s="2" customFormat="1">
      <c r="A406" s="40"/>
      <c r="B406" s="41"/>
      <c r="C406" s="42"/>
      <c r="D406" s="232" t="s">
        <v>166</v>
      </c>
      <c r="E406" s="42"/>
      <c r="F406" s="233" t="s">
        <v>802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166</v>
      </c>
      <c r="AU406" s="19" t="s">
        <v>85</v>
      </c>
    </row>
    <row r="407" s="13" customFormat="1">
      <c r="A407" s="13"/>
      <c r="B407" s="234"/>
      <c r="C407" s="235"/>
      <c r="D407" s="227" t="s">
        <v>168</v>
      </c>
      <c r="E407" s="236" t="s">
        <v>21</v>
      </c>
      <c r="F407" s="237" t="s">
        <v>702</v>
      </c>
      <c r="G407" s="235"/>
      <c r="H407" s="236" t="s">
        <v>21</v>
      </c>
      <c r="I407" s="238"/>
      <c r="J407" s="235"/>
      <c r="K407" s="235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168</v>
      </c>
      <c r="AU407" s="243" t="s">
        <v>85</v>
      </c>
      <c r="AV407" s="13" t="s">
        <v>83</v>
      </c>
      <c r="AW407" s="13" t="s">
        <v>37</v>
      </c>
      <c r="AX407" s="13" t="s">
        <v>76</v>
      </c>
      <c r="AY407" s="243" t="s">
        <v>155</v>
      </c>
    </row>
    <row r="408" s="14" customFormat="1">
      <c r="A408" s="14"/>
      <c r="B408" s="244"/>
      <c r="C408" s="245"/>
      <c r="D408" s="227" t="s">
        <v>168</v>
      </c>
      <c r="E408" s="246" t="s">
        <v>21</v>
      </c>
      <c r="F408" s="247" t="s">
        <v>1486</v>
      </c>
      <c r="G408" s="245"/>
      <c r="H408" s="248">
        <v>6.46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168</v>
      </c>
      <c r="AU408" s="254" t="s">
        <v>85</v>
      </c>
      <c r="AV408" s="14" t="s">
        <v>85</v>
      </c>
      <c r="AW408" s="14" t="s">
        <v>37</v>
      </c>
      <c r="AX408" s="14" t="s">
        <v>76</v>
      </c>
      <c r="AY408" s="254" t="s">
        <v>155</v>
      </c>
    </row>
    <row r="409" s="15" customFormat="1">
      <c r="A409" s="15"/>
      <c r="B409" s="255"/>
      <c r="C409" s="256"/>
      <c r="D409" s="227" t="s">
        <v>168</v>
      </c>
      <c r="E409" s="257" t="s">
        <v>21</v>
      </c>
      <c r="F409" s="258" t="s">
        <v>171</v>
      </c>
      <c r="G409" s="256"/>
      <c r="H409" s="259">
        <v>6.46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5" t="s">
        <v>168</v>
      </c>
      <c r="AU409" s="265" t="s">
        <v>85</v>
      </c>
      <c r="AV409" s="15" t="s">
        <v>162</v>
      </c>
      <c r="AW409" s="15" t="s">
        <v>37</v>
      </c>
      <c r="AX409" s="15" t="s">
        <v>83</v>
      </c>
      <c r="AY409" s="265" t="s">
        <v>155</v>
      </c>
    </row>
    <row r="410" s="2" customFormat="1" ht="16.5" customHeight="1">
      <c r="A410" s="40"/>
      <c r="B410" s="41"/>
      <c r="C410" s="214" t="s">
        <v>647</v>
      </c>
      <c r="D410" s="214" t="s">
        <v>157</v>
      </c>
      <c r="E410" s="215" t="s">
        <v>823</v>
      </c>
      <c r="F410" s="216" t="s">
        <v>824</v>
      </c>
      <c r="G410" s="217" t="s">
        <v>553</v>
      </c>
      <c r="H410" s="218">
        <v>1</v>
      </c>
      <c r="I410" s="219"/>
      <c r="J410" s="220">
        <f>ROUND(I410*H410,2)</f>
        <v>0</v>
      </c>
      <c r="K410" s="216" t="s">
        <v>161</v>
      </c>
      <c r="L410" s="46"/>
      <c r="M410" s="221" t="s">
        <v>21</v>
      </c>
      <c r="N410" s="222" t="s">
        <v>47</v>
      </c>
      <c r="O410" s="86"/>
      <c r="P410" s="223">
        <f>O410*H410</f>
        <v>0</v>
      </c>
      <c r="Q410" s="223">
        <v>0.21734000000000001</v>
      </c>
      <c r="R410" s="223">
        <f>Q410*H410</f>
        <v>0.21734000000000001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162</v>
      </c>
      <c r="AT410" s="225" t="s">
        <v>157</v>
      </c>
      <c r="AU410" s="225" t="s">
        <v>85</v>
      </c>
      <c r="AY410" s="19" t="s">
        <v>155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83</v>
      </c>
      <c r="BK410" s="226">
        <f>ROUND(I410*H410,2)</f>
        <v>0</v>
      </c>
      <c r="BL410" s="19" t="s">
        <v>162</v>
      </c>
      <c r="BM410" s="225" t="s">
        <v>1487</v>
      </c>
    </row>
    <row r="411" s="2" customFormat="1">
      <c r="A411" s="40"/>
      <c r="B411" s="41"/>
      <c r="C411" s="42"/>
      <c r="D411" s="227" t="s">
        <v>164</v>
      </c>
      <c r="E411" s="42"/>
      <c r="F411" s="228" t="s">
        <v>826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164</v>
      </c>
      <c r="AU411" s="19" t="s">
        <v>85</v>
      </c>
    </row>
    <row r="412" s="2" customFormat="1">
      <c r="A412" s="40"/>
      <c r="B412" s="41"/>
      <c r="C412" s="42"/>
      <c r="D412" s="232" t="s">
        <v>166</v>
      </c>
      <c r="E412" s="42"/>
      <c r="F412" s="233" t="s">
        <v>827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166</v>
      </c>
      <c r="AU412" s="19" t="s">
        <v>85</v>
      </c>
    </row>
    <row r="413" s="2" customFormat="1" ht="16.5" customHeight="1">
      <c r="A413" s="40"/>
      <c r="B413" s="41"/>
      <c r="C413" s="277" t="s">
        <v>653</v>
      </c>
      <c r="D413" s="277" t="s">
        <v>476</v>
      </c>
      <c r="E413" s="278" t="s">
        <v>1488</v>
      </c>
      <c r="F413" s="279" t="s">
        <v>1489</v>
      </c>
      <c r="G413" s="280" t="s">
        <v>553</v>
      </c>
      <c r="H413" s="281">
        <v>1</v>
      </c>
      <c r="I413" s="282"/>
      <c r="J413" s="283">
        <f>ROUND(I413*H413,2)</f>
        <v>0</v>
      </c>
      <c r="K413" s="279" t="s">
        <v>161</v>
      </c>
      <c r="L413" s="284"/>
      <c r="M413" s="285" t="s">
        <v>21</v>
      </c>
      <c r="N413" s="286" t="s">
        <v>47</v>
      </c>
      <c r="O413" s="86"/>
      <c r="P413" s="223">
        <f>O413*H413</f>
        <v>0</v>
      </c>
      <c r="Q413" s="223">
        <v>0.079000000000000001</v>
      </c>
      <c r="R413" s="223">
        <f>Q413*H413</f>
        <v>0.079000000000000001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225</v>
      </c>
      <c r="AT413" s="225" t="s">
        <v>476</v>
      </c>
      <c r="AU413" s="225" t="s">
        <v>85</v>
      </c>
      <c r="AY413" s="19" t="s">
        <v>155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83</v>
      </c>
      <c r="BK413" s="226">
        <f>ROUND(I413*H413,2)</f>
        <v>0</v>
      </c>
      <c r="BL413" s="19" t="s">
        <v>162</v>
      </c>
      <c r="BM413" s="225" t="s">
        <v>1490</v>
      </c>
    </row>
    <row r="414" s="2" customFormat="1">
      <c r="A414" s="40"/>
      <c r="B414" s="41"/>
      <c r="C414" s="42"/>
      <c r="D414" s="227" t="s">
        <v>164</v>
      </c>
      <c r="E414" s="42"/>
      <c r="F414" s="228" t="s">
        <v>1489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164</v>
      </c>
      <c r="AU414" s="19" t="s">
        <v>85</v>
      </c>
    </row>
    <row r="415" s="2" customFormat="1" ht="16.5" customHeight="1">
      <c r="A415" s="40"/>
      <c r="B415" s="41"/>
      <c r="C415" s="214" t="s">
        <v>658</v>
      </c>
      <c r="D415" s="214" t="s">
        <v>157</v>
      </c>
      <c r="E415" s="215" t="s">
        <v>861</v>
      </c>
      <c r="F415" s="216" t="s">
        <v>862</v>
      </c>
      <c r="G415" s="217" t="s">
        <v>208</v>
      </c>
      <c r="H415" s="218">
        <v>13.744999999999999</v>
      </c>
      <c r="I415" s="219"/>
      <c r="J415" s="220">
        <f>ROUND(I415*H415,2)</f>
        <v>0</v>
      </c>
      <c r="K415" s="216" t="s">
        <v>479</v>
      </c>
      <c r="L415" s="46"/>
      <c r="M415" s="221" t="s">
        <v>21</v>
      </c>
      <c r="N415" s="222" t="s">
        <v>47</v>
      </c>
      <c r="O415" s="86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162</v>
      </c>
      <c r="AT415" s="225" t="s">
        <v>157</v>
      </c>
      <c r="AU415" s="225" t="s">
        <v>85</v>
      </c>
      <c r="AY415" s="19" t="s">
        <v>155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83</v>
      </c>
      <c r="BK415" s="226">
        <f>ROUND(I415*H415,2)</f>
        <v>0</v>
      </c>
      <c r="BL415" s="19" t="s">
        <v>162</v>
      </c>
      <c r="BM415" s="225" t="s">
        <v>1491</v>
      </c>
    </row>
    <row r="416" s="2" customFormat="1">
      <c r="A416" s="40"/>
      <c r="B416" s="41"/>
      <c r="C416" s="42"/>
      <c r="D416" s="227" t="s">
        <v>164</v>
      </c>
      <c r="E416" s="42"/>
      <c r="F416" s="228" t="s">
        <v>862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164</v>
      </c>
      <c r="AU416" s="19" t="s">
        <v>85</v>
      </c>
    </row>
    <row r="417" s="13" customFormat="1">
      <c r="A417" s="13"/>
      <c r="B417" s="234"/>
      <c r="C417" s="235"/>
      <c r="D417" s="227" t="s">
        <v>168</v>
      </c>
      <c r="E417" s="236" t="s">
        <v>21</v>
      </c>
      <c r="F417" s="237" t="s">
        <v>1492</v>
      </c>
      <c r="G417" s="235"/>
      <c r="H417" s="236" t="s">
        <v>21</v>
      </c>
      <c r="I417" s="238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168</v>
      </c>
      <c r="AU417" s="243" t="s">
        <v>85</v>
      </c>
      <c r="AV417" s="13" t="s">
        <v>83</v>
      </c>
      <c r="AW417" s="13" t="s">
        <v>37</v>
      </c>
      <c r="AX417" s="13" t="s">
        <v>76</v>
      </c>
      <c r="AY417" s="243" t="s">
        <v>155</v>
      </c>
    </row>
    <row r="418" s="14" customFormat="1">
      <c r="A418" s="14"/>
      <c r="B418" s="244"/>
      <c r="C418" s="245"/>
      <c r="D418" s="227" t="s">
        <v>168</v>
      </c>
      <c r="E418" s="246" t="s">
        <v>21</v>
      </c>
      <c r="F418" s="247" t="s">
        <v>1493</v>
      </c>
      <c r="G418" s="245"/>
      <c r="H418" s="248">
        <v>5.891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168</v>
      </c>
      <c r="AU418" s="254" t="s">
        <v>85</v>
      </c>
      <c r="AV418" s="14" t="s">
        <v>85</v>
      </c>
      <c r="AW418" s="14" t="s">
        <v>37</v>
      </c>
      <c r="AX418" s="14" t="s">
        <v>76</v>
      </c>
      <c r="AY418" s="254" t="s">
        <v>155</v>
      </c>
    </row>
    <row r="419" s="14" customFormat="1">
      <c r="A419" s="14"/>
      <c r="B419" s="244"/>
      <c r="C419" s="245"/>
      <c r="D419" s="227" t="s">
        <v>168</v>
      </c>
      <c r="E419" s="246" t="s">
        <v>21</v>
      </c>
      <c r="F419" s="247" t="s">
        <v>1494</v>
      </c>
      <c r="G419" s="245"/>
      <c r="H419" s="248">
        <v>3.1419999999999999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168</v>
      </c>
      <c r="AU419" s="254" t="s">
        <v>85</v>
      </c>
      <c r="AV419" s="14" t="s">
        <v>85</v>
      </c>
      <c r="AW419" s="14" t="s">
        <v>37</v>
      </c>
      <c r="AX419" s="14" t="s">
        <v>76</v>
      </c>
      <c r="AY419" s="254" t="s">
        <v>155</v>
      </c>
    </row>
    <row r="420" s="14" customFormat="1">
      <c r="A420" s="14"/>
      <c r="B420" s="244"/>
      <c r="C420" s="245"/>
      <c r="D420" s="227" t="s">
        <v>168</v>
      </c>
      <c r="E420" s="246" t="s">
        <v>21</v>
      </c>
      <c r="F420" s="247" t="s">
        <v>1495</v>
      </c>
      <c r="G420" s="245"/>
      <c r="H420" s="248">
        <v>4.7119999999999997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168</v>
      </c>
      <c r="AU420" s="254" t="s">
        <v>85</v>
      </c>
      <c r="AV420" s="14" t="s">
        <v>85</v>
      </c>
      <c r="AW420" s="14" t="s">
        <v>37</v>
      </c>
      <c r="AX420" s="14" t="s">
        <v>76</v>
      </c>
      <c r="AY420" s="254" t="s">
        <v>155</v>
      </c>
    </row>
    <row r="421" s="15" customFormat="1">
      <c r="A421" s="15"/>
      <c r="B421" s="255"/>
      <c r="C421" s="256"/>
      <c r="D421" s="227" t="s">
        <v>168</v>
      </c>
      <c r="E421" s="257" t="s">
        <v>21</v>
      </c>
      <c r="F421" s="258" t="s">
        <v>171</v>
      </c>
      <c r="G421" s="256"/>
      <c r="H421" s="259">
        <v>13.744999999999999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5" t="s">
        <v>168</v>
      </c>
      <c r="AU421" s="265" t="s">
        <v>85</v>
      </c>
      <c r="AV421" s="15" t="s">
        <v>162</v>
      </c>
      <c r="AW421" s="15" t="s">
        <v>37</v>
      </c>
      <c r="AX421" s="15" t="s">
        <v>83</v>
      </c>
      <c r="AY421" s="265" t="s">
        <v>155</v>
      </c>
    </row>
    <row r="422" s="12" customFormat="1" ht="22.8" customHeight="1">
      <c r="A422" s="12"/>
      <c r="B422" s="198"/>
      <c r="C422" s="199"/>
      <c r="D422" s="200" t="s">
        <v>75</v>
      </c>
      <c r="E422" s="212" t="s">
        <v>235</v>
      </c>
      <c r="F422" s="212" t="s">
        <v>872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SUM(P423:P434)</f>
        <v>0</v>
      </c>
      <c r="Q422" s="206"/>
      <c r="R422" s="207">
        <f>SUM(R423:R434)</f>
        <v>0.01298325</v>
      </c>
      <c r="S422" s="206"/>
      <c r="T422" s="208">
        <f>SUM(T423:T434)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83</v>
      </c>
      <c r="AT422" s="210" t="s">
        <v>75</v>
      </c>
      <c r="AU422" s="210" t="s">
        <v>83</v>
      </c>
      <c r="AY422" s="209" t="s">
        <v>155</v>
      </c>
      <c r="BK422" s="211">
        <f>SUM(BK423:BK434)</f>
        <v>0</v>
      </c>
    </row>
    <row r="423" s="2" customFormat="1" ht="16.5" customHeight="1">
      <c r="A423" s="40"/>
      <c r="B423" s="41"/>
      <c r="C423" s="214" t="s">
        <v>664</v>
      </c>
      <c r="D423" s="214" t="s">
        <v>157</v>
      </c>
      <c r="E423" s="215" t="s">
        <v>905</v>
      </c>
      <c r="F423" s="216" t="s">
        <v>906</v>
      </c>
      <c r="G423" s="217" t="s">
        <v>208</v>
      </c>
      <c r="H423" s="218">
        <v>110.18000000000001</v>
      </c>
      <c r="I423" s="219"/>
      <c r="J423" s="220">
        <f>ROUND(I423*H423,2)</f>
        <v>0</v>
      </c>
      <c r="K423" s="216" t="s">
        <v>161</v>
      </c>
      <c r="L423" s="46"/>
      <c r="M423" s="221" t="s">
        <v>21</v>
      </c>
      <c r="N423" s="222" t="s">
        <v>47</v>
      </c>
      <c r="O423" s="86"/>
      <c r="P423" s="223">
        <f>O423*H423</f>
        <v>0</v>
      </c>
      <c r="Q423" s="223">
        <v>2.0000000000000002E-05</v>
      </c>
      <c r="R423" s="223">
        <f>Q423*H423</f>
        <v>0.0022036000000000004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162</v>
      </c>
      <c r="AT423" s="225" t="s">
        <v>157</v>
      </c>
      <c r="AU423" s="225" t="s">
        <v>85</v>
      </c>
      <c r="AY423" s="19" t="s">
        <v>155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83</v>
      </c>
      <c r="BK423" s="226">
        <f>ROUND(I423*H423,2)</f>
        <v>0</v>
      </c>
      <c r="BL423" s="19" t="s">
        <v>162</v>
      </c>
      <c r="BM423" s="225" t="s">
        <v>1496</v>
      </c>
    </row>
    <row r="424" s="2" customFormat="1">
      <c r="A424" s="40"/>
      <c r="B424" s="41"/>
      <c r="C424" s="42"/>
      <c r="D424" s="227" t="s">
        <v>164</v>
      </c>
      <c r="E424" s="42"/>
      <c r="F424" s="228" t="s">
        <v>908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164</v>
      </c>
      <c r="AU424" s="19" t="s">
        <v>85</v>
      </c>
    </row>
    <row r="425" s="2" customFormat="1">
      <c r="A425" s="40"/>
      <c r="B425" s="41"/>
      <c r="C425" s="42"/>
      <c r="D425" s="232" t="s">
        <v>166</v>
      </c>
      <c r="E425" s="42"/>
      <c r="F425" s="233" t="s">
        <v>909</v>
      </c>
      <c r="G425" s="42"/>
      <c r="H425" s="42"/>
      <c r="I425" s="229"/>
      <c r="J425" s="42"/>
      <c r="K425" s="42"/>
      <c r="L425" s="46"/>
      <c r="M425" s="230"/>
      <c r="N425" s="23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166</v>
      </c>
      <c r="AU425" s="19" t="s">
        <v>85</v>
      </c>
    </row>
    <row r="426" s="14" customFormat="1">
      <c r="A426" s="14"/>
      <c r="B426" s="244"/>
      <c r="C426" s="245"/>
      <c r="D426" s="227" t="s">
        <v>168</v>
      </c>
      <c r="E426" s="246" t="s">
        <v>21</v>
      </c>
      <c r="F426" s="247" t="s">
        <v>1497</v>
      </c>
      <c r="G426" s="245"/>
      <c r="H426" s="248">
        <v>109.09999999999999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168</v>
      </c>
      <c r="AU426" s="254" t="s">
        <v>85</v>
      </c>
      <c r="AV426" s="14" t="s">
        <v>85</v>
      </c>
      <c r="AW426" s="14" t="s">
        <v>37</v>
      </c>
      <c r="AX426" s="14" t="s">
        <v>76</v>
      </c>
      <c r="AY426" s="254" t="s">
        <v>155</v>
      </c>
    </row>
    <row r="427" s="14" customFormat="1">
      <c r="A427" s="14"/>
      <c r="B427" s="244"/>
      <c r="C427" s="245"/>
      <c r="D427" s="227" t="s">
        <v>168</v>
      </c>
      <c r="E427" s="246" t="s">
        <v>21</v>
      </c>
      <c r="F427" s="247" t="s">
        <v>1498</v>
      </c>
      <c r="G427" s="245"/>
      <c r="H427" s="248">
        <v>1.0800000000000001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168</v>
      </c>
      <c r="AU427" s="254" t="s">
        <v>85</v>
      </c>
      <c r="AV427" s="14" t="s">
        <v>85</v>
      </c>
      <c r="AW427" s="14" t="s">
        <v>37</v>
      </c>
      <c r="AX427" s="14" t="s">
        <v>76</v>
      </c>
      <c r="AY427" s="254" t="s">
        <v>155</v>
      </c>
    </row>
    <row r="428" s="15" customFormat="1">
      <c r="A428" s="15"/>
      <c r="B428" s="255"/>
      <c r="C428" s="256"/>
      <c r="D428" s="227" t="s">
        <v>168</v>
      </c>
      <c r="E428" s="257" t="s">
        <v>21</v>
      </c>
      <c r="F428" s="258" t="s">
        <v>171</v>
      </c>
      <c r="G428" s="256"/>
      <c r="H428" s="259">
        <v>110.18000000000001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5" t="s">
        <v>168</v>
      </c>
      <c r="AU428" s="265" t="s">
        <v>85</v>
      </c>
      <c r="AV428" s="15" t="s">
        <v>162</v>
      </c>
      <c r="AW428" s="15" t="s">
        <v>37</v>
      </c>
      <c r="AX428" s="15" t="s">
        <v>83</v>
      </c>
      <c r="AY428" s="265" t="s">
        <v>155</v>
      </c>
    </row>
    <row r="429" s="2" customFormat="1" ht="24.15" customHeight="1">
      <c r="A429" s="40"/>
      <c r="B429" s="41"/>
      <c r="C429" s="214" t="s">
        <v>671</v>
      </c>
      <c r="D429" s="214" t="s">
        <v>157</v>
      </c>
      <c r="E429" s="215" t="s">
        <v>918</v>
      </c>
      <c r="F429" s="216" t="s">
        <v>919</v>
      </c>
      <c r="G429" s="217" t="s">
        <v>208</v>
      </c>
      <c r="H429" s="218">
        <v>11.347</v>
      </c>
      <c r="I429" s="219"/>
      <c r="J429" s="220">
        <f>ROUND(I429*H429,2)</f>
        <v>0</v>
      </c>
      <c r="K429" s="216" t="s">
        <v>479</v>
      </c>
      <c r="L429" s="46"/>
      <c r="M429" s="221" t="s">
        <v>21</v>
      </c>
      <c r="N429" s="222" t="s">
        <v>47</v>
      </c>
      <c r="O429" s="86"/>
      <c r="P429" s="223">
        <f>O429*H429</f>
        <v>0</v>
      </c>
      <c r="Q429" s="223">
        <v>0.00095</v>
      </c>
      <c r="R429" s="223">
        <f>Q429*H429</f>
        <v>0.01077965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162</v>
      </c>
      <c r="AT429" s="225" t="s">
        <v>157</v>
      </c>
      <c r="AU429" s="225" t="s">
        <v>85</v>
      </c>
      <c r="AY429" s="19" t="s">
        <v>155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83</v>
      </c>
      <c r="BK429" s="226">
        <f>ROUND(I429*H429,2)</f>
        <v>0</v>
      </c>
      <c r="BL429" s="19" t="s">
        <v>162</v>
      </c>
      <c r="BM429" s="225" t="s">
        <v>1499</v>
      </c>
    </row>
    <row r="430" s="2" customFormat="1">
      <c r="A430" s="40"/>
      <c r="B430" s="41"/>
      <c r="C430" s="42"/>
      <c r="D430" s="227" t="s">
        <v>164</v>
      </c>
      <c r="E430" s="42"/>
      <c r="F430" s="228" t="s">
        <v>919</v>
      </c>
      <c r="G430" s="42"/>
      <c r="H430" s="42"/>
      <c r="I430" s="229"/>
      <c r="J430" s="42"/>
      <c r="K430" s="42"/>
      <c r="L430" s="46"/>
      <c r="M430" s="230"/>
      <c r="N430" s="231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164</v>
      </c>
      <c r="AU430" s="19" t="s">
        <v>85</v>
      </c>
    </row>
    <row r="431" s="13" customFormat="1">
      <c r="A431" s="13"/>
      <c r="B431" s="234"/>
      <c r="C431" s="235"/>
      <c r="D431" s="227" t="s">
        <v>168</v>
      </c>
      <c r="E431" s="236" t="s">
        <v>21</v>
      </c>
      <c r="F431" s="237" t="s">
        <v>702</v>
      </c>
      <c r="G431" s="235"/>
      <c r="H431" s="236" t="s">
        <v>21</v>
      </c>
      <c r="I431" s="238"/>
      <c r="J431" s="235"/>
      <c r="K431" s="235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168</v>
      </c>
      <c r="AU431" s="243" t="s">
        <v>85</v>
      </c>
      <c r="AV431" s="13" t="s">
        <v>83</v>
      </c>
      <c r="AW431" s="13" t="s">
        <v>37</v>
      </c>
      <c r="AX431" s="13" t="s">
        <v>76</v>
      </c>
      <c r="AY431" s="243" t="s">
        <v>155</v>
      </c>
    </row>
    <row r="432" s="14" customFormat="1">
      <c r="A432" s="14"/>
      <c r="B432" s="244"/>
      <c r="C432" s="245"/>
      <c r="D432" s="227" t="s">
        <v>168</v>
      </c>
      <c r="E432" s="246" t="s">
        <v>21</v>
      </c>
      <c r="F432" s="247" t="s">
        <v>1500</v>
      </c>
      <c r="G432" s="245"/>
      <c r="H432" s="248">
        <v>7.2000000000000002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168</v>
      </c>
      <c r="AU432" s="254" t="s">
        <v>85</v>
      </c>
      <c r="AV432" s="14" t="s">
        <v>85</v>
      </c>
      <c r="AW432" s="14" t="s">
        <v>37</v>
      </c>
      <c r="AX432" s="14" t="s">
        <v>76</v>
      </c>
      <c r="AY432" s="254" t="s">
        <v>155</v>
      </c>
    </row>
    <row r="433" s="14" customFormat="1">
      <c r="A433" s="14"/>
      <c r="B433" s="244"/>
      <c r="C433" s="245"/>
      <c r="D433" s="227" t="s">
        <v>168</v>
      </c>
      <c r="E433" s="246" t="s">
        <v>21</v>
      </c>
      <c r="F433" s="247" t="s">
        <v>1501</v>
      </c>
      <c r="G433" s="245"/>
      <c r="H433" s="248">
        <v>4.1470000000000002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168</v>
      </c>
      <c r="AU433" s="254" t="s">
        <v>85</v>
      </c>
      <c r="AV433" s="14" t="s">
        <v>85</v>
      </c>
      <c r="AW433" s="14" t="s">
        <v>37</v>
      </c>
      <c r="AX433" s="14" t="s">
        <v>76</v>
      </c>
      <c r="AY433" s="254" t="s">
        <v>155</v>
      </c>
    </row>
    <row r="434" s="15" customFormat="1">
      <c r="A434" s="15"/>
      <c r="B434" s="255"/>
      <c r="C434" s="256"/>
      <c r="D434" s="227" t="s">
        <v>168</v>
      </c>
      <c r="E434" s="257" t="s">
        <v>21</v>
      </c>
      <c r="F434" s="258" t="s">
        <v>171</v>
      </c>
      <c r="G434" s="256"/>
      <c r="H434" s="259">
        <v>11.347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5" t="s">
        <v>168</v>
      </c>
      <c r="AU434" s="265" t="s">
        <v>85</v>
      </c>
      <c r="AV434" s="15" t="s">
        <v>162</v>
      </c>
      <c r="AW434" s="15" t="s">
        <v>37</v>
      </c>
      <c r="AX434" s="15" t="s">
        <v>83</v>
      </c>
      <c r="AY434" s="265" t="s">
        <v>155</v>
      </c>
    </row>
    <row r="435" s="12" customFormat="1" ht="22.8" customHeight="1">
      <c r="A435" s="12"/>
      <c r="B435" s="198"/>
      <c r="C435" s="199"/>
      <c r="D435" s="200" t="s">
        <v>75</v>
      </c>
      <c r="E435" s="212" t="s">
        <v>925</v>
      </c>
      <c r="F435" s="212" t="s">
        <v>926</v>
      </c>
      <c r="G435" s="199"/>
      <c r="H435" s="199"/>
      <c r="I435" s="202"/>
      <c r="J435" s="213">
        <f>BK435</f>
        <v>0</v>
      </c>
      <c r="K435" s="199"/>
      <c r="L435" s="204"/>
      <c r="M435" s="205"/>
      <c r="N435" s="206"/>
      <c r="O435" s="206"/>
      <c r="P435" s="207">
        <f>SUM(P436:P461)</f>
        <v>0</v>
      </c>
      <c r="Q435" s="206"/>
      <c r="R435" s="207">
        <f>SUM(R436:R461)</f>
        <v>0</v>
      </c>
      <c r="S435" s="206"/>
      <c r="T435" s="208">
        <f>SUM(T436:T461)</f>
        <v>134.05936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9" t="s">
        <v>83</v>
      </c>
      <c r="AT435" s="210" t="s">
        <v>75</v>
      </c>
      <c r="AU435" s="210" t="s">
        <v>83</v>
      </c>
      <c r="AY435" s="209" t="s">
        <v>155</v>
      </c>
      <c r="BK435" s="211">
        <f>SUM(BK436:BK461)</f>
        <v>0</v>
      </c>
    </row>
    <row r="436" s="2" customFormat="1" ht="16.5" customHeight="1">
      <c r="A436" s="40"/>
      <c r="B436" s="41"/>
      <c r="C436" s="214" t="s">
        <v>677</v>
      </c>
      <c r="D436" s="214" t="s">
        <v>157</v>
      </c>
      <c r="E436" s="215" t="s">
        <v>1502</v>
      </c>
      <c r="F436" s="216" t="s">
        <v>1503</v>
      </c>
      <c r="G436" s="217" t="s">
        <v>270</v>
      </c>
      <c r="H436" s="218">
        <v>49.640999999999998</v>
      </c>
      <c r="I436" s="219"/>
      <c r="J436" s="220">
        <f>ROUND(I436*H436,2)</f>
        <v>0</v>
      </c>
      <c r="K436" s="216" t="s">
        <v>161</v>
      </c>
      <c r="L436" s="46"/>
      <c r="M436" s="221" t="s">
        <v>21</v>
      </c>
      <c r="N436" s="222" t="s">
        <v>47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2.2000000000000002</v>
      </c>
      <c r="T436" s="224">
        <f>S436*H436</f>
        <v>109.2102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162</v>
      </c>
      <c r="AT436" s="225" t="s">
        <v>157</v>
      </c>
      <c r="AU436" s="225" t="s">
        <v>85</v>
      </c>
      <c r="AY436" s="19" t="s">
        <v>155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83</v>
      </c>
      <c r="BK436" s="226">
        <f>ROUND(I436*H436,2)</f>
        <v>0</v>
      </c>
      <c r="BL436" s="19" t="s">
        <v>162</v>
      </c>
      <c r="BM436" s="225" t="s">
        <v>1504</v>
      </c>
    </row>
    <row r="437" s="2" customFormat="1">
      <c r="A437" s="40"/>
      <c r="B437" s="41"/>
      <c r="C437" s="42"/>
      <c r="D437" s="227" t="s">
        <v>164</v>
      </c>
      <c r="E437" s="42"/>
      <c r="F437" s="228" t="s">
        <v>1505</v>
      </c>
      <c r="G437" s="42"/>
      <c r="H437" s="42"/>
      <c r="I437" s="229"/>
      <c r="J437" s="42"/>
      <c r="K437" s="42"/>
      <c r="L437" s="46"/>
      <c r="M437" s="230"/>
      <c r="N437" s="231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164</v>
      </c>
      <c r="AU437" s="19" t="s">
        <v>85</v>
      </c>
    </row>
    <row r="438" s="2" customFormat="1">
      <c r="A438" s="40"/>
      <c r="B438" s="41"/>
      <c r="C438" s="42"/>
      <c r="D438" s="232" t="s">
        <v>166</v>
      </c>
      <c r="E438" s="42"/>
      <c r="F438" s="233" t="s">
        <v>1506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166</v>
      </c>
      <c r="AU438" s="19" t="s">
        <v>85</v>
      </c>
    </row>
    <row r="439" s="13" customFormat="1">
      <c r="A439" s="13"/>
      <c r="B439" s="234"/>
      <c r="C439" s="235"/>
      <c r="D439" s="227" t="s">
        <v>168</v>
      </c>
      <c r="E439" s="236" t="s">
        <v>21</v>
      </c>
      <c r="F439" s="237" t="s">
        <v>1507</v>
      </c>
      <c r="G439" s="235"/>
      <c r="H439" s="236" t="s">
        <v>21</v>
      </c>
      <c r="I439" s="238"/>
      <c r="J439" s="235"/>
      <c r="K439" s="235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168</v>
      </c>
      <c r="AU439" s="243" t="s">
        <v>85</v>
      </c>
      <c r="AV439" s="13" t="s">
        <v>83</v>
      </c>
      <c r="AW439" s="13" t="s">
        <v>37</v>
      </c>
      <c r="AX439" s="13" t="s">
        <v>76</v>
      </c>
      <c r="AY439" s="243" t="s">
        <v>155</v>
      </c>
    </row>
    <row r="440" s="14" customFormat="1">
      <c r="A440" s="14"/>
      <c r="B440" s="244"/>
      <c r="C440" s="245"/>
      <c r="D440" s="227" t="s">
        <v>168</v>
      </c>
      <c r="E440" s="246" t="s">
        <v>21</v>
      </c>
      <c r="F440" s="247" t="s">
        <v>1508</v>
      </c>
      <c r="G440" s="245"/>
      <c r="H440" s="248">
        <v>49.640999999999998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168</v>
      </c>
      <c r="AU440" s="254" t="s">
        <v>85</v>
      </c>
      <c r="AV440" s="14" t="s">
        <v>85</v>
      </c>
      <c r="AW440" s="14" t="s">
        <v>37</v>
      </c>
      <c r="AX440" s="14" t="s">
        <v>83</v>
      </c>
      <c r="AY440" s="254" t="s">
        <v>155</v>
      </c>
    </row>
    <row r="441" s="2" customFormat="1" ht="16.5" customHeight="1">
      <c r="A441" s="40"/>
      <c r="B441" s="41"/>
      <c r="C441" s="214" t="s">
        <v>685</v>
      </c>
      <c r="D441" s="214" t="s">
        <v>157</v>
      </c>
      <c r="E441" s="215" t="s">
        <v>936</v>
      </c>
      <c r="F441" s="216" t="s">
        <v>937</v>
      </c>
      <c r="G441" s="217" t="s">
        <v>270</v>
      </c>
      <c r="H441" s="218">
        <v>9.2609999999999992</v>
      </c>
      <c r="I441" s="219"/>
      <c r="J441" s="220">
        <f>ROUND(I441*H441,2)</f>
        <v>0</v>
      </c>
      <c r="K441" s="216" t="s">
        <v>161</v>
      </c>
      <c r="L441" s="46"/>
      <c r="M441" s="221" t="s">
        <v>21</v>
      </c>
      <c r="N441" s="222" t="s">
        <v>47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0.35999999999999999</v>
      </c>
      <c r="T441" s="224">
        <f>S441*H441</f>
        <v>3.3339599999999998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162</v>
      </c>
      <c r="AT441" s="225" t="s">
        <v>157</v>
      </c>
      <c r="AU441" s="225" t="s">
        <v>85</v>
      </c>
      <c r="AY441" s="19" t="s">
        <v>155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83</v>
      </c>
      <c r="BK441" s="226">
        <f>ROUND(I441*H441,2)</f>
        <v>0</v>
      </c>
      <c r="BL441" s="19" t="s">
        <v>162</v>
      </c>
      <c r="BM441" s="225" t="s">
        <v>1509</v>
      </c>
    </row>
    <row r="442" s="2" customFormat="1">
      <c r="A442" s="40"/>
      <c r="B442" s="41"/>
      <c r="C442" s="42"/>
      <c r="D442" s="227" t="s">
        <v>164</v>
      </c>
      <c r="E442" s="42"/>
      <c r="F442" s="228" t="s">
        <v>939</v>
      </c>
      <c r="G442" s="42"/>
      <c r="H442" s="42"/>
      <c r="I442" s="229"/>
      <c r="J442" s="42"/>
      <c r="K442" s="42"/>
      <c r="L442" s="46"/>
      <c r="M442" s="230"/>
      <c r="N442" s="231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164</v>
      </c>
      <c r="AU442" s="19" t="s">
        <v>85</v>
      </c>
    </row>
    <row r="443" s="2" customFormat="1">
      <c r="A443" s="40"/>
      <c r="B443" s="41"/>
      <c r="C443" s="42"/>
      <c r="D443" s="232" t="s">
        <v>166</v>
      </c>
      <c r="E443" s="42"/>
      <c r="F443" s="233" t="s">
        <v>940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166</v>
      </c>
      <c r="AU443" s="19" t="s">
        <v>85</v>
      </c>
    </row>
    <row r="444" s="13" customFormat="1">
      <c r="A444" s="13"/>
      <c r="B444" s="234"/>
      <c r="C444" s="235"/>
      <c r="D444" s="227" t="s">
        <v>168</v>
      </c>
      <c r="E444" s="236" t="s">
        <v>21</v>
      </c>
      <c r="F444" s="237" t="s">
        <v>948</v>
      </c>
      <c r="G444" s="235"/>
      <c r="H444" s="236" t="s">
        <v>21</v>
      </c>
      <c r="I444" s="238"/>
      <c r="J444" s="235"/>
      <c r="K444" s="235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168</v>
      </c>
      <c r="AU444" s="243" t="s">
        <v>85</v>
      </c>
      <c r="AV444" s="13" t="s">
        <v>83</v>
      </c>
      <c r="AW444" s="13" t="s">
        <v>37</v>
      </c>
      <c r="AX444" s="13" t="s">
        <v>76</v>
      </c>
      <c r="AY444" s="243" t="s">
        <v>155</v>
      </c>
    </row>
    <row r="445" s="14" customFormat="1">
      <c r="A445" s="14"/>
      <c r="B445" s="244"/>
      <c r="C445" s="245"/>
      <c r="D445" s="227" t="s">
        <v>168</v>
      </c>
      <c r="E445" s="246" t="s">
        <v>21</v>
      </c>
      <c r="F445" s="247" t="s">
        <v>1510</v>
      </c>
      <c r="G445" s="245"/>
      <c r="H445" s="248">
        <v>9.2609999999999992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168</v>
      </c>
      <c r="AU445" s="254" t="s">
        <v>85</v>
      </c>
      <c r="AV445" s="14" t="s">
        <v>85</v>
      </c>
      <c r="AW445" s="14" t="s">
        <v>37</v>
      </c>
      <c r="AX445" s="14" t="s">
        <v>83</v>
      </c>
      <c r="AY445" s="254" t="s">
        <v>155</v>
      </c>
    </row>
    <row r="446" s="2" customFormat="1" ht="16.5" customHeight="1">
      <c r="A446" s="40"/>
      <c r="B446" s="41"/>
      <c r="C446" s="214" t="s">
        <v>695</v>
      </c>
      <c r="D446" s="214" t="s">
        <v>157</v>
      </c>
      <c r="E446" s="215" t="s">
        <v>943</v>
      </c>
      <c r="F446" s="216" t="s">
        <v>944</v>
      </c>
      <c r="G446" s="217" t="s">
        <v>270</v>
      </c>
      <c r="H446" s="218">
        <v>1.4850000000000001</v>
      </c>
      <c r="I446" s="219"/>
      <c r="J446" s="220">
        <f>ROUND(I446*H446,2)</f>
        <v>0</v>
      </c>
      <c r="K446" s="216" t="s">
        <v>161</v>
      </c>
      <c r="L446" s="46"/>
      <c r="M446" s="221" t="s">
        <v>21</v>
      </c>
      <c r="N446" s="222" t="s">
        <v>47</v>
      </c>
      <c r="O446" s="86"/>
      <c r="P446" s="223">
        <f>O446*H446</f>
        <v>0</v>
      </c>
      <c r="Q446" s="223">
        <v>0</v>
      </c>
      <c r="R446" s="223">
        <f>Q446*H446</f>
        <v>0</v>
      </c>
      <c r="S446" s="223">
        <v>1.9199999999999999</v>
      </c>
      <c r="T446" s="224">
        <f>S446*H446</f>
        <v>2.8512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162</v>
      </c>
      <c r="AT446" s="225" t="s">
        <v>157</v>
      </c>
      <c r="AU446" s="225" t="s">
        <v>85</v>
      </c>
      <c r="AY446" s="19" t="s">
        <v>155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83</v>
      </c>
      <c r="BK446" s="226">
        <f>ROUND(I446*H446,2)</f>
        <v>0</v>
      </c>
      <c r="BL446" s="19" t="s">
        <v>162</v>
      </c>
      <c r="BM446" s="225" t="s">
        <v>1511</v>
      </c>
    </row>
    <row r="447" s="2" customFormat="1">
      <c r="A447" s="40"/>
      <c r="B447" s="41"/>
      <c r="C447" s="42"/>
      <c r="D447" s="227" t="s">
        <v>164</v>
      </c>
      <c r="E447" s="42"/>
      <c r="F447" s="228" t="s">
        <v>946</v>
      </c>
      <c r="G447" s="42"/>
      <c r="H447" s="42"/>
      <c r="I447" s="229"/>
      <c r="J447" s="42"/>
      <c r="K447" s="42"/>
      <c r="L447" s="46"/>
      <c r="M447" s="230"/>
      <c r="N447" s="231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164</v>
      </c>
      <c r="AU447" s="19" t="s">
        <v>85</v>
      </c>
    </row>
    <row r="448" s="2" customFormat="1">
      <c r="A448" s="40"/>
      <c r="B448" s="41"/>
      <c r="C448" s="42"/>
      <c r="D448" s="232" t="s">
        <v>166</v>
      </c>
      <c r="E448" s="42"/>
      <c r="F448" s="233" t="s">
        <v>947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166</v>
      </c>
      <c r="AU448" s="19" t="s">
        <v>85</v>
      </c>
    </row>
    <row r="449" s="13" customFormat="1">
      <c r="A449" s="13"/>
      <c r="B449" s="234"/>
      <c r="C449" s="235"/>
      <c r="D449" s="227" t="s">
        <v>168</v>
      </c>
      <c r="E449" s="236" t="s">
        <v>21</v>
      </c>
      <c r="F449" s="237" t="s">
        <v>948</v>
      </c>
      <c r="G449" s="235"/>
      <c r="H449" s="236" t="s">
        <v>21</v>
      </c>
      <c r="I449" s="238"/>
      <c r="J449" s="235"/>
      <c r="K449" s="235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168</v>
      </c>
      <c r="AU449" s="243" t="s">
        <v>85</v>
      </c>
      <c r="AV449" s="13" t="s">
        <v>83</v>
      </c>
      <c r="AW449" s="13" t="s">
        <v>37</v>
      </c>
      <c r="AX449" s="13" t="s">
        <v>76</v>
      </c>
      <c r="AY449" s="243" t="s">
        <v>155</v>
      </c>
    </row>
    <row r="450" s="14" customFormat="1">
      <c r="A450" s="14"/>
      <c r="B450" s="244"/>
      <c r="C450" s="245"/>
      <c r="D450" s="227" t="s">
        <v>168</v>
      </c>
      <c r="E450" s="246" t="s">
        <v>21</v>
      </c>
      <c r="F450" s="247" t="s">
        <v>1512</v>
      </c>
      <c r="G450" s="245"/>
      <c r="H450" s="248">
        <v>1.4850000000000001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168</v>
      </c>
      <c r="AU450" s="254" t="s">
        <v>85</v>
      </c>
      <c r="AV450" s="14" t="s">
        <v>85</v>
      </c>
      <c r="AW450" s="14" t="s">
        <v>37</v>
      </c>
      <c r="AX450" s="14" t="s">
        <v>76</v>
      </c>
      <c r="AY450" s="254" t="s">
        <v>155</v>
      </c>
    </row>
    <row r="451" s="15" customFormat="1">
      <c r="A451" s="15"/>
      <c r="B451" s="255"/>
      <c r="C451" s="256"/>
      <c r="D451" s="227" t="s">
        <v>168</v>
      </c>
      <c r="E451" s="257" t="s">
        <v>21</v>
      </c>
      <c r="F451" s="258" t="s">
        <v>171</v>
      </c>
      <c r="G451" s="256"/>
      <c r="H451" s="259">
        <v>1.4850000000000001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5" t="s">
        <v>168</v>
      </c>
      <c r="AU451" s="265" t="s">
        <v>85</v>
      </c>
      <c r="AV451" s="15" t="s">
        <v>162</v>
      </c>
      <c r="AW451" s="15" t="s">
        <v>37</v>
      </c>
      <c r="AX451" s="15" t="s">
        <v>83</v>
      </c>
      <c r="AY451" s="265" t="s">
        <v>155</v>
      </c>
    </row>
    <row r="452" s="2" customFormat="1" ht="16.5" customHeight="1">
      <c r="A452" s="40"/>
      <c r="B452" s="41"/>
      <c r="C452" s="214" t="s">
        <v>706</v>
      </c>
      <c r="D452" s="214" t="s">
        <v>157</v>
      </c>
      <c r="E452" s="215" t="s">
        <v>951</v>
      </c>
      <c r="F452" s="216" t="s">
        <v>952</v>
      </c>
      <c r="G452" s="217" t="s">
        <v>553</v>
      </c>
      <c r="H452" s="218">
        <v>1</v>
      </c>
      <c r="I452" s="219"/>
      <c r="J452" s="220">
        <f>ROUND(I452*H452,2)</f>
        <v>0</v>
      </c>
      <c r="K452" s="216" t="s">
        <v>161</v>
      </c>
      <c r="L452" s="46"/>
      <c r="M452" s="221" t="s">
        <v>21</v>
      </c>
      <c r="N452" s="222" t="s">
        <v>47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0.14999999999999999</v>
      </c>
      <c r="T452" s="224">
        <f>S452*H452</f>
        <v>0.14999999999999999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162</v>
      </c>
      <c r="AT452" s="225" t="s">
        <v>157</v>
      </c>
      <c r="AU452" s="225" t="s">
        <v>85</v>
      </c>
      <c r="AY452" s="19" t="s">
        <v>155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83</v>
      </c>
      <c r="BK452" s="226">
        <f>ROUND(I452*H452,2)</f>
        <v>0</v>
      </c>
      <c r="BL452" s="19" t="s">
        <v>162</v>
      </c>
      <c r="BM452" s="225" t="s">
        <v>1513</v>
      </c>
    </row>
    <row r="453" s="2" customFormat="1">
      <c r="A453" s="40"/>
      <c r="B453" s="41"/>
      <c r="C453" s="42"/>
      <c r="D453" s="227" t="s">
        <v>164</v>
      </c>
      <c r="E453" s="42"/>
      <c r="F453" s="228" t="s">
        <v>954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164</v>
      </c>
      <c r="AU453" s="19" t="s">
        <v>85</v>
      </c>
    </row>
    <row r="454" s="2" customFormat="1">
      <c r="A454" s="40"/>
      <c r="B454" s="41"/>
      <c r="C454" s="42"/>
      <c r="D454" s="232" t="s">
        <v>166</v>
      </c>
      <c r="E454" s="42"/>
      <c r="F454" s="233" t="s">
        <v>955</v>
      </c>
      <c r="G454" s="42"/>
      <c r="H454" s="42"/>
      <c r="I454" s="229"/>
      <c r="J454" s="42"/>
      <c r="K454" s="42"/>
      <c r="L454" s="46"/>
      <c r="M454" s="230"/>
      <c r="N454" s="231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166</v>
      </c>
      <c r="AU454" s="19" t="s">
        <v>85</v>
      </c>
    </row>
    <row r="455" s="2" customFormat="1" ht="16.5" customHeight="1">
      <c r="A455" s="40"/>
      <c r="B455" s="41"/>
      <c r="C455" s="214" t="s">
        <v>713</v>
      </c>
      <c r="D455" s="214" t="s">
        <v>157</v>
      </c>
      <c r="E455" s="215" t="s">
        <v>973</v>
      </c>
      <c r="F455" s="216" t="s">
        <v>974</v>
      </c>
      <c r="G455" s="217" t="s">
        <v>270</v>
      </c>
      <c r="H455" s="218">
        <v>9.2569999999999997</v>
      </c>
      <c r="I455" s="219"/>
      <c r="J455" s="220">
        <f>ROUND(I455*H455,2)</f>
        <v>0</v>
      </c>
      <c r="K455" s="216" t="s">
        <v>161</v>
      </c>
      <c r="L455" s="46"/>
      <c r="M455" s="221" t="s">
        <v>21</v>
      </c>
      <c r="N455" s="222" t="s">
        <v>47</v>
      </c>
      <c r="O455" s="86"/>
      <c r="P455" s="223">
        <f>O455*H455</f>
        <v>0</v>
      </c>
      <c r="Q455" s="223">
        <v>0</v>
      </c>
      <c r="R455" s="223">
        <f>Q455*H455</f>
        <v>0</v>
      </c>
      <c r="S455" s="223">
        <v>2</v>
      </c>
      <c r="T455" s="224">
        <f>S455*H455</f>
        <v>18.513999999999999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162</v>
      </c>
      <c r="AT455" s="225" t="s">
        <v>157</v>
      </c>
      <c r="AU455" s="225" t="s">
        <v>85</v>
      </c>
      <c r="AY455" s="19" t="s">
        <v>155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83</v>
      </c>
      <c r="BK455" s="226">
        <f>ROUND(I455*H455,2)</f>
        <v>0</v>
      </c>
      <c r="BL455" s="19" t="s">
        <v>162</v>
      </c>
      <c r="BM455" s="225" t="s">
        <v>1514</v>
      </c>
    </row>
    <row r="456" s="2" customFormat="1">
      <c r="A456" s="40"/>
      <c r="B456" s="41"/>
      <c r="C456" s="42"/>
      <c r="D456" s="227" t="s">
        <v>164</v>
      </c>
      <c r="E456" s="42"/>
      <c r="F456" s="228" t="s">
        <v>976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164</v>
      </c>
      <c r="AU456" s="19" t="s">
        <v>85</v>
      </c>
    </row>
    <row r="457" s="2" customFormat="1">
      <c r="A457" s="40"/>
      <c r="B457" s="41"/>
      <c r="C457" s="42"/>
      <c r="D457" s="232" t="s">
        <v>166</v>
      </c>
      <c r="E457" s="42"/>
      <c r="F457" s="233" t="s">
        <v>977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166</v>
      </c>
      <c r="AU457" s="19" t="s">
        <v>85</v>
      </c>
    </row>
    <row r="458" s="13" customFormat="1">
      <c r="A458" s="13"/>
      <c r="B458" s="234"/>
      <c r="C458" s="235"/>
      <c r="D458" s="227" t="s">
        <v>168</v>
      </c>
      <c r="E458" s="236" t="s">
        <v>21</v>
      </c>
      <c r="F458" s="237" t="s">
        <v>978</v>
      </c>
      <c r="G458" s="235"/>
      <c r="H458" s="236" t="s">
        <v>21</v>
      </c>
      <c r="I458" s="238"/>
      <c r="J458" s="235"/>
      <c r="K458" s="235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168</v>
      </c>
      <c r="AU458" s="243" t="s">
        <v>85</v>
      </c>
      <c r="AV458" s="13" t="s">
        <v>83</v>
      </c>
      <c r="AW458" s="13" t="s">
        <v>37</v>
      </c>
      <c r="AX458" s="13" t="s">
        <v>76</v>
      </c>
      <c r="AY458" s="243" t="s">
        <v>155</v>
      </c>
    </row>
    <row r="459" s="14" customFormat="1">
      <c r="A459" s="14"/>
      <c r="B459" s="244"/>
      <c r="C459" s="245"/>
      <c r="D459" s="227" t="s">
        <v>168</v>
      </c>
      <c r="E459" s="246" t="s">
        <v>21</v>
      </c>
      <c r="F459" s="247" t="s">
        <v>1515</v>
      </c>
      <c r="G459" s="245"/>
      <c r="H459" s="248">
        <v>8.7279999999999998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168</v>
      </c>
      <c r="AU459" s="254" t="s">
        <v>85</v>
      </c>
      <c r="AV459" s="14" t="s">
        <v>85</v>
      </c>
      <c r="AW459" s="14" t="s">
        <v>37</v>
      </c>
      <c r="AX459" s="14" t="s">
        <v>76</v>
      </c>
      <c r="AY459" s="254" t="s">
        <v>155</v>
      </c>
    </row>
    <row r="460" s="14" customFormat="1">
      <c r="A460" s="14"/>
      <c r="B460" s="244"/>
      <c r="C460" s="245"/>
      <c r="D460" s="227" t="s">
        <v>168</v>
      </c>
      <c r="E460" s="246" t="s">
        <v>21</v>
      </c>
      <c r="F460" s="247" t="s">
        <v>1516</v>
      </c>
      <c r="G460" s="245"/>
      <c r="H460" s="248">
        <v>0.52900000000000003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168</v>
      </c>
      <c r="AU460" s="254" t="s">
        <v>85</v>
      </c>
      <c r="AV460" s="14" t="s">
        <v>85</v>
      </c>
      <c r="AW460" s="14" t="s">
        <v>37</v>
      </c>
      <c r="AX460" s="14" t="s">
        <v>76</v>
      </c>
      <c r="AY460" s="254" t="s">
        <v>155</v>
      </c>
    </row>
    <row r="461" s="15" customFormat="1">
      <c r="A461" s="15"/>
      <c r="B461" s="255"/>
      <c r="C461" s="256"/>
      <c r="D461" s="227" t="s">
        <v>168</v>
      </c>
      <c r="E461" s="257" t="s">
        <v>21</v>
      </c>
      <c r="F461" s="258" t="s">
        <v>171</v>
      </c>
      <c r="G461" s="256"/>
      <c r="H461" s="259">
        <v>9.2569999999999997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5" t="s">
        <v>168</v>
      </c>
      <c r="AU461" s="265" t="s">
        <v>85</v>
      </c>
      <c r="AV461" s="15" t="s">
        <v>162</v>
      </c>
      <c r="AW461" s="15" t="s">
        <v>37</v>
      </c>
      <c r="AX461" s="15" t="s">
        <v>83</v>
      </c>
      <c r="AY461" s="265" t="s">
        <v>155</v>
      </c>
    </row>
    <row r="462" s="12" customFormat="1" ht="22.8" customHeight="1">
      <c r="A462" s="12"/>
      <c r="B462" s="198"/>
      <c r="C462" s="199"/>
      <c r="D462" s="200" t="s">
        <v>75</v>
      </c>
      <c r="E462" s="212" t="s">
        <v>982</v>
      </c>
      <c r="F462" s="212" t="s">
        <v>983</v>
      </c>
      <c r="G462" s="199"/>
      <c r="H462" s="199"/>
      <c r="I462" s="202"/>
      <c r="J462" s="213">
        <f>BK462</f>
        <v>0</v>
      </c>
      <c r="K462" s="199"/>
      <c r="L462" s="204"/>
      <c r="M462" s="205"/>
      <c r="N462" s="206"/>
      <c r="O462" s="206"/>
      <c r="P462" s="207">
        <f>SUM(P463:P488)</f>
        <v>0</v>
      </c>
      <c r="Q462" s="206"/>
      <c r="R462" s="207">
        <f>SUM(R463:R488)</f>
        <v>0</v>
      </c>
      <c r="S462" s="206"/>
      <c r="T462" s="208">
        <f>SUM(T463:T488)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9" t="s">
        <v>83</v>
      </c>
      <c r="AT462" s="210" t="s">
        <v>75</v>
      </c>
      <c r="AU462" s="210" t="s">
        <v>83</v>
      </c>
      <c r="AY462" s="209" t="s">
        <v>155</v>
      </c>
      <c r="BK462" s="211">
        <f>SUM(BK463:BK488)</f>
        <v>0</v>
      </c>
    </row>
    <row r="463" s="2" customFormat="1" ht="16.5" customHeight="1">
      <c r="A463" s="40"/>
      <c r="B463" s="41"/>
      <c r="C463" s="214" t="s">
        <v>721</v>
      </c>
      <c r="D463" s="214" t="s">
        <v>157</v>
      </c>
      <c r="E463" s="215" t="s">
        <v>985</v>
      </c>
      <c r="F463" s="216" t="s">
        <v>986</v>
      </c>
      <c r="G463" s="217" t="s">
        <v>443</v>
      </c>
      <c r="H463" s="218">
        <v>134.059</v>
      </c>
      <c r="I463" s="219"/>
      <c r="J463" s="220">
        <f>ROUND(I463*H463,2)</f>
        <v>0</v>
      </c>
      <c r="K463" s="216" t="s">
        <v>161</v>
      </c>
      <c r="L463" s="46"/>
      <c r="M463" s="221" t="s">
        <v>21</v>
      </c>
      <c r="N463" s="222" t="s">
        <v>47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162</v>
      </c>
      <c r="AT463" s="225" t="s">
        <v>157</v>
      </c>
      <c r="AU463" s="225" t="s">
        <v>85</v>
      </c>
      <c r="AY463" s="19" t="s">
        <v>155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83</v>
      </c>
      <c r="BK463" s="226">
        <f>ROUND(I463*H463,2)</f>
        <v>0</v>
      </c>
      <c r="BL463" s="19" t="s">
        <v>162</v>
      </c>
      <c r="BM463" s="225" t="s">
        <v>1517</v>
      </c>
    </row>
    <row r="464" s="2" customFormat="1">
      <c r="A464" s="40"/>
      <c r="B464" s="41"/>
      <c r="C464" s="42"/>
      <c r="D464" s="227" t="s">
        <v>164</v>
      </c>
      <c r="E464" s="42"/>
      <c r="F464" s="228" t="s">
        <v>988</v>
      </c>
      <c r="G464" s="42"/>
      <c r="H464" s="42"/>
      <c r="I464" s="229"/>
      <c r="J464" s="42"/>
      <c r="K464" s="42"/>
      <c r="L464" s="46"/>
      <c r="M464" s="230"/>
      <c r="N464" s="231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164</v>
      </c>
      <c r="AU464" s="19" t="s">
        <v>85</v>
      </c>
    </row>
    <row r="465" s="2" customFormat="1">
      <c r="A465" s="40"/>
      <c r="B465" s="41"/>
      <c r="C465" s="42"/>
      <c r="D465" s="232" t="s">
        <v>166</v>
      </c>
      <c r="E465" s="42"/>
      <c r="F465" s="233" t="s">
        <v>989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166</v>
      </c>
      <c r="AU465" s="19" t="s">
        <v>85</v>
      </c>
    </row>
    <row r="466" s="2" customFormat="1" ht="16.5" customHeight="1">
      <c r="A466" s="40"/>
      <c r="B466" s="41"/>
      <c r="C466" s="214" t="s">
        <v>725</v>
      </c>
      <c r="D466" s="214" t="s">
        <v>157</v>
      </c>
      <c r="E466" s="215" t="s">
        <v>991</v>
      </c>
      <c r="F466" s="216" t="s">
        <v>992</v>
      </c>
      <c r="G466" s="217" t="s">
        <v>443</v>
      </c>
      <c r="H466" s="218">
        <v>134.059</v>
      </c>
      <c r="I466" s="219"/>
      <c r="J466" s="220">
        <f>ROUND(I466*H466,2)</f>
        <v>0</v>
      </c>
      <c r="K466" s="216" t="s">
        <v>161</v>
      </c>
      <c r="L466" s="46"/>
      <c r="M466" s="221" t="s">
        <v>21</v>
      </c>
      <c r="N466" s="222" t="s">
        <v>47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162</v>
      </c>
      <c r="AT466" s="225" t="s">
        <v>157</v>
      </c>
      <c r="AU466" s="225" t="s">
        <v>85</v>
      </c>
      <c r="AY466" s="19" t="s">
        <v>155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83</v>
      </c>
      <c r="BK466" s="226">
        <f>ROUND(I466*H466,2)</f>
        <v>0</v>
      </c>
      <c r="BL466" s="19" t="s">
        <v>162</v>
      </c>
      <c r="BM466" s="225" t="s">
        <v>1518</v>
      </c>
    </row>
    <row r="467" s="2" customFormat="1">
      <c r="A467" s="40"/>
      <c r="B467" s="41"/>
      <c r="C467" s="42"/>
      <c r="D467" s="227" t="s">
        <v>164</v>
      </c>
      <c r="E467" s="42"/>
      <c r="F467" s="228" t="s">
        <v>994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164</v>
      </c>
      <c r="AU467" s="19" t="s">
        <v>85</v>
      </c>
    </row>
    <row r="468" s="2" customFormat="1">
      <c r="A468" s="40"/>
      <c r="B468" s="41"/>
      <c r="C468" s="42"/>
      <c r="D468" s="232" t="s">
        <v>166</v>
      </c>
      <c r="E468" s="42"/>
      <c r="F468" s="233" t="s">
        <v>995</v>
      </c>
      <c r="G468" s="42"/>
      <c r="H468" s="42"/>
      <c r="I468" s="229"/>
      <c r="J468" s="42"/>
      <c r="K468" s="42"/>
      <c r="L468" s="46"/>
      <c r="M468" s="230"/>
      <c r="N468" s="231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166</v>
      </c>
      <c r="AU468" s="19" t="s">
        <v>85</v>
      </c>
    </row>
    <row r="469" s="2" customFormat="1" ht="16.5" customHeight="1">
      <c r="A469" s="40"/>
      <c r="B469" s="41"/>
      <c r="C469" s="214" t="s">
        <v>730</v>
      </c>
      <c r="D469" s="214" t="s">
        <v>157</v>
      </c>
      <c r="E469" s="215" t="s">
        <v>997</v>
      </c>
      <c r="F469" s="216" t="s">
        <v>998</v>
      </c>
      <c r="G469" s="217" t="s">
        <v>443</v>
      </c>
      <c r="H469" s="218">
        <v>2144.944</v>
      </c>
      <c r="I469" s="219"/>
      <c r="J469" s="220">
        <f>ROUND(I469*H469,2)</f>
        <v>0</v>
      </c>
      <c r="K469" s="216" t="s">
        <v>161</v>
      </c>
      <c r="L469" s="46"/>
      <c r="M469" s="221" t="s">
        <v>21</v>
      </c>
      <c r="N469" s="222" t="s">
        <v>47</v>
      </c>
      <c r="O469" s="86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162</v>
      </c>
      <c r="AT469" s="225" t="s">
        <v>157</v>
      </c>
      <c r="AU469" s="225" t="s">
        <v>85</v>
      </c>
      <c r="AY469" s="19" t="s">
        <v>155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83</v>
      </c>
      <c r="BK469" s="226">
        <f>ROUND(I469*H469,2)</f>
        <v>0</v>
      </c>
      <c r="BL469" s="19" t="s">
        <v>162</v>
      </c>
      <c r="BM469" s="225" t="s">
        <v>1519</v>
      </c>
    </row>
    <row r="470" s="2" customFormat="1">
      <c r="A470" s="40"/>
      <c r="B470" s="41"/>
      <c r="C470" s="42"/>
      <c r="D470" s="227" t="s">
        <v>164</v>
      </c>
      <c r="E470" s="42"/>
      <c r="F470" s="228" t="s">
        <v>1000</v>
      </c>
      <c r="G470" s="42"/>
      <c r="H470" s="42"/>
      <c r="I470" s="229"/>
      <c r="J470" s="42"/>
      <c r="K470" s="42"/>
      <c r="L470" s="46"/>
      <c r="M470" s="230"/>
      <c r="N470" s="231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164</v>
      </c>
      <c r="AU470" s="19" t="s">
        <v>85</v>
      </c>
    </row>
    <row r="471" s="2" customFormat="1">
      <c r="A471" s="40"/>
      <c r="B471" s="41"/>
      <c r="C471" s="42"/>
      <c r="D471" s="232" t="s">
        <v>166</v>
      </c>
      <c r="E471" s="42"/>
      <c r="F471" s="233" t="s">
        <v>1001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166</v>
      </c>
      <c r="AU471" s="19" t="s">
        <v>85</v>
      </c>
    </row>
    <row r="472" s="14" customFormat="1">
      <c r="A472" s="14"/>
      <c r="B472" s="244"/>
      <c r="C472" s="245"/>
      <c r="D472" s="227" t="s">
        <v>168</v>
      </c>
      <c r="E472" s="245"/>
      <c r="F472" s="247" t="s">
        <v>1520</v>
      </c>
      <c r="G472" s="245"/>
      <c r="H472" s="248">
        <v>2144.944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168</v>
      </c>
      <c r="AU472" s="254" t="s">
        <v>85</v>
      </c>
      <c r="AV472" s="14" t="s">
        <v>85</v>
      </c>
      <c r="AW472" s="14" t="s">
        <v>4</v>
      </c>
      <c r="AX472" s="14" t="s">
        <v>83</v>
      </c>
      <c r="AY472" s="254" t="s">
        <v>155</v>
      </c>
    </row>
    <row r="473" s="2" customFormat="1" ht="16.5" customHeight="1">
      <c r="A473" s="40"/>
      <c r="B473" s="41"/>
      <c r="C473" s="214" t="s">
        <v>734</v>
      </c>
      <c r="D473" s="214" t="s">
        <v>157</v>
      </c>
      <c r="E473" s="215" t="s">
        <v>1017</v>
      </c>
      <c r="F473" s="216" t="s">
        <v>1018</v>
      </c>
      <c r="G473" s="217" t="s">
        <v>443</v>
      </c>
      <c r="H473" s="218">
        <v>192.583</v>
      </c>
      <c r="I473" s="219"/>
      <c r="J473" s="220">
        <f>ROUND(I473*H473,2)</f>
        <v>0</v>
      </c>
      <c r="K473" s="216" t="s">
        <v>161</v>
      </c>
      <c r="L473" s="46"/>
      <c r="M473" s="221" t="s">
        <v>21</v>
      </c>
      <c r="N473" s="222" t="s">
        <v>47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162</v>
      </c>
      <c r="AT473" s="225" t="s">
        <v>157</v>
      </c>
      <c r="AU473" s="225" t="s">
        <v>85</v>
      </c>
      <c r="AY473" s="19" t="s">
        <v>155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83</v>
      </c>
      <c r="BK473" s="226">
        <f>ROUND(I473*H473,2)</f>
        <v>0</v>
      </c>
      <c r="BL473" s="19" t="s">
        <v>162</v>
      </c>
      <c r="BM473" s="225" t="s">
        <v>1521</v>
      </c>
    </row>
    <row r="474" s="2" customFormat="1">
      <c r="A474" s="40"/>
      <c r="B474" s="41"/>
      <c r="C474" s="42"/>
      <c r="D474" s="227" t="s">
        <v>164</v>
      </c>
      <c r="E474" s="42"/>
      <c r="F474" s="228" t="s">
        <v>1020</v>
      </c>
      <c r="G474" s="42"/>
      <c r="H474" s="42"/>
      <c r="I474" s="229"/>
      <c r="J474" s="42"/>
      <c r="K474" s="42"/>
      <c r="L474" s="46"/>
      <c r="M474" s="230"/>
      <c r="N474" s="231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164</v>
      </c>
      <c r="AU474" s="19" t="s">
        <v>85</v>
      </c>
    </row>
    <row r="475" s="2" customFormat="1">
      <c r="A475" s="40"/>
      <c r="B475" s="41"/>
      <c r="C475" s="42"/>
      <c r="D475" s="232" t="s">
        <v>166</v>
      </c>
      <c r="E475" s="42"/>
      <c r="F475" s="233" t="s">
        <v>1021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166</v>
      </c>
      <c r="AU475" s="19" t="s">
        <v>85</v>
      </c>
    </row>
    <row r="476" s="2" customFormat="1" ht="16.5" customHeight="1">
      <c r="A476" s="40"/>
      <c r="B476" s="41"/>
      <c r="C476" s="214" t="s">
        <v>740</v>
      </c>
      <c r="D476" s="214" t="s">
        <v>157</v>
      </c>
      <c r="E476" s="215" t="s">
        <v>1023</v>
      </c>
      <c r="F476" s="216" t="s">
        <v>1024</v>
      </c>
      <c r="G476" s="217" t="s">
        <v>443</v>
      </c>
      <c r="H476" s="218">
        <v>3081.328</v>
      </c>
      <c r="I476" s="219"/>
      <c r="J476" s="220">
        <f>ROUND(I476*H476,2)</f>
        <v>0</v>
      </c>
      <c r="K476" s="216" t="s">
        <v>161</v>
      </c>
      <c r="L476" s="46"/>
      <c r="M476" s="221" t="s">
        <v>21</v>
      </c>
      <c r="N476" s="222" t="s">
        <v>47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162</v>
      </c>
      <c r="AT476" s="225" t="s">
        <v>157</v>
      </c>
      <c r="AU476" s="225" t="s">
        <v>85</v>
      </c>
      <c r="AY476" s="19" t="s">
        <v>155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83</v>
      </c>
      <c r="BK476" s="226">
        <f>ROUND(I476*H476,2)</f>
        <v>0</v>
      </c>
      <c r="BL476" s="19" t="s">
        <v>162</v>
      </c>
      <c r="BM476" s="225" t="s">
        <v>1522</v>
      </c>
    </row>
    <row r="477" s="2" customFormat="1">
      <c r="A477" s="40"/>
      <c r="B477" s="41"/>
      <c r="C477" s="42"/>
      <c r="D477" s="227" t="s">
        <v>164</v>
      </c>
      <c r="E477" s="42"/>
      <c r="F477" s="228" t="s">
        <v>1013</v>
      </c>
      <c r="G477" s="42"/>
      <c r="H477" s="42"/>
      <c r="I477" s="229"/>
      <c r="J477" s="42"/>
      <c r="K477" s="42"/>
      <c r="L477" s="46"/>
      <c r="M477" s="230"/>
      <c r="N477" s="231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164</v>
      </c>
      <c r="AU477" s="19" t="s">
        <v>85</v>
      </c>
    </row>
    <row r="478" s="2" customFormat="1">
      <c r="A478" s="40"/>
      <c r="B478" s="41"/>
      <c r="C478" s="42"/>
      <c r="D478" s="232" t="s">
        <v>166</v>
      </c>
      <c r="E478" s="42"/>
      <c r="F478" s="233" t="s">
        <v>1026</v>
      </c>
      <c r="G478" s="42"/>
      <c r="H478" s="42"/>
      <c r="I478" s="229"/>
      <c r="J478" s="42"/>
      <c r="K478" s="42"/>
      <c r="L478" s="46"/>
      <c r="M478" s="230"/>
      <c r="N478" s="231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166</v>
      </c>
      <c r="AU478" s="19" t="s">
        <v>85</v>
      </c>
    </row>
    <row r="479" s="14" customFormat="1">
      <c r="A479" s="14"/>
      <c r="B479" s="244"/>
      <c r="C479" s="245"/>
      <c r="D479" s="227" t="s">
        <v>168</v>
      </c>
      <c r="E479" s="245"/>
      <c r="F479" s="247" t="s">
        <v>1523</v>
      </c>
      <c r="G479" s="245"/>
      <c r="H479" s="248">
        <v>3081.328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168</v>
      </c>
      <c r="AU479" s="254" t="s">
        <v>85</v>
      </c>
      <c r="AV479" s="14" t="s">
        <v>85</v>
      </c>
      <c r="AW479" s="14" t="s">
        <v>4</v>
      </c>
      <c r="AX479" s="14" t="s">
        <v>83</v>
      </c>
      <c r="AY479" s="254" t="s">
        <v>155</v>
      </c>
    </row>
    <row r="480" s="2" customFormat="1" ht="24.15" customHeight="1">
      <c r="A480" s="40"/>
      <c r="B480" s="41"/>
      <c r="C480" s="214" t="s">
        <v>746</v>
      </c>
      <c r="D480" s="214" t="s">
        <v>157</v>
      </c>
      <c r="E480" s="215" t="s">
        <v>1029</v>
      </c>
      <c r="F480" s="216" t="s">
        <v>1030</v>
      </c>
      <c r="G480" s="217" t="s">
        <v>443</v>
      </c>
      <c r="H480" s="218">
        <v>130.57499999999999</v>
      </c>
      <c r="I480" s="219"/>
      <c r="J480" s="220">
        <f>ROUND(I480*H480,2)</f>
        <v>0</v>
      </c>
      <c r="K480" s="216" t="s">
        <v>161</v>
      </c>
      <c r="L480" s="46"/>
      <c r="M480" s="221" t="s">
        <v>21</v>
      </c>
      <c r="N480" s="222" t="s">
        <v>47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162</v>
      </c>
      <c r="AT480" s="225" t="s">
        <v>157</v>
      </c>
      <c r="AU480" s="225" t="s">
        <v>85</v>
      </c>
      <c r="AY480" s="19" t="s">
        <v>155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83</v>
      </c>
      <c r="BK480" s="226">
        <f>ROUND(I480*H480,2)</f>
        <v>0</v>
      </c>
      <c r="BL480" s="19" t="s">
        <v>162</v>
      </c>
      <c r="BM480" s="225" t="s">
        <v>1524</v>
      </c>
    </row>
    <row r="481" s="2" customFormat="1">
      <c r="A481" s="40"/>
      <c r="B481" s="41"/>
      <c r="C481" s="42"/>
      <c r="D481" s="227" t="s">
        <v>164</v>
      </c>
      <c r="E481" s="42"/>
      <c r="F481" s="228" t="s">
        <v>1032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164</v>
      </c>
      <c r="AU481" s="19" t="s">
        <v>85</v>
      </c>
    </row>
    <row r="482" s="2" customFormat="1">
      <c r="A482" s="40"/>
      <c r="B482" s="41"/>
      <c r="C482" s="42"/>
      <c r="D482" s="232" t="s">
        <v>166</v>
      </c>
      <c r="E482" s="42"/>
      <c r="F482" s="233" t="s">
        <v>1033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166</v>
      </c>
      <c r="AU482" s="19" t="s">
        <v>85</v>
      </c>
    </row>
    <row r="483" s="2" customFormat="1" ht="24.15" customHeight="1">
      <c r="A483" s="40"/>
      <c r="B483" s="41"/>
      <c r="C483" s="214" t="s">
        <v>755</v>
      </c>
      <c r="D483" s="214" t="s">
        <v>157</v>
      </c>
      <c r="E483" s="215" t="s">
        <v>1035</v>
      </c>
      <c r="F483" s="216" t="s">
        <v>1036</v>
      </c>
      <c r="G483" s="217" t="s">
        <v>443</v>
      </c>
      <c r="H483" s="218">
        <v>3.3340000000000001</v>
      </c>
      <c r="I483" s="219"/>
      <c r="J483" s="220">
        <f>ROUND(I483*H483,2)</f>
        <v>0</v>
      </c>
      <c r="K483" s="216" t="s">
        <v>161</v>
      </c>
      <c r="L483" s="46"/>
      <c r="M483" s="221" t="s">
        <v>21</v>
      </c>
      <c r="N483" s="222" t="s">
        <v>47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162</v>
      </c>
      <c r="AT483" s="225" t="s">
        <v>157</v>
      </c>
      <c r="AU483" s="225" t="s">
        <v>85</v>
      </c>
      <c r="AY483" s="19" t="s">
        <v>155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83</v>
      </c>
      <c r="BK483" s="226">
        <f>ROUND(I483*H483,2)</f>
        <v>0</v>
      </c>
      <c r="BL483" s="19" t="s">
        <v>162</v>
      </c>
      <c r="BM483" s="225" t="s">
        <v>1525</v>
      </c>
    </row>
    <row r="484" s="2" customFormat="1">
      <c r="A484" s="40"/>
      <c r="B484" s="41"/>
      <c r="C484" s="42"/>
      <c r="D484" s="227" t="s">
        <v>164</v>
      </c>
      <c r="E484" s="42"/>
      <c r="F484" s="228" t="s">
        <v>1038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164</v>
      </c>
      <c r="AU484" s="19" t="s">
        <v>85</v>
      </c>
    </row>
    <row r="485" s="2" customFormat="1">
      <c r="A485" s="40"/>
      <c r="B485" s="41"/>
      <c r="C485" s="42"/>
      <c r="D485" s="232" t="s">
        <v>166</v>
      </c>
      <c r="E485" s="42"/>
      <c r="F485" s="233" t="s">
        <v>1039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166</v>
      </c>
      <c r="AU485" s="19" t="s">
        <v>85</v>
      </c>
    </row>
    <row r="486" s="2" customFormat="1" ht="24.15" customHeight="1">
      <c r="A486" s="40"/>
      <c r="B486" s="41"/>
      <c r="C486" s="214" t="s">
        <v>760</v>
      </c>
      <c r="D486" s="214" t="s">
        <v>157</v>
      </c>
      <c r="E486" s="215" t="s">
        <v>1046</v>
      </c>
      <c r="F486" s="216" t="s">
        <v>1047</v>
      </c>
      <c r="G486" s="217" t="s">
        <v>443</v>
      </c>
      <c r="H486" s="218">
        <v>192.583</v>
      </c>
      <c r="I486" s="219"/>
      <c r="J486" s="220">
        <f>ROUND(I486*H486,2)</f>
        <v>0</v>
      </c>
      <c r="K486" s="216" t="s">
        <v>161</v>
      </c>
      <c r="L486" s="46"/>
      <c r="M486" s="221" t="s">
        <v>21</v>
      </c>
      <c r="N486" s="222" t="s">
        <v>47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162</v>
      </c>
      <c r="AT486" s="225" t="s">
        <v>157</v>
      </c>
      <c r="AU486" s="225" t="s">
        <v>85</v>
      </c>
      <c r="AY486" s="19" t="s">
        <v>155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83</v>
      </c>
      <c r="BK486" s="226">
        <f>ROUND(I486*H486,2)</f>
        <v>0</v>
      </c>
      <c r="BL486" s="19" t="s">
        <v>162</v>
      </c>
      <c r="BM486" s="225" t="s">
        <v>1526</v>
      </c>
    </row>
    <row r="487" s="2" customFormat="1">
      <c r="A487" s="40"/>
      <c r="B487" s="41"/>
      <c r="C487" s="42"/>
      <c r="D487" s="227" t="s">
        <v>164</v>
      </c>
      <c r="E487" s="42"/>
      <c r="F487" s="228" t="s">
        <v>1047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164</v>
      </c>
      <c r="AU487" s="19" t="s">
        <v>85</v>
      </c>
    </row>
    <row r="488" s="2" customFormat="1">
      <c r="A488" s="40"/>
      <c r="B488" s="41"/>
      <c r="C488" s="42"/>
      <c r="D488" s="232" t="s">
        <v>166</v>
      </c>
      <c r="E488" s="42"/>
      <c r="F488" s="233" t="s">
        <v>1049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166</v>
      </c>
      <c r="AU488" s="19" t="s">
        <v>85</v>
      </c>
    </row>
    <row r="489" s="12" customFormat="1" ht="22.8" customHeight="1">
      <c r="A489" s="12"/>
      <c r="B489" s="198"/>
      <c r="C489" s="199"/>
      <c r="D489" s="200" t="s">
        <v>75</v>
      </c>
      <c r="E489" s="212" t="s">
        <v>1050</v>
      </c>
      <c r="F489" s="212" t="s">
        <v>1051</v>
      </c>
      <c r="G489" s="199"/>
      <c r="H489" s="199"/>
      <c r="I489" s="202"/>
      <c r="J489" s="213">
        <f>BK489</f>
        <v>0</v>
      </c>
      <c r="K489" s="199"/>
      <c r="L489" s="204"/>
      <c r="M489" s="205"/>
      <c r="N489" s="206"/>
      <c r="O489" s="206"/>
      <c r="P489" s="207">
        <f>SUM(P490:P492)</f>
        <v>0</v>
      </c>
      <c r="Q489" s="206"/>
      <c r="R489" s="207">
        <f>SUM(R490:R492)</f>
        <v>0</v>
      </c>
      <c r="S489" s="206"/>
      <c r="T489" s="208">
        <f>SUM(T490:T492)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9" t="s">
        <v>83</v>
      </c>
      <c r="AT489" s="210" t="s">
        <v>75</v>
      </c>
      <c r="AU489" s="210" t="s">
        <v>83</v>
      </c>
      <c r="AY489" s="209" t="s">
        <v>155</v>
      </c>
      <c r="BK489" s="211">
        <f>SUM(BK490:BK492)</f>
        <v>0</v>
      </c>
    </row>
    <row r="490" s="2" customFormat="1" ht="16.5" customHeight="1">
      <c r="A490" s="40"/>
      <c r="B490" s="41"/>
      <c r="C490" s="214" t="s">
        <v>764</v>
      </c>
      <c r="D490" s="214" t="s">
        <v>157</v>
      </c>
      <c r="E490" s="215" t="s">
        <v>1053</v>
      </c>
      <c r="F490" s="216" t="s">
        <v>1054</v>
      </c>
      <c r="G490" s="217" t="s">
        <v>443</v>
      </c>
      <c r="H490" s="218">
        <v>597.02800000000002</v>
      </c>
      <c r="I490" s="219"/>
      <c r="J490" s="220">
        <f>ROUND(I490*H490,2)</f>
        <v>0</v>
      </c>
      <c r="K490" s="216" t="s">
        <v>161</v>
      </c>
      <c r="L490" s="46"/>
      <c r="M490" s="221" t="s">
        <v>21</v>
      </c>
      <c r="N490" s="222" t="s">
        <v>47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162</v>
      </c>
      <c r="AT490" s="225" t="s">
        <v>157</v>
      </c>
      <c r="AU490" s="225" t="s">
        <v>85</v>
      </c>
      <c r="AY490" s="19" t="s">
        <v>155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83</v>
      </c>
      <c r="BK490" s="226">
        <f>ROUND(I490*H490,2)</f>
        <v>0</v>
      </c>
      <c r="BL490" s="19" t="s">
        <v>162</v>
      </c>
      <c r="BM490" s="225" t="s">
        <v>1527</v>
      </c>
    </row>
    <row r="491" s="2" customFormat="1">
      <c r="A491" s="40"/>
      <c r="B491" s="41"/>
      <c r="C491" s="42"/>
      <c r="D491" s="227" t="s">
        <v>164</v>
      </c>
      <c r="E491" s="42"/>
      <c r="F491" s="228" t="s">
        <v>1056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164</v>
      </c>
      <c r="AU491" s="19" t="s">
        <v>85</v>
      </c>
    </row>
    <row r="492" s="2" customFormat="1">
      <c r="A492" s="40"/>
      <c r="B492" s="41"/>
      <c r="C492" s="42"/>
      <c r="D492" s="232" t="s">
        <v>166</v>
      </c>
      <c r="E492" s="42"/>
      <c r="F492" s="233" t="s">
        <v>1057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166</v>
      </c>
      <c r="AU492" s="19" t="s">
        <v>85</v>
      </c>
    </row>
    <row r="493" s="12" customFormat="1" ht="25.92" customHeight="1">
      <c r="A493" s="12"/>
      <c r="B493" s="198"/>
      <c r="C493" s="199"/>
      <c r="D493" s="200" t="s">
        <v>75</v>
      </c>
      <c r="E493" s="201" t="s">
        <v>476</v>
      </c>
      <c r="F493" s="201" t="s">
        <v>1058</v>
      </c>
      <c r="G493" s="199"/>
      <c r="H493" s="199"/>
      <c r="I493" s="202"/>
      <c r="J493" s="203">
        <f>BK493</f>
        <v>0</v>
      </c>
      <c r="K493" s="199"/>
      <c r="L493" s="204"/>
      <c r="M493" s="205"/>
      <c r="N493" s="206"/>
      <c r="O493" s="206"/>
      <c r="P493" s="207">
        <f>P494</f>
        <v>0</v>
      </c>
      <c r="Q493" s="206"/>
      <c r="R493" s="207">
        <f>R494</f>
        <v>0.38390440000000003</v>
      </c>
      <c r="S493" s="206"/>
      <c r="T493" s="208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180</v>
      </c>
      <c r="AT493" s="210" t="s">
        <v>75</v>
      </c>
      <c r="AU493" s="210" t="s">
        <v>76</v>
      </c>
      <c r="AY493" s="209" t="s">
        <v>155</v>
      </c>
      <c r="BK493" s="211">
        <f>BK494</f>
        <v>0</v>
      </c>
    </row>
    <row r="494" s="12" customFormat="1" ht="22.8" customHeight="1">
      <c r="A494" s="12"/>
      <c r="B494" s="198"/>
      <c r="C494" s="199"/>
      <c r="D494" s="200" t="s">
        <v>75</v>
      </c>
      <c r="E494" s="212" t="s">
        <v>1059</v>
      </c>
      <c r="F494" s="212" t="s">
        <v>1060</v>
      </c>
      <c r="G494" s="199"/>
      <c r="H494" s="199"/>
      <c r="I494" s="202"/>
      <c r="J494" s="213">
        <f>BK494</f>
        <v>0</v>
      </c>
      <c r="K494" s="199"/>
      <c r="L494" s="204"/>
      <c r="M494" s="205"/>
      <c r="N494" s="206"/>
      <c r="O494" s="206"/>
      <c r="P494" s="207">
        <f>SUM(P495:P518)</f>
        <v>0</v>
      </c>
      <c r="Q494" s="206"/>
      <c r="R494" s="207">
        <f>SUM(R495:R518)</f>
        <v>0.38390440000000003</v>
      </c>
      <c r="S494" s="206"/>
      <c r="T494" s="208">
        <f>SUM(T495:T518)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9" t="s">
        <v>180</v>
      </c>
      <c r="AT494" s="210" t="s">
        <v>75</v>
      </c>
      <c r="AU494" s="210" t="s">
        <v>83</v>
      </c>
      <c r="AY494" s="209" t="s">
        <v>155</v>
      </c>
      <c r="BK494" s="211">
        <f>SUM(BK495:BK518)</f>
        <v>0</v>
      </c>
    </row>
    <row r="495" s="2" customFormat="1" ht="16.5" customHeight="1">
      <c r="A495" s="40"/>
      <c r="B495" s="41"/>
      <c r="C495" s="214" t="s">
        <v>769</v>
      </c>
      <c r="D495" s="214" t="s">
        <v>157</v>
      </c>
      <c r="E495" s="215" t="s">
        <v>1062</v>
      </c>
      <c r="F495" s="216" t="s">
        <v>1063</v>
      </c>
      <c r="G495" s="217" t="s">
        <v>208</v>
      </c>
      <c r="H495" s="218">
        <v>4.9199999999999999</v>
      </c>
      <c r="I495" s="219"/>
      <c r="J495" s="220">
        <f>ROUND(I495*H495,2)</f>
        <v>0</v>
      </c>
      <c r="K495" s="216" t="s">
        <v>161</v>
      </c>
      <c r="L495" s="46"/>
      <c r="M495" s="221" t="s">
        <v>21</v>
      </c>
      <c r="N495" s="222" t="s">
        <v>47</v>
      </c>
      <c r="O495" s="86"/>
      <c r="P495" s="223">
        <f>O495*H495</f>
        <v>0</v>
      </c>
      <c r="Q495" s="223">
        <v>6.9999999999999994E-05</v>
      </c>
      <c r="R495" s="223">
        <f>Q495*H495</f>
        <v>0.00034439999999999997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740</v>
      </c>
      <c r="AT495" s="225" t="s">
        <v>157</v>
      </c>
      <c r="AU495" s="225" t="s">
        <v>85</v>
      </c>
      <c r="AY495" s="19" t="s">
        <v>155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83</v>
      </c>
      <c r="BK495" s="226">
        <f>ROUND(I495*H495,2)</f>
        <v>0</v>
      </c>
      <c r="BL495" s="19" t="s">
        <v>740</v>
      </c>
      <c r="BM495" s="225" t="s">
        <v>1528</v>
      </c>
    </row>
    <row r="496" s="2" customFormat="1">
      <c r="A496" s="40"/>
      <c r="B496" s="41"/>
      <c r="C496" s="42"/>
      <c r="D496" s="227" t="s">
        <v>164</v>
      </c>
      <c r="E496" s="42"/>
      <c r="F496" s="228" t="s">
        <v>1065</v>
      </c>
      <c r="G496" s="42"/>
      <c r="H496" s="42"/>
      <c r="I496" s="229"/>
      <c r="J496" s="42"/>
      <c r="K496" s="42"/>
      <c r="L496" s="46"/>
      <c r="M496" s="230"/>
      <c r="N496" s="231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164</v>
      </c>
      <c r="AU496" s="19" t="s">
        <v>85</v>
      </c>
    </row>
    <row r="497" s="2" customFormat="1">
      <c r="A497" s="40"/>
      <c r="B497" s="41"/>
      <c r="C497" s="42"/>
      <c r="D497" s="232" t="s">
        <v>166</v>
      </c>
      <c r="E497" s="42"/>
      <c r="F497" s="233" t="s">
        <v>1066</v>
      </c>
      <c r="G497" s="42"/>
      <c r="H497" s="42"/>
      <c r="I497" s="229"/>
      <c r="J497" s="42"/>
      <c r="K497" s="42"/>
      <c r="L497" s="46"/>
      <c r="M497" s="230"/>
      <c r="N497" s="231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166</v>
      </c>
      <c r="AU497" s="19" t="s">
        <v>85</v>
      </c>
    </row>
    <row r="498" s="14" customFormat="1">
      <c r="A498" s="14"/>
      <c r="B498" s="244"/>
      <c r="C498" s="245"/>
      <c r="D498" s="227" t="s">
        <v>168</v>
      </c>
      <c r="E498" s="246" t="s">
        <v>21</v>
      </c>
      <c r="F498" s="247" t="s">
        <v>1335</v>
      </c>
      <c r="G498" s="245"/>
      <c r="H498" s="248">
        <v>2.46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168</v>
      </c>
      <c r="AU498" s="254" t="s">
        <v>85</v>
      </c>
      <c r="AV498" s="14" t="s">
        <v>85</v>
      </c>
      <c r="AW498" s="14" t="s">
        <v>37</v>
      </c>
      <c r="AX498" s="14" t="s">
        <v>76</v>
      </c>
      <c r="AY498" s="254" t="s">
        <v>155</v>
      </c>
    </row>
    <row r="499" s="14" customFormat="1">
      <c r="A499" s="14"/>
      <c r="B499" s="244"/>
      <c r="C499" s="245"/>
      <c r="D499" s="227" t="s">
        <v>168</v>
      </c>
      <c r="E499" s="246" t="s">
        <v>21</v>
      </c>
      <c r="F499" s="247" t="s">
        <v>1336</v>
      </c>
      <c r="G499" s="245"/>
      <c r="H499" s="248">
        <v>2.46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168</v>
      </c>
      <c r="AU499" s="254" t="s">
        <v>85</v>
      </c>
      <c r="AV499" s="14" t="s">
        <v>85</v>
      </c>
      <c r="AW499" s="14" t="s">
        <v>37</v>
      </c>
      <c r="AX499" s="14" t="s">
        <v>76</v>
      </c>
      <c r="AY499" s="254" t="s">
        <v>155</v>
      </c>
    </row>
    <row r="500" s="15" customFormat="1">
      <c r="A500" s="15"/>
      <c r="B500" s="255"/>
      <c r="C500" s="256"/>
      <c r="D500" s="227" t="s">
        <v>168</v>
      </c>
      <c r="E500" s="257" t="s">
        <v>21</v>
      </c>
      <c r="F500" s="258" t="s">
        <v>171</v>
      </c>
      <c r="G500" s="256"/>
      <c r="H500" s="259">
        <v>4.9199999999999999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5" t="s">
        <v>168</v>
      </c>
      <c r="AU500" s="265" t="s">
        <v>85</v>
      </c>
      <c r="AV500" s="15" t="s">
        <v>162</v>
      </c>
      <c r="AW500" s="15" t="s">
        <v>37</v>
      </c>
      <c r="AX500" s="15" t="s">
        <v>83</v>
      </c>
      <c r="AY500" s="265" t="s">
        <v>155</v>
      </c>
    </row>
    <row r="501" s="2" customFormat="1" ht="16.5" customHeight="1">
      <c r="A501" s="40"/>
      <c r="B501" s="41"/>
      <c r="C501" s="214" t="s">
        <v>773</v>
      </c>
      <c r="D501" s="214" t="s">
        <v>157</v>
      </c>
      <c r="E501" s="215" t="s">
        <v>1068</v>
      </c>
      <c r="F501" s="216" t="s">
        <v>1069</v>
      </c>
      <c r="G501" s="217" t="s">
        <v>208</v>
      </c>
      <c r="H501" s="218">
        <v>4.9199999999999999</v>
      </c>
      <c r="I501" s="219"/>
      <c r="J501" s="220">
        <f>ROUND(I501*H501,2)</f>
        <v>0</v>
      </c>
      <c r="K501" s="216" t="s">
        <v>161</v>
      </c>
      <c r="L501" s="46"/>
      <c r="M501" s="221" t="s">
        <v>21</v>
      </c>
      <c r="N501" s="222" t="s">
        <v>47</v>
      </c>
      <c r="O501" s="86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740</v>
      </c>
      <c r="AT501" s="225" t="s">
        <v>157</v>
      </c>
      <c r="AU501" s="225" t="s">
        <v>85</v>
      </c>
      <c r="AY501" s="19" t="s">
        <v>155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83</v>
      </c>
      <c r="BK501" s="226">
        <f>ROUND(I501*H501,2)</f>
        <v>0</v>
      </c>
      <c r="BL501" s="19" t="s">
        <v>740</v>
      </c>
      <c r="BM501" s="225" t="s">
        <v>1529</v>
      </c>
    </row>
    <row r="502" s="2" customFormat="1">
      <c r="A502" s="40"/>
      <c r="B502" s="41"/>
      <c r="C502" s="42"/>
      <c r="D502" s="227" t="s">
        <v>164</v>
      </c>
      <c r="E502" s="42"/>
      <c r="F502" s="228" t="s">
        <v>1071</v>
      </c>
      <c r="G502" s="42"/>
      <c r="H502" s="42"/>
      <c r="I502" s="229"/>
      <c r="J502" s="42"/>
      <c r="K502" s="42"/>
      <c r="L502" s="46"/>
      <c r="M502" s="230"/>
      <c r="N502" s="231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164</v>
      </c>
      <c r="AU502" s="19" t="s">
        <v>85</v>
      </c>
    </row>
    <row r="503" s="2" customFormat="1">
      <c r="A503" s="40"/>
      <c r="B503" s="41"/>
      <c r="C503" s="42"/>
      <c r="D503" s="232" t="s">
        <v>166</v>
      </c>
      <c r="E503" s="42"/>
      <c r="F503" s="233" t="s">
        <v>1072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166</v>
      </c>
      <c r="AU503" s="19" t="s">
        <v>85</v>
      </c>
    </row>
    <row r="504" s="14" customFormat="1">
      <c r="A504" s="14"/>
      <c r="B504" s="244"/>
      <c r="C504" s="245"/>
      <c r="D504" s="227" t="s">
        <v>168</v>
      </c>
      <c r="E504" s="246" t="s">
        <v>21</v>
      </c>
      <c r="F504" s="247" t="s">
        <v>1335</v>
      </c>
      <c r="G504" s="245"/>
      <c r="H504" s="248">
        <v>2.46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168</v>
      </c>
      <c r="AU504" s="254" t="s">
        <v>85</v>
      </c>
      <c r="AV504" s="14" t="s">
        <v>85</v>
      </c>
      <c r="AW504" s="14" t="s">
        <v>37</v>
      </c>
      <c r="AX504" s="14" t="s">
        <v>76</v>
      </c>
      <c r="AY504" s="254" t="s">
        <v>155</v>
      </c>
    </row>
    <row r="505" s="14" customFormat="1">
      <c r="A505" s="14"/>
      <c r="B505" s="244"/>
      <c r="C505" s="245"/>
      <c r="D505" s="227" t="s">
        <v>168</v>
      </c>
      <c r="E505" s="246" t="s">
        <v>21</v>
      </c>
      <c r="F505" s="247" t="s">
        <v>1336</v>
      </c>
      <c r="G505" s="245"/>
      <c r="H505" s="248">
        <v>2.46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168</v>
      </c>
      <c r="AU505" s="254" t="s">
        <v>85</v>
      </c>
      <c r="AV505" s="14" t="s">
        <v>85</v>
      </c>
      <c r="AW505" s="14" t="s">
        <v>37</v>
      </c>
      <c r="AX505" s="14" t="s">
        <v>76</v>
      </c>
      <c r="AY505" s="254" t="s">
        <v>155</v>
      </c>
    </row>
    <row r="506" s="15" customFormat="1">
      <c r="A506" s="15"/>
      <c r="B506" s="255"/>
      <c r="C506" s="256"/>
      <c r="D506" s="227" t="s">
        <v>168</v>
      </c>
      <c r="E506" s="257" t="s">
        <v>21</v>
      </c>
      <c r="F506" s="258" t="s">
        <v>171</v>
      </c>
      <c r="G506" s="256"/>
      <c r="H506" s="259">
        <v>4.9199999999999999</v>
      </c>
      <c r="I506" s="260"/>
      <c r="J506" s="256"/>
      <c r="K506" s="256"/>
      <c r="L506" s="261"/>
      <c r="M506" s="262"/>
      <c r="N506" s="263"/>
      <c r="O506" s="263"/>
      <c r="P506" s="263"/>
      <c r="Q506" s="263"/>
      <c r="R506" s="263"/>
      <c r="S506" s="263"/>
      <c r="T506" s="26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5" t="s">
        <v>168</v>
      </c>
      <c r="AU506" s="265" t="s">
        <v>85</v>
      </c>
      <c r="AV506" s="15" t="s">
        <v>162</v>
      </c>
      <c r="AW506" s="15" t="s">
        <v>37</v>
      </c>
      <c r="AX506" s="15" t="s">
        <v>83</v>
      </c>
      <c r="AY506" s="265" t="s">
        <v>155</v>
      </c>
    </row>
    <row r="507" s="2" customFormat="1" ht="21.75" customHeight="1">
      <c r="A507" s="40"/>
      <c r="B507" s="41"/>
      <c r="C507" s="214" t="s">
        <v>780</v>
      </c>
      <c r="D507" s="214" t="s">
        <v>157</v>
      </c>
      <c r="E507" s="215" t="s">
        <v>1074</v>
      </c>
      <c r="F507" s="216" t="s">
        <v>1075</v>
      </c>
      <c r="G507" s="217" t="s">
        <v>208</v>
      </c>
      <c r="H507" s="218">
        <v>4</v>
      </c>
      <c r="I507" s="219"/>
      <c r="J507" s="220">
        <f>ROUND(I507*H507,2)</f>
        <v>0</v>
      </c>
      <c r="K507" s="216" t="s">
        <v>161</v>
      </c>
      <c r="L507" s="46"/>
      <c r="M507" s="221" t="s">
        <v>21</v>
      </c>
      <c r="N507" s="222" t="s">
        <v>47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740</v>
      </c>
      <c r="AT507" s="225" t="s">
        <v>157</v>
      </c>
      <c r="AU507" s="225" t="s">
        <v>85</v>
      </c>
      <c r="AY507" s="19" t="s">
        <v>155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83</v>
      </c>
      <c r="BK507" s="226">
        <f>ROUND(I507*H507,2)</f>
        <v>0</v>
      </c>
      <c r="BL507" s="19" t="s">
        <v>740</v>
      </c>
      <c r="BM507" s="225" t="s">
        <v>1530</v>
      </c>
    </row>
    <row r="508" s="2" customFormat="1">
      <c r="A508" s="40"/>
      <c r="B508" s="41"/>
      <c r="C508" s="42"/>
      <c r="D508" s="227" t="s">
        <v>164</v>
      </c>
      <c r="E508" s="42"/>
      <c r="F508" s="228" t="s">
        <v>1077</v>
      </c>
      <c r="G508" s="42"/>
      <c r="H508" s="42"/>
      <c r="I508" s="229"/>
      <c r="J508" s="42"/>
      <c r="K508" s="42"/>
      <c r="L508" s="46"/>
      <c r="M508" s="230"/>
      <c r="N508" s="231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164</v>
      </c>
      <c r="AU508" s="19" t="s">
        <v>85</v>
      </c>
    </row>
    <row r="509" s="2" customFormat="1">
      <c r="A509" s="40"/>
      <c r="B509" s="41"/>
      <c r="C509" s="42"/>
      <c r="D509" s="232" t="s">
        <v>166</v>
      </c>
      <c r="E509" s="42"/>
      <c r="F509" s="233" t="s">
        <v>1078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166</v>
      </c>
      <c r="AU509" s="19" t="s">
        <v>85</v>
      </c>
    </row>
    <row r="510" s="13" customFormat="1">
      <c r="A510" s="13"/>
      <c r="B510" s="234"/>
      <c r="C510" s="235"/>
      <c r="D510" s="227" t="s">
        <v>168</v>
      </c>
      <c r="E510" s="236" t="s">
        <v>21</v>
      </c>
      <c r="F510" s="237" t="s">
        <v>1531</v>
      </c>
      <c r="G510" s="235"/>
      <c r="H510" s="236" t="s">
        <v>21</v>
      </c>
      <c r="I510" s="238"/>
      <c r="J510" s="235"/>
      <c r="K510" s="235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168</v>
      </c>
      <c r="AU510" s="243" t="s">
        <v>85</v>
      </c>
      <c r="AV510" s="13" t="s">
        <v>83</v>
      </c>
      <c r="AW510" s="13" t="s">
        <v>37</v>
      </c>
      <c r="AX510" s="13" t="s">
        <v>76</v>
      </c>
      <c r="AY510" s="243" t="s">
        <v>155</v>
      </c>
    </row>
    <row r="511" s="14" customFormat="1">
      <c r="A511" s="14"/>
      <c r="B511" s="244"/>
      <c r="C511" s="245"/>
      <c r="D511" s="227" t="s">
        <v>168</v>
      </c>
      <c r="E511" s="246" t="s">
        <v>21</v>
      </c>
      <c r="F511" s="247" t="s">
        <v>1082</v>
      </c>
      <c r="G511" s="245"/>
      <c r="H511" s="248">
        <v>2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168</v>
      </c>
      <c r="AU511" s="254" t="s">
        <v>85</v>
      </c>
      <c r="AV511" s="14" t="s">
        <v>85</v>
      </c>
      <c r="AW511" s="14" t="s">
        <v>37</v>
      </c>
      <c r="AX511" s="14" t="s">
        <v>76</v>
      </c>
      <c r="AY511" s="254" t="s">
        <v>155</v>
      </c>
    </row>
    <row r="512" s="14" customFormat="1">
      <c r="A512" s="14"/>
      <c r="B512" s="244"/>
      <c r="C512" s="245"/>
      <c r="D512" s="227" t="s">
        <v>168</v>
      </c>
      <c r="E512" s="246" t="s">
        <v>21</v>
      </c>
      <c r="F512" s="247" t="s">
        <v>1532</v>
      </c>
      <c r="G512" s="245"/>
      <c r="H512" s="248">
        <v>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168</v>
      </c>
      <c r="AU512" s="254" t="s">
        <v>85</v>
      </c>
      <c r="AV512" s="14" t="s">
        <v>85</v>
      </c>
      <c r="AW512" s="14" t="s">
        <v>37</v>
      </c>
      <c r="AX512" s="14" t="s">
        <v>76</v>
      </c>
      <c r="AY512" s="254" t="s">
        <v>155</v>
      </c>
    </row>
    <row r="513" s="15" customFormat="1">
      <c r="A513" s="15"/>
      <c r="B513" s="255"/>
      <c r="C513" s="256"/>
      <c r="D513" s="227" t="s">
        <v>168</v>
      </c>
      <c r="E513" s="257" t="s">
        <v>21</v>
      </c>
      <c r="F513" s="258" t="s">
        <v>171</v>
      </c>
      <c r="G513" s="256"/>
      <c r="H513" s="259">
        <v>4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168</v>
      </c>
      <c r="AU513" s="265" t="s">
        <v>85</v>
      </c>
      <c r="AV513" s="15" t="s">
        <v>162</v>
      </c>
      <c r="AW513" s="15" t="s">
        <v>37</v>
      </c>
      <c r="AX513" s="15" t="s">
        <v>83</v>
      </c>
      <c r="AY513" s="265" t="s">
        <v>155</v>
      </c>
    </row>
    <row r="514" s="2" customFormat="1" ht="16.5" customHeight="1">
      <c r="A514" s="40"/>
      <c r="B514" s="41"/>
      <c r="C514" s="277" t="s">
        <v>785</v>
      </c>
      <c r="D514" s="277" t="s">
        <v>476</v>
      </c>
      <c r="E514" s="278" t="s">
        <v>1084</v>
      </c>
      <c r="F514" s="279" t="s">
        <v>1085</v>
      </c>
      <c r="G514" s="280" t="s">
        <v>208</v>
      </c>
      <c r="H514" s="281">
        <v>8.9199999999999999</v>
      </c>
      <c r="I514" s="282"/>
      <c r="J514" s="283">
        <f>ROUND(I514*H514,2)</f>
        <v>0</v>
      </c>
      <c r="K514" s="279" t="s">
        <v>161</v>
      </c>
      <c r="L514" s="284"/>
      <c r="M514" s="285" t="s">
        <v>21</v>
      </c>
      <c r="N514" s="286" t="s">
        <v>47</v>
      </c>
      <c r="O514" s="86"/>
      <c r="P514" s="223">
        <f>O514*H514</f>
        <v>0</v>
      </c>
      <c r="Q514" s="223">
        <v>0.031</v>
      </c>
      <c r="R514" s="223">
        <f>Q514*H514</f>
        <v>0.27651999999999999</v>
      </c>
      <c r="S514" s="223">
        <v>0</v>
      </c>
      <c r="T514" s="224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5" t="s">
        <v>1086</v>
      </c>
      <c r="AT514" s="225" t="s">
        <v>476</v>
      </c>
      <c r="AU514" s="225" t="s">
        <v>85</v>
      </c>
      <c r="AY514" s="19" t="s">
        <v>155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9" t="s">
        <v>83</v>
      </c>
      <c r="BK514" s="226">
        <f>ROUND(I514*H514,2)</f>
        <v>0</v>
      </c>
      <c r="BL514" s="19" t="s">
        <v>1086</v>
      </c>
      <c r="BM514" s="225" t="s">
        <v>1533</v>
      </c>
    </row>
    <row r="515" s="2" customFormat="1">
      <c r="A515" s="40"/>
      <c r="B515" s="41"/>
      <c r="C515" s="42"/>
      <c r="D515" s="227" t="s">
        <v>164</v>
      </c>
      <c r="E515" s="42"/>
      <c r="F515" s="228" t="s">
        <v>1085</v>
      </c>
      <c r="G515" s="42"/>
      <c r="H515" s="42"/>
      <c r="I515" s="229"/>
      <c r="J515" s="42"/>
      <c r="K515" s="42"/>
      <c r="L515" s="46"/>
      <c r="M515" s="230"/>
      <c r="N515" s="231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164</v>
      </c>
      <c r="AU515" s="19" t="s">
        <v>85</v>
      </c>
    </row>
    <row r="516" s="2" customFormat="1" ht="16.5" customHeight="1">
      <c r="A516" s="40"/>
      <c r="B516" s="41"/>
      <c r="C516" s="277" t="s">
        <v>790</v>
      </c>
      <c r="D516" s="277" t="s">
        <v>476</v>
      </c>
      <c r="E516" s="278" t="s">
        <v>1091</v>
      </c>
      <c r="F516" s="279" t="s">
        <v>1092</v>
      </c>
      <c r="G516" s="280" t="s">
        <v>553</v>
      </c>
      <c r="H516" s="281">
        <v>17.84</v>
      </c>
      <c r="I516" s="282"/>
      <c r="J516" s="283">
        <f>ROUND(I516*H516,2)</f>
        <v>0</v>
      </c>
      <c r="K516" s="279" t="s">
        <v>161</v>
      </c>
      <c r="L516" s="284"/>
      <c r="M516" s="285" t="s">
        <v>21</v>
      </c>
      <c r="N516" s="286" t="s">
        <v>47</v>
      </c>
      <c r="O516" s="86"/>
      <c r="P516" s="223">
        <f>O516*H516</f>
        <v>0</v>
      </c>
      <c r="Q516" s="223">
        <v>0.0060000000000000001</v>
      </c>
      <c r="R516" s="223">
        <f>Q516*H516</f>
        <v>0.10704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1086</v>
      </c>
      <c r="AT516" s="225" t="s">
        <v>476</v>
      </c>
      <c r="AU516" s="225" t="s">
        <v>85</v>
      </c>
      <c r="AY516" s="19" t="s">
        <v>155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83</v>
      </c>
      <c r="BK516" s="226">
        <f>ROUND(I516*H516,2)</f>
        <v>0</v>
      </c>
      <c r="BL516" s="19" t="s">
        <v>1086</v>
      </c>
      <c r="BM516" s="225" t="s">
        <v>1534</v>
      </c>
    </row>
    <row r="517" s="2" customFormat="1">
      <c r="A517" s="40"/>
      <c r="B517" s="41"/>
      <c r="C517" s="42"/>
      <c r="D517" s="227" t="s">
        <v>164</v>
      </c>
      <c r="E517" s="42"/>
      <c r="F517" s="228" t="s">
        <v>1092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164</v>
      </c>
      <c r="AU517" s="19" t="s">
        <v>85</v>
      </c>
    </row>
    <row r="518" s="14" customFormat="1">
      <c r="A518" s="14"/>
      <c r="B518" s="244"/>
      <c r="C518" s="245"/>
      <c r="D518" s="227" t="s">
        <v>168</v>
      </c>
      <c r="E518" s="245"/>
      <c r="F518" s="247" t="s">
        <v>1535</v>
      </c>
      <c r="G518" s="245"/>
      <c r="H518" s="248">
        <v>17.84</v>
      </c>
      <c r="I518" s="249"/>
      <c r="J518" s="245"/>
      <c r="K518" s="245"/>
      <c r="L518" s="250"/>
      <c r="M518" s="288"/>
      <c r="N518" s="289"/>
      <c r="O518" s="289"/>
      <c r="P518" s="289"/>
      <c r="Q518" s="289"/>
      <c r="R518" s="289"/>
      <c r="S518" s="289"/>
      <c r="T518" s="29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168</v>
      </c>
      <c r="AU518" s="254" t="s">
        <v>85</v>
      </c>
      <c r="AV518" s="14" t="s">
        <v>85</v>
      </c>
      <c r="AW518" s="14" t="s">
        <v>4</v>
      </c>
      <c r="AX518" s="14" t="s">
        <v>83</v>
      </c>
      <c r="AY518" s="254" t="s">
        <v>155</v>
      </c>
    </row>
    <row r="519" s="2" customFormat="1" ht="6.96" customHeight="1">
      <c r="A519" s="40"/>
      <c r="B519" s="61"/>
      <c r="C519" s="62"/>
      <c r="D519" s="62"/>
      <c r="E519" s="62"/>
      <c r="F519" s="62"/>
      <c r="G519" s="62"/>
      <c r="H519" s="62"/>
      <c r="I519" s="62"/>
      <c r="J519" s="62"/>
      <c r="K519" s="62"/>
      <c r="L519" s="46"/>
      <c r="M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</sheetData>
  <sheetProtection sheet="1" autoFilter="0" formatColumns="0" formatRows="0" objects="1" scenarios="1" spinCount="100000" saltValue="Aoxz/8OXEdbSkTEZvq1Sum5MuhkT6rpu7tRGEXx+0G+0py1M8MXCUdKF8nngfqrEPA610kr/ebD805ectEt65Q==" hashValue="LOxQzfaB6Xy2uLp557K7SPLcrG+CQsyj3A/5F72M2fC39NCW2NTEZPOcCZQcLQxIBQ/ujjVwpIRubmiXyRCIWw==" algorithmName="SHA-512" password="C71F"/>
  <autoFilter ref="C97:K5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2_02/113107246"/>
    <hyperlink ref="F111" r:id="rId2" display="https://podminky.urs.cz/item/CS_URS_2022_02/115101201"/>
    <hyperlink ref="F123" r:id="rId3" display="https://podminky.urs.cz/item/CS_URS_2022_02/115101301"/>
    <hyperlink ref="F135" r:id="rId4" display="https://podminky.urs.cz/item/CS_URS_2022_02/119001401"/>
    <hyperlink ref="F140" r:id="rId5" display="https://podminky.urs.cz/item/CS_URS_2022_02/119001405"/>
    <hyperlink ref="F145" r:id="rId6" display="https://podminky.urs.cz/item/CS_URS_2022_02/119001421"/>
    <hyperlink ref="F151" r:id="rId7" display="https://podminky.urs.cz/item/CS_URS_2022_02/131213712"/>
    <hyperlink ref="F165" r:id="rId8" display="https://podminky.urs.cz/item/CS_URS_2022_02/131251204"/>
    <hyperlink ref="F189" r:id="rId9" display="https://podminky.urs.cz/item/CS_URS_2022_02/131313712"/>
    <hyperlink ref="F195" r:id="rId10" display="https://podminky.urs.cz/item/CS_URS_2022_02/131351204"/>
    <hyperlink ref="F203" r:id="rId11" display="https://podminky.urs.cz/item/CS_URS_2022_02/139001101"/>
    <hyperlink ref="F210" r:id="rId12" display="https://podminky.urs.cz/item/CS_URS_2022_02/151201201"/>
    <hyperlink ref="F218" r:id="rId13" display="https://podminky.urs.cz/item/CS_URS_2022_02/151201211"/>
    <hyperlink ref="F221" r:id="rId14" display="https://podminky.urs.cz/item/CS_URS_2022_02/151201301"/>
    <hyperlink ref="F228" r:id="rId15" display="https://podminky.urs.cz/item/CS_URS_2022_02/151201311"/>
    <hyperlink ref="F231" r:id="rId16" display="https://podminky.urs.cz/item/CS_URS_2022_02/162751117"/>
    <hyperlink ref="F238" r:id="rId17" display="https://podminky.urs.cz/item/CS_URS_2022_02/162751119"/>
    <hyperlink ref="F242" r:id="rId18" display="https://podminky.urs.cz/item/CS_URS_2022_02/162751137"/>
    <hyperlink ref="F249" r:id="rId19" display="https://podminky.urs.cz/item/CS_URS_2022_02/162751139"/>
    <hyperlink ref="F253" r:id="rId20" display="https://podminky.urs.cz/item/CS_URS_2022_02/171201221"/>
    <hyperlink ref="F261" r:id="rId21" display="https://podminky.urs.cz/item/CS_URS_2022_02/174151101"/>
    <hyperlink ref="F280" r:id="rId22" display="https://podminky.urs.cz/item/CS_URS_2022_02/175151101"/>
    <hyperlink ref="F294" r:id="rId23" display="https://podminky.urs.cz/item/CS_URS_2022_02/212755214"/>
    <hyperlink ref="F301" r:id="rId24" display="https://podminky.urs.cz/item/CS_URS_2022_02/359901111"/>
    <hyperlink ref="F306" r:id="rId25" display="https://podminky.urs.cz/item/CS_URS_2022_02/359901211"/>
    <hyperlink ref="F310" r:id="rId26" display="https://podminky.urs.cz/item/CS_URS_2022_02/451573111"/>
    <hyperlink ref="F317" r:id="rId27" display="https://podminky.urs.cz/item/CS_URS_2022_02/452111121"/>
    <hyperlink ref="F327" r:id="rId28" display="https://podminky.urs.cz/item/CS_URS_2022_02/452112112"/>
    <hyperlink ref="F340" r:id="rId29" display="https://podminky.urs.cz/item/CS_URS_2022_02/452311131"/>
    <hyperlink ref="F346" r:id="rId30" display="https://podminky.urs.cz/item/CS_URS_2022_02/452312131"/>
    <hyperlink ref="F360" r:id="rId31" display="https://podminky.urs.cz/item/CS_URS_2022_02/822492212"/>
    <hyperlink ref="F368" r:id="rId32" display="https://podminky.urs.cz/item/CS_URS_2022_02/892491111"/>
    <hyperlink ref="F371" r:id="rId33" display="https://podminky.urs.cz/item/CS_URS_2022_02/892522111"/>
    <hyperlink ref="F374" r:id="rId34" display="https://podminky.urs.cz/item/CS_URS_2022_02/894201161"/>
    <hyperlink ref="F381" r:id="rId35" display="https://podminky.urs.cz/item/CS_URS_2022_02/894412411"/>
    <hyperlink ref="F400" r:id="rId36" display="https://podminky.urs.cz/item/CS_URS_2022_02/894414111"/>
    <hyperlink ref="F406" r:id="rId37" display="https://podminky.urs.cz/item/CS_URS_2022_02/894502201"/>
    <hyperlink ref="F412" r:id="rId38" display="https://podminky.urs.cz/item/CS_URS_2022_02/899104112"/>
    <hyperlink ref="F425" r:id="rId39" display="https://podminky.urs.cz/item/CS_URS_2022_02/919735116"/>
    <hyperlink ref="F438" r:id="rId40" display="https://podminky.urs.cz/item/CS_URS_2022_02/358315114"/>
    <hyperlink ref="F443" r:id="rId41" display="https://podminky.urs.cz/item/CS_URS_2022_02/890351851"/>
    <hyperlink ref="F448" r:id="rId42" display="https://podminky.urs.cz/item/CS_URS_2022_02/890411851"/>
    <hyperlink ref="F454" r:id="rId43" display="https://podminky.urs.cz/item/CS_URS_2022_02/899103211"/>
    <hyperlink ref="F457" r:id="rId44" display="https://podminky.urs.cz/item/CS_URS_2022_02/961044111"/>
    <hyperlink ref="F465" r:id="rId45" display="https://podminky.urs.cz/item/CS_URS_2022_02/997013111"/>
    <hyperlink ref="F468" r:id="rId46" display="https://podminky.urs.cz/item/CS_URS_2022_02/997013501"/>
    <hyperlink ref="F471" r:id="rId47" display="https://podminky.urs.cz/item/CS_URS_2022_02/997013509"/>
    <hyperlink ref="F475" r:id="rId48" display="https://podminky.urs.cz/item/CS_URS_2022_02/997221561"/>
    <hyperlink ref="F478" r:id="rId49" display="https://podminky.urs.cz/item/CS_URS_2022_02/997221569"/>
    <hyperlink ref="F482" r:id="rId50" display="https://podminky.urs.cz/item/CS_URS_2022_02/997221861"/>
    <hyperlink ref="F485" r:id="rId51" display="https://podminky.urs.cz/item/CS_URS_2022_02/997221862"/>
    <hyperlink ref="F488" r:id="rId52" display="https://podminky.urs.cz/item/CS_URS_2022_02/997221875"/>
    <hyperlink ref="F492" r:id="rId53" display="https://podminky.urs.cz/item/CS_URS_2022_02/998274101"/>
    <hyperlink ref="F497" r:id="rId54" display="https://podminky.urs.cz/item/CS_URS_2022_02/460671112"/>
    <hyperlink ref="F503" r:id="rId55" display="https://podminky.urs.cz/item/CS_URS_2022_02/460751111"/>
    <hyperlink ref="F509" r:id="rId56" display="https://podminky.urs.cz/item/CS_URS_2022_02/46075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1" customFormat="1" ht="12" customHeight="1">
      <c r="B8" s="22"/>
      <c r="D8" s="144" t="s">
        <v>119</v>
      </c>
      <c r="L8" s="22"/>
    </row>
    <row r="9" s="2" customFormat="1" ht="16.5" customHeight="1">
      <c r="A9" s="40"/>
      <c r="B9" s="46"/>
      <c r="C9" s="40"/>
      <c r="D9" s="40"/>
      <c r="E9" s="145" t="s">
        <v>1307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1536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26. 7. 2022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26</v>
      </c>
      <c r="E16" s="40"/>
      <c r="F16" s="40"/>
      <c r="G16" s="40"/>
      <c r="H16" s="40"/>
      <c r="I16" s="144" t="s">
        <v>27</v>
      </c>
      <c r="J16" s="135" t="s">
        <v>28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4" t="s">
        <v>30</v>
      </c>
      <c r="J17" s="135" t="s">
        <v>21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27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30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27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30</v>
      </c>
      <c r="J23" s="135" t="s">
        <v>36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27</v>
      </c>
      <c r="J25" s="135" t="s">
        <v>21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4" t="s">
        <v>30</v>
      </c>
      <c r="J26" s="135" t="s">
        <v>21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21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ROUND((SUM(BE93:BE327)),  2)</f>
        <v>0</v>
      </c>
      <c r="G35" s="40"/>
      <c r="H35" s="40"/>
      <c r="I35" s="159">
        <v>0.20999999999999999</v>
      </c>
      <c r="J35" s="158">
        <f>ROUND(((SUM(BE93:BE327))*I35),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ROUND((SUM(BF93:BF327)),  2)</f>
        <v>0</v>
      </c>
      <c r="G36" s="40"/>
      <c r="H36" s="40"/>
      <c r="I36" s="159">
        <v>0.14999999999999999</v>
      </c>
      <c r="J36" s="158">
        <f>ROUND(((SUM(BF93:BF327))*I36),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ROUND((SUM(BG93:BG327)),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ROUND((SUM(BH93:BH327)),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ROUND((SUM(BI93:BI327)),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Valtice - rekonstrukce kanalizace na ulicích Mikulovská, Břeclavská - část II.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1307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330.3.2 - Odbočky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Valtice</v>
      </c>
      <c r="G56" s="42"/>
      <c r="H56" s="42"/>
      <c r="I56" s="34" t="s">
        <v>24</v>
      </c>
      <c r="J56" s="74" t="str">
        <f>IF(J14="","",J14)</f>
        <v>26. 7. 2022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Vodovody a kanalizace Břeclav a.s.</v>
      </c>
      <c r="G58" s="42"/>
      <c r="H58" s="42"/>
      <c r="I58" s="34" t="s">
        <v>33</v>
      </c>
      <c r="J58" s="38" t="str">
        <f>E23</f>
        <v>AQUA PROCON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Humpolík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124</v>
      </c>
      <c r="D61" s="173"/>
      <c r="E61" s="173"/>
      <c r="F61" s="173"/>
      <c r="G61" s="173"/>
      <c r="H61" s="173"/>
      <c r="I61" s="173"/>
      <c r="J61" s="174" t="s">
        <v>125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6"/>
      <c r="C64" s="177"/>
      <c r="D64" s="178" t="s">
        <v>127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131</v>
      </c>
      <c r="E66" s="184"/>
      <c r="F66" s="184"/>
      <c r="G66" s="184"/>
      <c r="H66" s="184"/>
      <c r="I66" s="184"/>
      <c r="J66" s="185">
        <f>J213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133</v>
      </c>
      <c r="E67" s="184"/>
      <c r="F67" s="184"/>
      <c r="G67" s="184"/>
      <c r="H67" s="184"/>
      <c r="I67" s="184"/>
      <c r="J67" s="185">
        <f>J232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</v>
      </c>
      <c r="E68" s="184"/>
      <c r="F68" s="184"/>
      <c r="G68" s="184"/>
      <c r="H68" s="184"/>
      <c r="I68" s="184"/>
      <c r="J68" s="185">
        <f>J274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135</v>
      </c>
      <c r="E69" s="184"/>
      <c r="F69" s="184"/>
      <c r="G69" s="184"/>
      <c r="H69" s="184"/>
      <c r="I69" s="184"/>
      <c r="J69" s="185">
        <f>J282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136</v>
      </c>
      <c r="E70" s="184"/>
      <c r="F70" s="184"/>
      <c r="G70" s="184"/>
      <c r="H70" s="184"/>
      <c r="I70" s="184"/>
      <c r="J70" s="185">
        <f>J300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137</v>
      </c>
      <c r="E71" s="184"/>
      <c r="F71" s="184"/>
      <c r="G71" s="184"/>
      <c r="H71" s="184"/>
      <c r="I71" s="184"/>
      <c r="J71" s="185">
        <f>J324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140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Valtice - rekonstrukce kanalizace na ulicích Mikulovská, Břeclavská - část II.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119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1307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121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330.3.2 - Odbočky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>Valtice</v>
      </c>
      <c r="G87" s="42"/>
      <c r="H87" s="42"/>
      <c r="I87" s="34" t="s">
        <v>24</v>
      </c>
      <c r="J87" s="74" t="str">
        <f>IF(J14="","",J14)</f>
        <v>26. 7. 2022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26</v>
      </c>
      <c r="D89" s="42"/>
      <c r="E89" s="42"/>
      <c r="F89" s="29" t="str">
        <f>E17</f>
        <v>Vodovody a kanalizace Břeclav a.s.</v>
      </c>
      <c r="G89" s="42"/>
      <c r="H89" s="42"/>
      <c r="I89" s="34" t="s">
        <v>33</v>
      </c>
      <c r="J89" s="38" t="str">
        <f>E23</f>
        <v>AQUA PROCON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>Ing. Humpolík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141</v>
      </c>
      <c r="D92" s="190" t="s">
        <v>61</v>
      </c>
      <c r="E92" s="190" t="s">
        <v>57</v>
      </c>
      <c r="F92" s="190" t="s">
        <v>58</v>
      </c>
      <c r="G92" s="190" t="s">
        <v>142</v>
      </c>
      <c r="H92" s="190" t="s">
        <v>143</v>
      </c>
      <c r="I92" s="190" t="s">
        <v>144</v>
      </c>
      <c r="J92" s="190" t="s">
        <v>125</v>
      </c>
      <c r="K92" s="191" t="s">
        <v>145</v>
      </c>
      <c r="L92" s="192"/>
      <c r="M92" s="94" t="s">
        <v>21</v>
      </c>
      <c r="N92" s="95" t="s">
        <v>46</v>
      </c>
      <c r="O92" s="95" t="s">
        <v>146</v>
      </c>
      <c r="P92" s="95" t="s">
        <v>147</v>
      </c>
      <c r="Q92" s="95" t="s">
        <v>148</v>
      </c>
      <c r="R92" s="95" t="s">
        <v>149</v>
      </c>
      <c r="S92" s="95" t="s">
        <v>150</v>
      </c>
      <c r="T92" s="96" t="s">
        <v>151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152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25.907613250000001</v>
      </c>
      <c r="S93" s="98"/>
      <c r="T93" s="196">
        <f>T94</f>
        <v>30.668669999999999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126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153</v>
      </c>
      <c r="F94" s="201" t="s">
        <v>154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P95+P213+P232+P274+P282+P300+P324</f>
        <v>0</v>
      </c>
      <c r="Q94" s="206"/>
      <c r="R94" s="207">
        <f>R95+R213+R232+R274+R282+R300+R324</f>
        <v>25.907613250000001</v>
      </c>
      <c r="S94" s="206"/>
      <c r="T94" s="208">
        <f>T95+T213+T232+T274+T282+T300+T324</f>
        <v>30.668669999999999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155</v>
      </c>
      <c r="BK94" s="211">
        <f>BK95+BK213+BK232+BK274+BK282+BK300+BK324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156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SUM(P96:P212)</f>
        <v>0</v>
      </c>
      <c r="Q95" s="206"/>
      <c r="R95" s="207">
        <f>SUM(R96:R212)</f>
        <v>15.063283</v>
      </c>
      <c r="S95" s="206"/>
      <c r="T95" s="208">
        <f>SUM(T96:T212)</f>
        <v>26.084109999999999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155</v>
      </c>
      <c r="BK95" s="211">
        <f>SUM(BK96:BK212)</f>
        <v>0</v>
      </c>
    </row>
    <row r="96" s="2" customFormat="1" ht="16.5" customHeight="1">
      <c r="A96" s="40"/>
      <c r="B96" s="41"/>
      <c r="C96" s="214" t="s">
        <v>83</v>
      </c>
      <c r="D96" s="214" t="s">
        <v>157</v>
      </c>
      <c r="E96" s="215" t="s">
        <v>196</v>
      </c>
      <c r="F96" s="216" t="s">
        <v>197</v>
      </c>
      <c r="G96" s="217" t="s">
        <v>160</v>
      </c>
      <c r="H96" s="218">
        <v>36.789999999999999</v>
      </c>
      <c r="I96" s="219"/>
      <c r="J96" s="220">
        <f>ROUND(I96*H96,2)</f>
        <v>0</v>
      </c>
      <c r="K96" s="216" t="s">
        <v>161</v>
      </c>
      <c r="L96" s="46"/>
      <c r="M96" s="221" t="s">
        <v>21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0.70899999999999996</v>
      </c>
      <c r="T96" s="224">
        <f>S96*H96</f>
        <v>26.084109999999999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162</v>
      </c>
      <c r="AT96" s="225" t="s">
        <v>157</v>
      </c>
      <c r="AU96" s="225" t="s">
        <v>85</v>
      </c>
      <c r="AY96" s="19" t="s">
        <v>155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162</v>
      </c>
      <c r="BM96" s="225" t="s">
        <v>1537</v>
      </c>
    </row>
    <row r="97" s="2" customFormat="1">
      <c r="A97" s="40"/>
      <c r="B97" s="41"/>
      <c r="C97" s="42"/>
      <c r="D97" s="227" t="s">
        <v>164</v>
      </c>
      <c r="E97" s="42"/>
      <c r="F97" s="228" t="s">
        <v>199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164</v>
      </c>
      <c r="AU97" s="19" t="s">
        <v>85</v>
      </c>
    </row>
    <row r="98" s="2" customFormat="1">
      <c r="A98" s="40"/>
      <c r="B98" s="41"/>
      <c r="C98" s="42"/>
      <c r="D98" s="232" t="s">
        <v>166</v>
      </c>
      <c r="E98" s="42"/>
      <c r="F98" s="233" t="s">
        <v>200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166</v>
      </c>
      <c r="AU98" s="19" t="s">
        <v>85</v>
      </c>
    </row>
    <row r="99" s="13" customFormat="1">
      <c r="A99" s="13"/>
      <c r="B99" s="234"/>
      <c r="C99" s="235"/>
      <c r="D99" s="227" t="s">
        <v>168</v>
      </c>
      <c r="E99" s="236" t="s">
        <v>21</v>
      </c>
      <c r="F99" s="237" t="s">
        <v>1538</v>
      </c>
      <c r="G99" s="235"/>
      <c r="H99" s="236" t="s">
        <v>21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168</v>
      </c>
      <c r="AU99" s="243" t="s">
        <v>85</v>
      </c>
      <c r="AV99" s="13" t="s">
        <v>83</v>
      </c>
      <c r="AW99" s="13" t="s">
        <v>37</v>
      </c>
      <c r="AX99" s="13" t="s">
        <v>76</v>
      </c>
      <c r="AY99" s="243" t="s">
        <v>155</v>
      </c>
    </row>
    <row r="100" s="14" customFormat="1">
      <c r="A100" s="14"/>
      <c r="B100" s="244"/>
      <c r="C100" s="245"/>
      <c r="D100" s="227" t="s">
        <v>168</v>
      </c>
      <c r="E100" s="246" t="s">
        <v>21</v>
      </c>
      <c r="F100" s="247" t="s">
        <v>1539</v>
      </c>
      <c r="G100" s="245"/>
      <c r="H100" s="248">
        <v>14.08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168</v>
      </c>
      <c r="AU100" s="254" t="s">
        <v>85</v>
      </c>
      <c r="AV100" s="14" t="s">
        <v>85</v>
      </c>
      <c r="AW100" s="14" t="s">
        <v>37</v>
      </c>
      <c r="AX100" s="14" t="s">
        <v>76</v>
      </c>
      <c r="AY100" s="254" t="s">
        <v>155</v>
      </c>
    </row>
    <row r="101" s="14" customFormat="1">
      <c r="A101" s="14"/>
      <c r="B101" s="244"/>
      <c r="C101" s="245"/>
      <c r="D101" s="227" t="s">
        <v>168</v>
      </c>
      <c r="E101" s="246" t="s">
        <v>21</v>
      </c>
      <c r="F101" s="247" t="s">
        <v>1540</v>
      </c>
      <c r="G101" s="245"/>
      <c r="H101" s="248">
        <v>2.875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168</v>
      </c>
      <c r="AU101" s="254" t="s">
        <v>85</v>
      </c>
      <c r="AV101" s="14" t="s">
        <v>85</v>
      </c>
      <c r="AW101" s="14" t="s">
        <v>37</v>
      </c>
      <c r="AX101" s="14" t="s">
        <v>76</v>
      </c>
      <c r="AY101" s="254" t="s">
        <v>155</v>
      </c>
    </row>
    <row r="102" s="14" customFormat="1">
      <c r="A102" s="14"/>
      <c r="B102" s="244"/>
      <c r="C102" s="245"/>
      <c r="D102" s="227" t="s">
        <v>168</v>
      </c>
      <c r="E102" s="246" t="s">
        <v>21</v>
      </c>
      <c r="F102" s="247" t="s">
        <v>1541</v>
      </c>
      <c r="G102" s="245"/>
      <c r="H102" s="248">
        <v>1.44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168</v>
      </c>
      <c r="AU102" s="254" t="s">
        <v>85</v>
      </c>
      <c r="AV102" s="14" t="s">
        <v>85</v>
      </c>
      <c r="AW102" s="14" t="s">
        <v>37</v>
      </c>
      <c r="AX102" s="14" t="s">
        <v>76</v>
      </c>
      <c r="AY102" s="254" t="s">
        <v>155</v>
      </c>
    </row>
    <row r="103" s="16" customFormat="1">
      <c r="A103" s="16"/>
      <c r="B103" s="266"/>
      <c r="C103" s="267"/>
      <c r="D103" s="227" t="s">
        <v>168</v>
      </c>
      <c r="E103" s="268" t="s">
        <v>21</v>
      </c>
      <c r="F103" s="269" t="s">
        <v>203</v>
      </c>
      <c r="G103" s="267"/>
      <c r="H103" s="270">
        <v>18.395</v>
      </c>
      <c r="I103" s="271"/>
      <c r="J103" s="267"/>
      <c r="K103" s="267"/>
      <c r="L103" s="272"/>
      <c r="M103" s="273"/>
      <c r="N103" s="274"/>
      <c r="O103" s="274"/>
      <c r="P103" s="274"/>
      <c r="Q103" s="274"/>
      <c r="R103" s="274"/>
      <c r="S103" s="274"/>
      <c r="T103" s="275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6" t="s">
        <v>168</v>
      </c>
      <c r="AU103" s="276" t="s">
        <v>85</v>
      </c>
      <c r="AV103" s="16" t="s">
        <v>180</v>
      </c>
      <c r="AW103" s="16" t="s">
        <v>37</v>
      </c>
      <c r="AX103" s="16" t="s">
        <v>76</v>
      </c>
      <c r="AY103" s="276" t="s">
        <v>155</v>
      </c>
    </row>
    <row r="104" s="15" customFormat="1">
      <c r="A104" s="15"/>
      <c r="B104" s="255"/>
      <c r="C104" s="256"/>
      <c r="D104" s="227" t="s">
        <v>168</v>
      </c>
      <c r="E104" s="257" t="s">
        <v>21</v>
      </c>
      <c r="F104" s="258" t="s">
        <v>171</v>
      </c>
      <c r="G104" s="256"/>
      <c r="H104" s="259">
        <v>18.395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168</v>
      </c>
      <c r="AU104" s="265" t="s">
        <v>85</v>
      </c>
      <c r="AV104" s="15" t="s">
        <v>162</v>
      </c>
      <c r="AW104" s="15" t="s">
        <v>37</v>
      </c>
      <c r="AX104" s="15" t="s">
        <v>76</v>
      </c>
      <c r="AY104" s="265" t="s">
        <v>155</v>
      </c>
    </row>
    <row r="105" s="14" customFormat="1">
      <c r="A105" s="14"/>
      <c r="B105" s="244"/>
      <c r="C105" s="245"/>
      <c r="D105" s="227" t="s">
        <v>168</v>
      </c>
      <c r="E105" s="246" t="s">
        <v>21</v>
      </c>
      <c r="F105" s="247" t="s">
        <v>1542</v>
      </c>
      <c r="G105" s="245"/>
      <c r="H105" s="248">
        <v>36.789999999999999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168</v>
      </c>
      <c r="AU105" s="254" t="s">
        <v>85</v>
      </c>
      <c r="AV105" s="14" t="s">
        <v>85</v>
      </c>
      <c r="AW105" s="14" t="s">
        <v>37</v>
      </c>
      <c r="AX105" s="14" t="s">
        <v>76</v>
      </c>
      <c r="AY105" s="254" t="s">
        <v>155</v>
      </c>
    </row>
    <row r="106" s="15" customFormat="1">
      <c r="A106" s="15"/>
      <c r="B106" s="255"/>
      <c r="C106" s="256"/>
      <c r="D106" s="227" t="s">
        <v>168</v>
      </c>
      <c r="E106" s="257" t="s">
        <v>21</v>
      </c>
      <c r="F106" s="258" t="s">
        <v>171</v>
      </c>
      <c r="G106" s="256"/>
      <c r="H106" s="259">
        <v>36.789999999999999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168</v>
      </c>
      <c r="AU106" s="265" t="s">
        <v>85</v>
      </c>
      <c r="AV106" s="15" t="s">
        <v>162</v>
      </c>
      <c r="AW106" s="15" t="s">
        <v>37</v>
      </c>
      <c r="AX106" s="15" t="s">
        <v>83</v>
      </c>
      <c r="AY106" s="265" t="s">
        <v>155</v>
      </c>
    </row>
    <row r="107" s="2" customFormat="1" ht="21.75" customHeight="1">
      <c r="A107" s="40"/>
      <c r="B107" s="41"/>
      <c r="C107" s="214" t="s">
        <v>85</v>
      </c>
      <c r="D107" s="214" t="s">
        <v>157</v>
      </c>
      <c r="E107" s="215" t="s">
        <v>340</v>
      </c>
      <c r="F107" s="216" t="s">
        <v>341</v>
      </c>
      <c r="G107" s="217" t="s">
        <v>270</v>
      </c>
      <c r="H107" s="218">
        <v>19.538</v>
      </c>
      <c r="I107" s="219"/>
      <c r="J107" s="220">
        <f>ROUND(I107*H107,2)</f>
        <v>0</v>
      </c>
      <c r="K107" s="216" t="s">
        <v>161</v>
      </c>
      <c r="L107" s="46"/>
      <c r="M107" s="221" t="s">
        <v>21</v>
      </c>
      <c r="N107" s="222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162</v>
      </c>
      <c r="AT107" s="225" t="s">
        <v>157</v>
      </c>
      <c r="AU107" s="225" t="s">
        <v>85</v>
      </c>
      <c r="AY107" s="19" t="s">
        <v>155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162</v>
      </c>
      <c r="BM107" s="225" t="s">
        <v>1096</v>
      </c>
    </row>
    <row r="108" s="2" customFormat="1">
      <c r="A108" s="40"/>
      <c r="B108" s="41"/>
      <c r="C108" s="42"/>
      <c r="D108" s="227" t="s">
        <v>164</v>
      </c>
      <c r="E108" s="42"/>
      <c r="F108" s="228" t="s">
        <v>343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164</v>
      </c>
      <c r="AU108" s="19" t="s">
        <v>85</v>
      </c>
    </row>
    <row r="109" s="2" customFormat="1">
      <c r="A109" s="40"/>
      <c r="B109" s="41"/>
      <c r="C109" s="42"/>
      <c r="D109" s="232" t="s">
        <v>166</v>
      </c>
      <c r="E109" s="42"/>
      <c r="F109" s="233" t="s">
        <v>344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166</v>
      </c>
      <c r="AU109" s="19" t="s">
        <v>85</v>
      </c>
    </row>
    <row r="110" s="13" customFormat="1">
      <c r="A110" s="13"/>
      <c r="B110" s="234"/>
      <c r="C110" s="235"/>
      <c r="D110" s="227" t="s">
        <v>168</v>
      </c>
      <c r="E110" s="236" t="s">
        <v>21</v>
      </c>
      <c r="F110" s="237" t="s">
        <v>274</v>
      </c>
      <c r="G110" s="235"/>
      <c r="H110" s="236" t="s">
        <v>21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168</v>
      </c>
      <c r="AU110" s="243" t="s">
        <v>85</v>
      </c>
      <c r="AV110" s="13" t="s">
        <v>83</v>
      </c>
      <c r="AW110" s="13" t="s">
        <v>37</v>
      </c>
      <c r="AX110" s="13" t="s">
        <v>76</v>
      </c>
      <c r="AY110" s="243" t="s">
        <v>155</v>
      </c>
    </row>
    <row r="111" s="13" customFormat="1">
      <c r="A111" s="13"/>
      <c r="B111" s="234"/>
      <c r="C111" s="235"/>
      <c r="D111" s="227" t="s">
        <v>168</v>
      </c>
      <c r="E111" s="236" t="s">
        <v>21</v>
      </c>
      <c r="F111" s="237" t="s">
        <v>1543</v>
      </c>
      <c r="G111" s="235"/>
      <c r="H111" s="236" t="s">
        <v>21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168</v>
      </c>
      <c r="AU111" s="243" t="s">
        <v>85</v>
      </c>
      <c r="AV111" s="13" t="s">
        <v>83</v>
      </c>
      <c r="AW111" s="13" t="s">
        <v>37</v>
      </c>
      <c r="AX111" s="13" t="s">
        <v>76</v>
      </c>
      <c r="AY111" s="243" t="s">
        <v>155</v>
      </c>
    </row>
    <row r="112" s="14" customFormat="1">
      <c r="A112" s="14"/>
      <c r="B112" s="244"/>
      <c r="C112" s="245"/>
      <c r="D112" s="227" t="s">
        <v>168</v>
      </c>
      <c r="E112" s="246" t="s">
        <v>21</v>
      </c>
      <c r="F112" s="247" t="s">
        <v>1544</v>
      </c>
      <c r="G112" s="245"/>
      <c r="H112" s="248">
        <v>7.1879999999999997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168</v>
      </c>
      <c r="AU112" s="254" t="s">
        <v>85</v>
      </c>
      <c r="AV112" s="14" t="s">
        <v>85</v>
      </c>
      <c r="AW112" s="14" t="s">
        <v>37</v>
      </c>
      <c r="AX112" s="14" t="s">
        <v>76</v>
      </c>
      <c r="AY112" s="254" t="s">
        <v>155</v>
      </c>
    </row>
    <row r="113" s="14" customFormat="1">
      <c r="A113" s="14"/>
      <c r="B113" s="244"/>
      <c r="C113" s="245"/>
      <c r="D113" s="227" t="s">
        <v>168</v>
      </c>
      <c r="E113" s="246" t="s">
        <v>21</v>
      </c>
      <c r="F113" s="247" t="s">
        <v>1545</v>
      </c>
      <c r="G113" s="245"/>
      <c r="H113" s="248">
        <v>21.120000000000001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168</v>
      </c>
      <c r="AU113" s="254" t="s">
        <v>85</v>
      </c>
      <c r="AV113" s="14" t="s">
        <v>85</v>
      </c>
      <c r="AW113" s="14" t="s">
        <v>37</v>
      </c>
      <c r="AX113" s="14" t="s">
        <v>76</v>
      </c>
      <c r="AY113" s="254" t="s">
        <v>155</v>
      </c>
    </row>
    <row r="114" s="14" customFormat="1">
      <c r="A114" s="14"/>
      <c r="B114" s="244"/>
      <c r="C114" s="245"/>
      <c r="D114" s="227" t="s">
        <v>168</v>
      </c>
      <c r="E114" s="246" t="s">
        <v>21</v>
      </c>
      <c r="F114" s="247" t="s">
        <v>1546</v>
      </c>
      <c r="G114" s="245"/>
      <c r="H114" s="248">
        <v>7.04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168</v>
      </c>
      <c r="AU114" s="254" t="s">
        <v>85</v>
      </c>
      <c r="AV114" s="14" t="s">
        <v>85</v>
      </c>
      <c r="AW114" s="14" t="s">
        <v>37</v>
      </c>
      <c r="AX114" s="14" t="s">
        <v>76</v>
      </c>
      <c r="AY114" s="254" t="s">
        <v>155</v>
      </c>
    </row>
    <row r="115" s="14" customFormat="1">
      <c r="A115" s="14"/>
      <c r="B115" s="244"/>
      <c r="C115" s="245"/>
      <c r="D115" s="227" t="s">
        <v>168</v>
      </c>
      <c r="E115" s="246" t="s">
        <v>21</v>
      </c>
      <c r="F115" s="247" t="s">
        <v>1547</v>
      </c>
      <c r="G115" s="245"/>
      <c r="H115" s="248">
        <v>3.6000000000000001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168</v>
      </c>
      <c r="AU115" s="254" t="s">
        <v>85</v>
      </c>
      <c r="AV115" s="14" t="s">
        <v>85</v>
      </c>
      <c r="AW115" s="14" t="s">
        <v>37</v>
      </c>
      <c r="AX115" s="14" t="s">
        <v>76</v>
      </c>
      <c r="AY115" s="254" t="s">
        <v>155</v>
      </c>
    </row>
    <row r="116" s="16" customFormat="1">
      <c r="A116" s="16"/>
      <c r="B116" s="266"/>
      <c r="C116" s="267"/>
      <c r="D116" s="227" t="s">
        <v>168</v>
      </c>
      <c r="E116" s="268" t="s">
        <v>21</v>
      </c>
      <c r="F116" s="269" t="s">
        <v>203</v>
      </c>
      <c r="G116" s="267"/>
      <c r="H116" s="270">
        <v>38.948</v>
      </c>
      <c r="I116" s="271"/>
      <c r="J116" s="267"/>
      <c r="K116" s="267"/>
      <c r="L116" s="272"/>
      <c r="M116" s="273"/>
      <c r="N116" s="274"/>
      <c r="O116" s="274"/>
      <c r="P116" s="274"/>
      <c r="Q116" s="274"/>
      <c r="R116" s="274"/>
      <c r="S116" s="274"/>
      <c r="T116" s="275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6" t="s">
        <v>168</v>
      </c>
      <c r="AU116" s="276" t="s">
        <v>85</v>
      </c>
      <c r="AV116" s="16" t="s">
        <v>180</v>
      </c>
      <c r="AW116" s="16" t="s">
        <v>37</v>
      </c>
      <c r="AX116" s="16" t="s">
        <v>76</v>
      </c>
      <c r="AY116" s="276" t="s">
        <v>155</v>
      </c>
    </row>
    <row r="117" s="13" customFormat="1">
      <c r="A117" s="13"/>
      <c r="B117" s="234"/>
      <c r="C117" s="235"/>
      <c r="D117" s="227" t="s">
        <v>168</v>
      </c>
      <c r="E117" s="236" t="s">
        <v>21</v>
      </c>
      <c r="F117" s="237" t="s">
        <v>1548</v>
      </c>
      <c r="G117" s="235"/>
      <c r="H117" s="236" t="s">
        <v>21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168</v>
      </c>
      <c r="AU117" s="243" t="s">
        <v>85</v>
      </c>
      <c r="AV117" s="13" t="s">
        <v>83</v>
      </c>
      <c r="AW117" s="13" t="s">
        <v>37</v>
      </c>
      <c r="AX117" s="13" t="s">
        <v>76</v>
      </c>
      <c r="AY117" s="243" t="s">
        <v>155</v>
      </c>
    </row>
    <row r="118" s="14" customFormat="1">
      <c r="A118" s="14"/>
      <c r="B118" s="244"/>
      <c r="C118" s="245"/>
      <c r="D118" s="227" t="s">
        <v>168</v>
      </c>
      <c r="E118" s="246" t="s">
        <v>21</v>
      </c>
      <c r="F118" s="247" t="s">
        <v>1549</v>
      </c>
      <c r="G118" s="245"/>
      <c r="H118" s="248">
        <v>-8.4480000000000004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168</v>
      </c>
      <c r="AU118" s="254" t="s">
        <v>85</v>
      </c>
      <c r="AV118" s="14" t="s">
        <v>85</v>
      </c>
      <c r="AW118" s="14" t="s">
        <v>37</v>
      </c>
      <c r="AX118" s="14" t="s">
        <v>76</v>
      </c>
      <c r="AY118" s="254" t="s">
        <v>155</v>
      </c>
    </row>
    <row r="119" s="14" customFormat="1">
      <c r="A119" s="14"/>
      <c r="B119" s="244"/>
      <c r="C119" s="245"/>
      <c r="D119" s="227" t="s">
        <v>168</v>
      </c>
      <c r="E119" s="246" t="s">
        <v>21</v>
      </c>
      <c r="F119" s="247" t="s">
        <v>1550</v>
      </c>
      <c r="G119" s="245"/>
      <c r="H119" s="248">
        <v>-1.7250000000000001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168</v>
      </c>
      <c r="AU119" s="254" t="s">
        <v>85</v>
      </c>
      <c r="AV119" s="14" t="s">
        <v>85</v>
      </c>
      <c r="AW119" s="14" t="s">
        <v>37</v>
      </c>
      <c r="AX119" s="14" t="s">
        <v>76</v>
      </c>
      <c r="AY119" s="254" t="s">
        <v>155</v>
      </c>
    </row>
    <row r="120" s="14" customFormat="1">
      <c r="A120" s="14"/>
      <c r="B120" s="244"/>
      <c r="C120" s="245"/>
      <c r="D120" s="227" t="s">
        <v>168</v>
      </c>
      <c r="E120" s="246" t="s">
        <v>21</v>
      </c>
      <c r="F120" s="247" t="s">
        <v>1551</v>
      </c>
      <c r="G120" s="245"/>
      <c r="H120" s="248">
        <v>-0.86399999999999999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168</v>
      </c>
      <c r="AU120" s="254" t="s">
        <v>85</v>
      </c>
      <c r="AV120" s="14" t="s">
        <v>85</v>
      </c>
      <c r="AW120" s="14" t="s">
        <v>37</v>
      </c>
      <c r="AX120" s="14" t="s">
        <v>76</v>
      </c>
      <c r="AY120" s="254" t="s">
        <v>155</v>
      </c>
    </row>
    <row r="121" s="16" customFormat="1">
      <c r="A121" s="16"/>
      <c r="B121" s="266"/>
      <c r="C121" s="267"/>
      <c r="D121" s="227" t="s">
        <v>168</v>
      </c>
      <c r="E121" s="268" t="s">
        <v>21</v>
      </c>
      <c r="F121" s="269" t="s">
        <v>203</v>
      </c>
      <c r="G121" s="267"/>
      <c r="H121" s="270">
        <v>-11.037000000000001</v>
      </c>
      <c r="I121" s="271"/>
      <c r="J121" s="267"/>
      <c r="K121" s="267"/>
      <c r="L121" s="272"/>
      <c r="M121" s="273"/>
      <c r="N121" s="274"/>
      <c r="O121" s="274"/>
      <c r="P121" s="274"/>
      <c r="Q121" s="274"/>
      <c r="R121" s="274"/>
      <c r="S121" s="274"/>
      <c r="T121" s="275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6" t="s">
        <v>168</v>
      </c>
      <c r="AU121" s="276" t="s">
        <v>85</v>
      </c>
      <c r="AV121" s="16" t="s">
        <v>180</v>
      </c>
      <c r="AW121" s="16" t="s">
        <v>37</v>
      </c>
      <c r="AX121" s="16" t="s">
        <v>76</v>
      </c>
      <c r="AY121" s="276" t="s">
        <v>155</v>
      </c>
    </row>
    <row r="122" s="15" customFormat="1">
      <c r="A122" s="15"/>
      <c r="B122" s="255"/>
      <c r="C122" s="256"/>
      <c r="D122" s="227" t="s">
        <v>168</v>
      </c>
      <c r="E122" s="257" t="s">
        <v>21</v>
      </c>
      <c r="F122" s="258" t="s">
        <v>171</v>
      </c>
      <c r="G122" s="256"/>
      <c r="H122" s="259">
        <v>27.911000000000001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168</v>
      </c>
      <c r="AU122" s="265" t="s">
        <v>85</v>
      </c>
      <c r="AV122" s="15" t="s">
        <v>162</v>
      </c>
      <c r="AW122" s="15" t="s">
        <v>37</v>
      </c>
      <c r="AX122" s="15" t="s">
        <v>76</v>
      </c>
      <c r="AY122" s="265" t="s">
        <v>155</v>
      </c>
    </row>
    <row r="123" s="14" customFormat="1">
      <c r="A123" s="14"/>
      <c r="B123" s="244"/>
      <c r="C123" s="245"/>
      <c r="D123" s="227" t="s">
        <v>168</v>
      </c>
      <c r="E123" s="246" t="s">
        <v>21</v>
      </c>
      <c r="F123" s="247" t="s">
        <v>1552</v>
      </c>
      <c r="G123" s="245"/>
      <c r="H123" s="248">
        <v>19.538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168</v>
      </c>
      <c r="AU123" s="254" t="s">
        <v>85</v>
      </c>
      <c r="AV123" s="14" t="s">
        <v>85</v>
      </c>
      <c r="AW123" s="14" t="s">
        <v>37</v>
      </c>
      <c r="AX123" s="14" t="s">
        <v>76</v>
      </c>
      <c r="AY123" s="254" t="s">
        <v>155</v>
      </c>
    </row>
    <row r="124" s="15" customFormat="1">
      <c r="A124" s="15"/>
      <c r="B124" s="255"/>
      <c r="C124" s="256"/>
      <c r="D124" s="227" t="s">
        <v>168</v>
      </c>
      <c r="E124" s="257" t="s">
        <v>21</v>
      </c>
      <c r="F124" s="258" t="s">
        <v>171</v>
      </c>
      <c r="G124" s="256"/>
      <c r="H124" s="259">
        <v>19.538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168</v>
      </c>
      <c r="AU124" s="265" t="s">
        <v>85</v>
      </c>
      <c r="AV124" s="15" t="s">
        <v>162</v>
      </c>
      <c r="AW124" s="15" t="s">
        <v>37</v>
      </c>
      <c r="AX124" s="15" t="s">
        <v>83</v>
      </c>
      <c r="AY124" s="265" t="s">
        <v>155</v>
      </c>
    </row>
    <row r="125" s="2" customFormat="1" ht="21.75" customHeight="1">
      <c r="A125" s="40"/>
      <c r="B125" s="41"/>
      <c r="C125" s="214" t="s">
        <v>180</v>
      </c>
      <c r="D125" s="214" t="s">
        <v>157</v>
      </c>
      <c r="E125" s="215" t="s">
        <v>363</v>
      </c>
      <c r="F125" s="216" t="s">
        <v>364</v>
      </c>
      <c r="G125" s="217" t="s">
        <v>270</v>
      </c>
      <c r="H125" s="218">
        <v>8.3729999999999993</v>
      </c>
      <c r="I125" s="219"/>
      <c r="J125" s="220">
        <f>ROUND(I125*H125,2)</f>
        <v>0</v>
      </c>
      <c r="K125" s="216" t="s">
        <v>161</v>
      </c>
      <c r="L125" s="46"/>
      <c r="M125" s="221" t="s">
        <v>21</v>
      </c>
      <c r="N125" s="222" t="s">
        <v>47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162</v>
      </c>
      <c r="AT125" s="225" t="s">
        <v>157</v>
      </c>
      <c r="AU125" s="225" t="s">
        <v>85</v>
      </c>
      <c r="AY125" s="19" t="s">
        <v>155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162</v>
      </c>
      <c r="BM125" s="225" t="s">
        <v>1103</v>
      </c>
    </row>
    <row r="126" s="2" customFormat="1">
      <c r="A126" s="40"/>
      <c r="B126" s="41"/>
      <c r="C126" s="42"/>
      <c r="D126" s="227" t="s">
        <v>164</v>
      </c>
      <c r="E126" s="42"/>
      <c r="F126" s="228" t="s">
        <v>366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164</v>
      </c>
      <c r="AU126" s="19" t="s">
        <v>85</v>
      </c>
    </row>
    <row r="127" s="2" customFormat="1">
      <c r="A127" s="40"/>
      <c r="B127" s="41"/>
      <c r="C127" s="42"/>
      <c r="D127" s="232" t="s">
        <v>166</v>
      </c>
      <c r="E127" s="42"/>
      <c r="F127" s="233" t="s">
        <v>367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166</v>
      </c>
      <c r="AU127" s="19" t="s">
        <v>85</v>
      </c>
    </row>
    <row r="128" s="14" customFormat="1">
      <c r="A128" s="14"/>
      <c r="B128" s="244"/>
      <c r="C128" s="245"/>
      <c r="D128" s="227" t="s">
        <v>168</v>
      </c>
      <c r="E128" s="246" t="s">
        <v>21</v>
      </c>
      <c r="F128" s="247" t="s">
        <v>1553</v>
      </c>
      <c r="G128" s="245"/>
      <c r="H128" s="248">
        <v>8.3729999999999993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168</v>
      </c>
      <c r="AU128" s="254" t="s">
        <v>85</v>
      </c>
      <c r="AV128" s="14" t="s">
        <v>85</v>
      </c>
      <c r="AW128" s="14" t="s">
        <v>37</v>
      </c>
      <c r="AX128" s="14" t="s">
        <v>76</v>
      </c>
      <c r="AY128" s="254" t="s">
        <v>155</v>
      </c>
    </row>
    <row r="129" s="15" customFormat="1">
      <c r="A129" s="15"/>
      <c r="B129" s="255"/>
      <c r="C129" s="256"/>
      <c r="D129" s="227" t="s">
        <v>168</v>
      </c>
      <c r="E129" s="257" t="s">
        <v>21</v>
      </c>
      <c r="F129" s="258" t="s">
        <v>171</v>
      </c>
      <c r="G129" s="256"/>
      <c r="H129" s="259">
        <v>8.3729999999999993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168</v>
      </c>
      <c r="AU129" s="265" t="s">
        <v>85</v>
      </c>
      <c r="AV129" s="15" t="s">
        <v>162</v>
      </c>
      <c r="AW129" s="15" t="s">
        <v>37</v>
      </c>
      <c r="AX129" s="15" t="s">
        <v>83</v>
      </c>
      <c r="AY129" s="265" t="s">
        <v>155</v>
      </c>
    </row>
    <row r="130" s="2" customFormat="1" ht="16.5" customHeight="1">
      <c r="A130" s="40"/>
      <c r="B130" s="41"/>
      <c r="C130" s="214" t="s">
        <v>162</v>
      </c>
      <c r="D130" s="214" t="s">
        <v>157</v>
      </c>
      <c r="E130" s="215" t="s">
        <v>1105</v>
      </c>
      <c r="F130" s="216" t="s">
        <v>1106</v>
      </c>
      <c r="G130" s="217" t="s">
        <v>160</v>
      </c>
      <c r="H130" s="218">
        <v>51.200000000000003</v>
      </c>
      <c r="I130" s="219"/>
      <c r="J130" s="220">
        <f>ROUND(I130*H130,2)</f>
        <v>0</v>
      </c>
      <c r="K130" s="216" t="s">
        <v>161</v>
      </c>
      <c r="L130" s="46"/>
      <c r="M130" s="221" t="s">
        <v>21</v>
      </c>
      <c r="N130" s="222" t="s">
        <v>47</v>
      </c>
      <c r="O130" s="86"/>
      <c r="P130" s="223">
        <f>O130*H130</f>
        <v>0</v>
      </c>
      <c r="Q130" s="223">
        <v>0.00084000000000000003</v>
      </c>
      <c r="R130" s="223">
        <f>Q130*H130</f>
        <v>0.043008000000000005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162</v>
      </c>
      <c r="AT130" s="225" t="s">
        <v>157</v>
      </c>
      <c r="AU130" s="225" t="s">
        <v>85</v>
      </c>
      <c r="AY130" s="19" t="s">
        <v>155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83</v>
      </c>
      <c r="BK130" s="226">
        <f>ROUND(I130*H130,2)</f>
        <v>0</v>
      </c>
      <c r="BL130" s="19" t="s">
        <v>162</v>
      </c>
      <c r="BM130" s="225" t="s">
        <v>1107</v>
      </c>
    </row>
    <row r="131" s="2" customFormat="1">
      <c r="A131" s="40"/>
      <c r="B131" s="41"/>
      <c r="C131" s="42"/>
      <c r="D131" s="227" t="s">
        <v>164</v>
      </c>
      <c r="E131" s="42"/>
      <c r="F131" s="228" t="s">
        <v>1108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164</v>
      </c>
      <c r="AU131" s="19" t="s">
        <v>85</v>
      </c>
    </row>
    <row r="132" s="2" customFormat="1">
      <c r="A132" s="40"/>
      <c r="B132" s="41"/>
      <c r="C132" s="42"/>
      <c r="D132" s="232" t="s">
        <v>166</v>
      </c>
      <c r="E132" s="42"/>
      <c r="F132" s="233" t="s">
        <v>1109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166</v>
      </c>
      <c r="AU132" s="19" t="s">
        <v>85</v>
      </c>
    </row>
    <row r="133" s="13" customFormat="1">
      <c r="A133" s="13"/>
      <c r="B133" s="234"/>
      <c r="C133" s="235"/>
      <c r="D133" s="227" t="s">
        <v>168</v>
      </c>
      <c r="E133" s="236" t="s">
        <v>21</v>
      </c>
      <c r="F133" s="237" t="s">
        <v>1543</v>
      </c>
      <c r="G133" s="235"/>
      <c r="H133" s="236" t="s">
        <v>21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168</v>
      </c>
      <c r="AU133" s="243" t="s">
        <v>85</v>
      </c>
      <c r="AV133" s="13" t="s">
        <v>83</v>
      </c>
      <c r="AW133" s="13" t="s">
        <v>37</v>
      </c>
      <c r="AX133" s="13" t="s">
        <v>76</v>
      </c>
      <c r="AY133" s="243" t="s">
        <v>155</v>
      </c>
    </row>
    <row r="134" s="14" customFormat="1">
      <c r="A134" s="14"/>
      <c r="B134" s="244"/>
      <c r="C134" s="245"/>
      <c r="D134" s="227" t="s">
        <v>168</v>
      </c>
      <c r="E134" s="246" t="s">
        <v>21</v>
      </c>
      <c r="F134" s="247" t="s">
        <v>1554</v>
      </c>
      <c r="G134" s="245"/>
      <c r="H134" s="248">
        <v>38.399999999999999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168</v>
      </c>
      <c r="AU134" s="254" t="s">
        <v>85</v>
      </c>
      <c r="AV134" s="14" t="s">
        <v>85</v>
      </c>
      <c r="AW134" s="14" t="s">
        <v>37</v>
      </c>
      <c r="AX134" s="14" t="s">
        <v>76</v>
      </c>
      <c r="AY134" s="254" t="s">
        <v>155</v>
      </c>
    </row>
    <row r="135" s="14" customFormat="1">
      <c r="A135" s="14"/>
      <c r="B135" s="244"/>
      <c r="C135" s="245"/>
      <c r="D135" s="227" t="s">
        <v>168</v>
      </c>
      <c r="E135" s="246" t="s">
        <v>21</v>
      </c>
      <c r="F135" s="247" t="s">
        <v>1555</v>
      </c>
      <c r="G135" s="245"/>
      <c r="H135" s="248">
        <v>12.800000000000001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168</v>
      </c>
      <c r="AU135" s="254" t="s">
        <v>85</v>
      </c>
      <c r="AV135" s="14" t="s">
        <v>85</v>
      </c>
      <c r="AW135" s="14" t="s">
        <v>37</v>
      </c>
      <c r="AX135" s="14" t="s">
        <v>76</v>
      </c>
      <c r="AY135" s="254" t="s">
        <v>155</v>
      </c>
    </row>
    <row r="136" s="15" customFormat="1">
      <c r="A136" s="15"/>
      <c r="B136" s="255"/>
      <c r="C136" s="256"/>
      <c r="D136" s="227" t="s">
        <v>168</v>
      </c>
      <c r="E136" s="257" t="s">
        <v>21</v>
      </c>
      <c r="F136" s="258" t="s">
        <v>171</v>
      </c>
      <c r="G136" s="256"/>
      <c r="H136" s="259">
        <v>51.200000000000003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168</v>
      </c>
      <c r="AU136" s="265" t="s">
        <v>85</v>
      </c>
      <c r="AV136" s="15" t="s">
        <v>162</v>
      </c>
      <c r="AW136" s="15" t="s">
        <v>37</v>
      </c>
      <c r="AX136" s="15" t="s">
        <v>83</v>
      </c>
      <c r="AY136" s="265" t="s">
        <v>155</v>
      </c>
    </row>
    <row r="137" s="2" customFormat="1" ht="16.5" customHeight="1">
      <c r="A137" s="40"/>
      <c r="B137" s="41"/>
      <c r="C137" s="214" t="s">
        <v>195</v>
      </c>
      <c r="D137" s="214" t="s">
        <v>157</v>
      </c>
      <c r="E137" s="215" t="s">
        <v>1113</v>
      </c>
      <c r="F137" s="216" t="s">
        <v>1114</v>
      </c>
      <c r="G137" s="217" t="s">
        <v>160</v>
      </c>
      <c r="H137" s="218">
        <v>21.5</v>
      </c>
      <c r="I137" s="219"/>
      <c r="J137" s="220">
        <f>ROUND(I137*H137,2)</f>
        <v>0</v>
      </c>
      <c r="K137" s="216" t="s">
        <v>161</v>
      </c>
      <c r="L137" s="46"/>
      <c r="M137" s="221" t="s">
        <v>21</v>
      </c>
      <c r="N137" s="222" t="s">
        <v>47</v>
      </c>
      <c r="O137" s="86"/>
      <c r="P137" s="223">
        <f>O137*H137</f>
        <v>0</v>
      </c>
      <c r="Q137" s="223">
        <v>0.00084999999999999995</v>
      </c>
      <c r="R137" s="223">
        <f>Q137*H137</f>
        <v>0.018275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162</v>
      </c>
      <c r="AT137" s="225" t="s">
        <v>157</v>
      </c>
      <c r="AU137" s="225" t="s">
        <v>85</v>
      </c>
      <c r="AY137" s="19" t="s">
        <v>155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162</v>
      </c>
      <c r="BM137" s="225" t="s">
        <v>1556</v>
      </c>
    </row>
    <row r="138" s="2" customFormat="1">
      <c r="A138" s="40"/>
      <c r="B138" s="41"/>
      <c r="C138" s="42"/>
      <c r="D138" s="227" t="s">
        <v>164</v>
      </c>
      <c r="E138" s="42"/>
      <c r="F138" s="228" t="s">
        <v>1116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164</v>
      </c>
      <c r="AU138" s="19" t="s">
        <v>85</v>
      </c>
    </row>
    <row r="139" s="2" customFormat="1">
      <c r="A139" s="40"/>
      <c r="B139" s="41"/>
      <c r="C139" s="42"/>
      <c r="D139" s="232" t="s">
        <v>166</v>
      </c>
      <c r="E139" s="42"/>
      <c r="F139" s="233" t="s">
        <v>1117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166</v>
      </c>
      <c r="AU139" s="19" t="s">
        <v>85</v>
      </c>
    </row>
    <row r="140" s="14" customFormat="1">
      <c r="A140" s="14"/>
      <c r="B140" s="244"/>
      <c r="C140" s="245"/>
      <c r="D140" s="227" t="s">
        <v>168</v>
      </c>
      <c r="E140" s="246" t="s">
        <v>21</v>
      </c>
      <c r="F140" s="247" t="s">
        <v>1557</v>
      </c>
      <c r="G140" s="245"/>
      <c r="H140" s="248">
        <v>12.5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168</v>
      </c>
      <c r="AU140" s="254" t="s">
        <v>85</v>
      </c>
      <c r="AV140" s="14" t="s">
        <v>85</v>
      </c>
      <c r="AW140" s="14" t="s">
        <v>37</v>
      </c>
      <c r="AX140" s="14" t="s">
        <v>76</v>
      </c>
      <c r="AY140" s="254" t="s">
        <v>155</v>
      </c>
    </row>
    <row r="141" s="14" customFormat="1">
      <c r="A141" s="14"/>
      <c r="B141" s="244"/>
      <c r="C141" s="245"/>
      <c r="D141" s="227" t="s">
        <v>168</v>
      </c>
      <c r="E141" s="246" t="s">
        <v>21</v>
      </c>
      <c r="F141" s="247" t="s">
        <v>1558</v>
      </c>
      <c r="G141" s="245"/>
      <c r="H141" s="248">
        <v>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168</v>
      </c>
      <c r="AU141" s="254" t="s">
        <v>85</v>
      </c>
      <c r="AV141" s="14" t="s">
        <v>85</v>
      </c>
      <c r="AW141" s="14" t="s">
        <v>37</v>
      </c>
      <c r="AX141" s="14" t="s">
        <v>76</v>
      </c>
      <c r="AY141" s="254" t="s">
        <v>155</v>
      </c>
    </row>
    <row r="142" s="15" customFormat="1">
      <c r="A142" s="15"/>
      <c r="B142" s="255"/>
      <c r="C142" s="256"/>
      <c r="D142" s="227" t="s">
        <v>168</v>
      </c>
      <c r="E142" s="257" t="s">
        <v>21</v>
      </c>
      <c r="F142" s="258" t="s">
        <v>171</v>
      </c>
      <c r="G142" s="256"/>
      <c r="H142" s="259">
        <v>21.5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168</v>
      </c>
      <c r="AU142" s="265" t="s">
        <v>85</v>
      </c>
      <c r="AV142" s="15" t="s">
        <v>162</v>
      </c>
      <c r="AW142" s="15" t="s">
        <v>37</v>
      </c>
      <c r="AX142" s="15" t="s">
        <v>83</v>
      </c>
      <c r="AY142" s="265" t="s">
        <v>155</v>
      </c>
    </row>
    <row r="143" s="2" customFormat="1" ht="16.5" customHeight="1">
      <c r="A143" s="40"/>
      <c r="B143" s="41"/>
      <c r="C143" s="214" t="s">
        <v>205</v>
      </c>
      <c r="D143" s="214" t="s">
        <v>157</v>
      </c>
      <c r="E143" s="215" t="s">
        <v>1119</v>
      </c>
      <c r="F143" s="216" t="s">
        <v>1120</v>
      </c>
      <c r="G143" s="217" t="s">
        <v>160</v>
      </c>
      <c r="H143" s="218">
        <v>51.200000000000003</v>
      </c>
      <c r="I143" s="219"/>
      <c r="J143" s="220">
        <f>ROUND(I143*H143,2)</f>
        <v>0</v>
      </c>
      <c r="K143" s="216" t="s">
        <v>161</v>
      </c>
      <c r="L143" s="46"/>
      <c r="M143" s="221" t="s">
        <v>21</v>
      </c>
      <c r="N143" s="222" t="s">
        <v>47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162</v>
      </c>
      <c r="AT143" s="225" t="s">
        <v>157</v>
      </c>
      <c r="AU143" s="225" t="s">
        <v>85</v>
      </c>
      <c r="AY143" s="19" t="s">
        <v>155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162</v>
      </c>
      <c r="BM143" s="225" t="s">
        <v>1121</v>
      </c>
    </row>
    <row r="144" s="2" customFormat="1">
      <c r="A144" s="40"/>
      <c r="B144" s="41"/>
      <c r="C144" s="42"/>
      <c r="D144" s="227" t="s">
        <v>164</v>
      </c>
      <c r="E144" s="42"/>
      <c r="F144" s="228" t="s">
        <v>1122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164</v>
      </c>
      <c r="AU144" s="19" t="s">
        <v>85</v>
      </c>
    </row>
    <row r="145" s="2" customFormat="1">
      <c r="A145" s="40"/>
      <c r="B145" s="41"/>
      <c r="C145" s="42"/>
      <c r="D145" s="232" t="s">
        <v>166</v>
      </c>
      <c r="E145" s="42"/>
      <c r="F145" s="233" t="s">
        <v>1123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166</v>
      </c>
      <c r="AU145" s="19" t="s">
        <v>85</v>
      </c>
    </row>
    <row r="146" s="2" customFormat="1" ht="16.5" customHeight="1">
      <c r="A146" s="40"/>
      <c r="B146" s="41"/>
      <c r="C146" s="214" t="s">
        <v>213</v>
      </c>
      <c r="D146" s="214" t="s">
        <v>157</v>
      </c>
      <c r="E146" s="215" t="s">
        <v>1124</v>
      </c>
      <c r="F146" s="216" t="s">
        <v>1125</v>
      </c>
      <c r="G146" s="217" t="s">
        <v>160</v>
      </c>
      <c r="H146" s="218">
        <v>21.5</v>
      </c>
      <c r="I146" s="219"/>
      <c r="J146" s="220">
        <f>ROUND(I146*H146,2)</f>
        <v>0</v>
      </c>
      <c r="K146" s="216" t="s">
        <v>161</v>
      </c>
      <c r="L146" s="46"/>
      <c r="M146" s="221" t="s">
        <v>21</v>
      </c>
      <c r="N146" s="222" t="s">
        <v>47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162</v>
      </c>
      <c r="AT146" s="225" t="s">
        <v>157</v>
      </c>
      <c r="AU146" s="225" t="s">
        <v>85</v>
      </c>
      <c r="AY146" s="19" t="s">
        <v>155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162</v>
      </c>
      <c r="BM146" s="225" t="s">
        <v>1559</v>
      </c>
    </row>
    <row r="147" s="2" customFormat="1">
      <c r="A147" s="40"/>
      <c r="B147" s="41"/>
      <c r="C147" s="42"/>
      <c r="D147" s="227" t="s">
        <v>164</v>
      </c>
      <c r="E147" s="42"/>
      <c r="F147" s="228" t="s">
        <v>1127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164</v>
      </c>
      <c r="AU147" s="19" t="s">
        <v>85</v>
      </c>
    </row>
    <row r="148" s="2" customFormat="1">
      <c r="A148" s="40"/>
      <c r="B148" s="41"/>
      <c r="C148" s="42"/>
      <c r="D148" s="232" t="s">
        <v>166</v>
      </c>
      <c r="E148" s="42"/>
      <c r="F148" s="233" t="s">
        <v>1128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166</v>
      </c>
      <c r="AU148" s="19" t="s">
        <v>85</v>
      </c>
    </row>
    <row r="149" s="2" customFormat="1" ht="21.75" customHeight="1">
      <c r="A149" s="40"/>
      <c r="B149" s="41"/>
      <c r="C149" s="214" t="s">
        <v>225</v>
      </c>
      <c r="D149" s="214" t="s">
        <v>157</v>
      </c>
      <c r="E149" s="215" t="s">
        <v>413</v>
      </c>
      <c r="F149" s="216" t="s">
        <v>414</v>
      </c>
      <c r="G149" s="217" t="s">
        <v>270</v>
      </c>
      <c r="H149" s="218">
        <v>19.538</v>
      </c>
      <c r="I149" s="219"/>
      <c r="J149" s="220">
        <f>ROUND(I149*H149,2)</f>
        <v>0</v>
      </c>
      <c r="K149" s="216" t="s">
        <v>161</v>
      </c>
      <c r="L149" s="46"/>
      <c r="M149" s="221" t="s">
        <v>21</v>
      </c>
      <c r="N149" s="222" t="s">
        <v>47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162</v>
      </c>
      <c r="AT149" s="225" t="s">
        <v>157</v>
      </c>
      <c r="AU149" s="225" t="s">
        <v>85</v>
      </c>
      <c r="AY149" s="19" t="s">
        <v>155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83</v>
      </c>
      <c r="BK149" s="226">
        <f>ROUND(I149*H149,2)</f>
        <v>0</v>
      </c>
      <c r="BL149" s="19" t="s">
        <v>162</v>
      </c>
      <c r="BM149" s="225" t="s">
        <v>1129</v>
      </c>
    </row>
    <row r="150" s="2" customFormat="1">
      <c r="A150" s="40"/>
      <c r="B150" s="41"/>
      <c r="C150" s="42"/>
      <c r="D150" s="227" t="s">
        <v>164</v>
      </c>
      <c r="E150" s="42"/>
      <c r="F150" s="228" t="s">
        <v>416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164</v>
      </c>
      <c r="AU150" s="19" t="s">
        <v>85</v>
      </c>
    </row>
    <row r="151" s="2" customFormat="1">
      <c r="A151" s="40"/>
      <c r="B151" s="41"/>
      <c r="C151" s="42"/>
      <c r="D151" s="232" t="s">
        <v>166</v>
      </c>
      <c r="E151" s="42"/>
      <c r="F151" s="233" t="s">
        <v>417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166</v>
      </c>
      <c r="AU151" s="19" t="s">
        <v>85</v>
      </c>
    </row>
    <row r="152" s="13" customFormat="1">
      <c r="A152" s="13"/>
      <c r="B152" s="234"/>
      <c r="C152" s="235"/>
      <c r="D152" s="227" t="s">
        <v>168</v>
      </c>
      <c r="E152" s="236" t="s">
        <v>21</v>
      </c>
      <c r="F152" s="237" t="s">
        <v>418</v>
      </c>
      <c r="G152" s="235"/>
      <c r="H152" s="236" t="s">
        <v>21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168</v>
      </c>
      <c r="AU152" s="243" t="s">
        <v>85</v>
      </c>
      <c r="AV152" s="13" t="s">
        <v>83</v>
      </c>
      <c r="AW152" s="13" t="s">
        <v>37</v>
      </c>
      <c r="AX152" s="13" t="s">
        <v>76</v>
      </c>
      <c r="AY152" s="243" t="s">
        <v>155</v>
      </c>
    </row>
    <row r="153" s="14" customFormat="1">
      <c r="A153" s="14"/>
      <c r="B153" s="244"/>
      <c r="C153" s="245"/>
      <c r="D153" s="227" t="s">
        <v>168</v>
      </c>
      <c r="E153" s="246" t="s">
        <v>21</v>
      </c>
      <c r="F153" s="247" t="s">
        <v>1552</v>
      </c>
      <c r="G153" s="245"/>
      <c r="H153" s="248">
        <v>19.538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168</v>
      </c>
      <c r="AU153" s="254" t="s">
        <v>85</v>
      </c>
      <c r="AV153" s="14" t="s">
        <v>85</v>
      </c>
      <c r="AW153" s="14" t="s">
        <v>37</v>
      </c>
      <c r="AX153" s="14" t="s">
        <v>76</v>
      </c>
      <c r="AY153" s="254" t="s">
        <v>155</v>
      </c>
    </row>
    <row r="154" s="14" customFormat="1">
      <c r="A154" s="14"/>
      <c r="B154" s="244"/>
      <c r="C154" s="245"/>
      <c r="D154" s="227" t="s">
        <v>168</v>
      </c>
      <c r="E154" s="246" t="s">
        <v>21</v>
      </c>
      <c r="F154" s="247" t="s">
        <v>419</v>
      </c>
      <c r="G154" s="245"/>
      <c r="H154" s="248">
        <v>0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168</v>
      </c>
      <c r="AU154" s="254" t="s">
        <v>85</v>
      </c>
      <c r="AV154" s="14" t="s">
        <v>85</v>
      </c>
      <c r="AW154" s="14" t="s">
        <v>37</v>
      </c>
      <c r="AX154" s="14" t="s">
        <v>76</v>
      </c>
      <c r="AY154" s="254" t="s">
        <v>155</v>
      </c>
    </row>
    <row r="155" s="15" customFormat="1">
      <c r="A155" s="15"/>
      <c r="B155" s="255"/>
      <c r="C155" s="256"/>
      <c r="D155" s="227" t="s">
        <v>168</v>
      </c>
      <c r="E155" s="257" t="s">
        <v>21</v>
      </c>
      <c r="F155" s="258" t="s">
        <v>171</v>
      </c>
      <c r="G155" s="256"/>
      <c r="H155" s="259">
        <v>19.538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168</v>
      </c>
      <c r="AU155" s="265" t="s">
        <v>85</v>
      </c>
      <c r="AV155" s="15" t="s">
        <v>162</v>
      </c>
      <c r="AW155" s="15" t="s">
        <v>37</v>
      </c>
      <c r="AX155" s="15" t="s">
        <v>83</v>
      </c>
      <c r="AY155" s="265" t="s">
        <v>155</v>
      </c>
    </row>
    <row r="156" s="2" customFormat="1" ht="24.15" customHeight="1">
      <c r="A156" s="40"/>
      <c r="B156" s="41"/>
      <c r="C156" s="214" t="s">
        <v>235</v>
      </c>
      <c r="D156" s="214" t="s">
        <v>157</v>
      </c>
      <c r="E156" s="215" t="s">
        <v>421</v>
      </c>
      <c r="F156" s="216" t="s">
        <v>422</v>
      </c>
      <c r="G156" s="217" t="s">
        <v>270</v>
      </c>
      <c r="H156" s="218">
        <v>136.76599999999999</v>
      </c>
      <c r="I156" s="219"/>
      <c r="J156" s="220">
        <f>ROUND(I156*H156,2)</f>
        <v>0</v>
      </c>
      <c r="K156" s="216" t="s">
        <v>161</v>
      </c>
      <c r="L156" s="46"/>
      <c r="M156" s="221" t="s">
        <v>21</v>
      </c>
      <c r="N156" s="222" t="s">
        <v>47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162</v>
      </c>
      <c r="AT156" s="225" t="s">
        <v>157</v>
      </c>
      <c r="AU156" s="225" t="s">
        <v>85</v>
      </c>
      <c r="AY156" s="19" t="s">
        <v>155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83</v>
      </c>
      <c r="BK156" s="226">
        <f>ROUND(I156*H156,2)</f>
        <v>0</v>
      </c>
      <c r="BL156" s="19" t="s">
        <v>162</v>
      </c>
      <c r="BM156" s="225" t="s">
        <v>1130</v>
      </c>
    </row>
    <row r="157" s="2" customFormat="1">
      <c r="A157" s="40"/>
      <c r="B157" s="41"/>
      <c r="C157" s="42"/>
      <c r="D157" s="227" t="s">
        <v>164</v>
      </c>
      <c r="E157" s="42"/>
      <c r="F157" s="228" t="s">
        <v>424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164</v>
      </c>
      <c r="AU157" s="19" t="s">
        <v>85</v>
      </c>
    </row>
    <row r="158" s="2" customFormat="1">
      <c r="A158" s="40"/>
      <c r="B158" s="41"/>
      <c r="C158" s="42"/>
      <c r="D158" s="232" t="s">
        <v>166</v>
      </c>
      <c r="E158" s="42"/>
      <c r="F158" s="233" t="s">
        <v>425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166</v>
      </c>
      <c r="AU158" s="19" t="s">
        <v>85</v>
      </c>
    </row>
    <row r="159" s="14" customFormat="1">
      <c r="A159" s="14"/>
      <c r="B159" s="244"/>
      <c r="C159" s="245"/>
      <c r="D159" s="227" t="s">
        <v>168</v>
      </c>
      <c r="E159" s="245"/>
      <c r="F159" s="247" t="s">
        <v>1560</v>
      </c>
      <c r="G159" s="245"/>
      <c r="H159" s="248">
        <v>136.76599999999999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168</v>
      </c>
      <c r="AU159" s="254" t="s">
        <v>85</v>
      </c>
      <c r="AV159" s="14" t="s">
        <v>85</v>
      </c>
      <c r="AW159" s="14" t="s">
        <v>4</v>
      </c>
      <c r="AX159" s="14" t="s">
        <v>83</v>
      </c>
      <c r="AY159" s="254" t="s">
        <v>155</v>
      </c>
    </row>
    <row r="160" s="2" customFormat="1" ht="21.75" customHeight="1">
      <c r="A160" s="40"/>
      <c r="B160" s="41"/>
      <c r="C160" s="214" t="s">
        <v>244</v>
      </c>
      <c r="D160" s="214" t="s">
        <v>157</v>
      </c>
      <c r="E160" s="215" t="s">
        <v>428</v>
      </c>
      <c r="F160" s="216" t="s">
        <v>429</v>
      </c>
      <c r="G160" s="217" t="s">
        <v>270</v>
      </c>
      <c r="H160" s="218">
        <v>8.3729999999999993</v>
      </c>
      <c r="I160" s="219"/>
      <c r="J160" s="220">
        <f>ROUND(I160*H160,2)</f>
        <v>0</v>
      </c>
      <c r="K160" s="216" t="s">
        <v>161</v>
      </c>
      <c r="L160" s="46"/>
      <c r="M160" s="221" t="s">
        <v>21</v>
      </c>
      <c r="N160" s="222" t="s">
        <v>47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162</v>
      </c>
      <c r="AT160" s="225" t="s">
        <v>157</v>
      </c>
      <c r="AU160" s="225" t="s">
        <v>85</v>
      </c>
      <c r="AY160" s="19" t="s">
        <v>155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83</v>
      </c>
      <c r="BK160" s="226">
        <f>ROUND(I160*H160,2)</f>
        <v>0</v>
      </c>
      <c r="BL160" s="19" t="s">
        <v>162</v>
      </c>
      <c r="BM160" s="225" t="s">
        <v>1132</v>
      </c>
    </row>
    <row r="161" s="2" customFormat="1">
      <c r="A161" s="40"/>
      <c r="B161" s="41"/>
      <c r="C161" s="42"/>
      <c r="D161" s="227" t="s">
        <v>164</v>
      </c>
      <c r="E161" s="42"/>
      <c r="F161" s="228" t="s">
        <v>431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164</v>
      </c>
      <c r="AU161" s="19" t="s">
        <v>85</v>
      </c>
    </row>
    <row r="162" s="2" customFormat="1">
      <c r="A162" s="40"/>
      <c r="B162" s="41"/>
      <c r="C162" s="42"/>
      <c r="D162" s="232" t="s">
        <v>166</v>
      </c>
      <c r="E162" s="42"/>
      <c r="F162" s="233" t="s">
        <v>432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166</v>
      </c>
      <c r="AU162" s="19" t="s">
        <v>85</v>
      </c>
    </row>
    <row r="163" s="13" customFormat="1">
      <c r="A163" s="13"/>
      <c r="B163" s="234"/>
      <c r="C163" s="235"/>
      <c r="D163" s="227" t="s">
        <v>168</v>
      </c>
      <c r="E163" s="236" t="s">
        <v>21</v>
      </c>
      <c r="F163" s="237" t="s">
        <v>418</v>
      </c>
      <c r="G163" s="235"/>
      <c r="H163" s="236" t="s">
        <v>21</v>
      </c>
      <c r="I163" s="238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168</v>
      </c>
      <c r="AU163" s="243" t="s">
        <v>85</v>
      </c>
      <c r="AV163" s="13" t="s">
        <v>83</v>
      </c>
      <c r="AW163" s="13" t="s">
        <v>37</v>
      </c>
      <c r="AX163" s="13" t="s">
        <v>76</v>
      </c>
      <c r="AY163" s="243" t="s">
        <v>155</v>
      </c>
    </row>
    <row r="164" s="14" customFormat="1">
      <c r="A164" s="14"/>
      <c r="B164" s="244"/>
      <c r="C164" s="245"/>
      <c r="D164" s="227" t="s">
        <v>168</v>
      </c>
      <c r="E164" s="246" t="s">
        <v>21</v>
      </c>
      <c r="F164" s="247" t="s">
        <v>1561</v>
      </c>
      <c r="G164" s="245"/>
      <c r="H164" s="248">
        <v>8.3729999999999993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168</v>
      </c>
      <c r="AU164" s="254" t="s">
        <v>85</v>
      </c>
      <c r="AV164" s="14" t="s">
        <v>85</v>
      </c>
      <c r="AW164" s="14" t="s">
        <v>37</v>
      </c>
      <c r="AX164" s="14" t="s">
        <v>76</v>
      </c>
      <c r="AY164" s="254" t="s">
        <v>155</v>
      </c>
    </row>
    <row r="165" s="14" customFormat="1">
      <c r="A165" s="14"/>
      <c r="B165" s="244"/>
      <c r="C165" s="245"/>
      <c r="D165" s="227" t="s">
        <v>168</v>
      </c>
      <c r="E165" s="246" t="s">
        <v>21</v>
      </c>
      <c r="F165" s="247" t="s">
        <v>419</v>
      </c>
      <c r="G165" s="245"/>
      <c r="H165" s="248">
        <v>0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168</v>
      </c>
      <c r="AU165" s="254" t="s">
        <v>85</v>
      </c>
      <c r="AV165" s="14" t="s">
        <v>85</v>
      </c>
      <c r="AW165" s="14" t="s">
        <v>37</v>
      </c>
      <c r="AX165" s="14" t="s">
        <v>76</v>
      </c>
      <c r="AY165" s="254" t="s">
        <v>155</v>
      </c>
    </row>
    <row r="166" s="15" customFormat="1">
      <c r="A166" s="15"/>
      <c r="B166" s="255"/>
      <c r="C166" s="256"/>
      <c r="D166" s="227" t="s">
        <v>168</v>
      </c>
      <c r="E166" s="257" t="s">
        <v>21</v>
      </c>
      <c r="F166" s="258" t="s">
        <v>171</v>
      </c>
      <c r="G166" s="256"/>
      <c r="H166" s="259">
        <v>8.3729999999999993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168</v>
      </c>
      <c r="AU166" s="265" t="s">
        <v>85</v>
      </c>
      <c r="AV166" s="15" t="s">
        <v>162</v>
      </c>
      <c r="AW166" s="15" t="s">
        <v>37</v>
      </c>
      <c r="AX166" s="15" t="s">
        <v>83</v>
      </c>
      <c r="AY166" s="265" t="s">
        <v>155</v>
      </c>
    </row>
    <row r="167" s="2" customFormat="1" ht="24.15" customHeight="1">
      <c r="A167" s="40"/>
      <c r="B167" s="41"/>
      <c r="C167" s="214" t="s">
        <v>254</v>
      </c>
      <c r="D167" s="214" t="s">
        <v>157</v>
      </c>
      <c r="E167" s="215" t="s">
        <v>434</v>
      </c>
      <c r="F167" s="216" t="s">
        <v>435</v>
      </c>
      <c r="G167" s="217" t="s">
        <v>270</v>
      </c>
      <c r="H167" s="218">
        <v>58.610999999999997</v>
      </c>
      <c r="I167" s="219"/>
      <c r="J167" s="220">
        <f>ROUND(I167*H167,2)</f>
        <v>0</v>
      </c>
      <c r="K167" s="216" t="s">
        <v>161</v>
      </c>
      <c r="L167" s="46"/>
      <c r="M167" s="221" t="s">
        <v>21</v>
      </c>
      <c r="N167" s="222" t="s">
        <v>47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162</v>
      </c>
      <c r="AT167" s="225" t="s">
        <v>157</v>
      </c>
      <c r="AU167" s="225" t="s">
        <v>85</v>
      </c>
      <c r="AY167" s="19" t="s">
        <v>155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83</v>
      </c>
      <c r="BK167" s="226">
        <f>ROUND(I167*H167,2)</f>
        <v>0</v>
      </c>
      <c r="BL167" s="19" t="s">
        <v>162</v>
      </c>
      <c r="BM167" s="225" t="s">
        <v>1134</v>
      </c>
    </row>
    <row r="168" s="2" customFormat="1">
      <c r="A168" s="40"/>
      <c r="B168" s="41"/>
      <c r="C168" s="42"/>
      <c r="D168" s="227" t="s">
        <v>164</v>
      </c>
      <c r="E168" s="42"/>
      <c r="F168" s="228" t="s">
        <v>437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164</v>
      </c>
      <c r="AU168" s="19" t="s">
        <v>85</v>
      </c>
    </row>
    <row r="169" s="2" customFormat="1">
      <c r="A169" s="40"/>
      <c r="B169" s="41"/>
      <c r="C169" s="42"/>
      <c r="D169" s="232" t="s">
        <v>166</v>
      </c>
      <c r="E169" s="42"/>
      <c r="F169" s="233" t="s">
        <v>438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166</v>
      </c>
      <c r="AU169" s="19" t="s">
        <v>85</v>
      </c>
    </row>
    <row r="170" s="14" customFormat="1">
      <c r="A170" s="14"/>
      <c r="B170" s="244"/>
      <c r="C170" s="245"/>
      <c r="D170" s="227" t="s">
        <v>168</v>
      </c>
      <c r="E170" s="245"/>
      <c r="F170" s="247" t="s">
        <v>1562</v>
      </c>
      <c r="G170" s="245"/>
      <c r="H170" s="248">
        <v>58.610999999999997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168</v>
      </c>
      <c r="AU170" s="254" t="s">
        <v>85</v>
      </c>
      <c r="AV170" s="14" t="s">
        <v>85</v>
      </c>
      <c r="AW170" s="14" t="s">
        <v>4</v>
      </c>
      <c r="AX170" s="14" t="s">
        <v>83</v>
      </c>
      <c r="AY170" s="254" t="s">
        <v>155</v>
      </c>
    </row>
    <row r="171" s="2" customFormat="1" ht="16.5" customHeight="1">
      <c r="A171" s="40"/>
      <c r="B171" s="41"/>
      <c r="C171" s="214" t="s">
        <v>267</v>
      </c>
      <c r="D171" s="214" t="s">
        <v>157</v>
      </c>
      <c r="E171" s="215" t="s">
        <v>441</v>
      </c>
      <c r="F171" s="216" t="s">
        <v>442</v>
      </c>
      <c r="G171" s="217" t="s">
        <v>443</v>
      </c>
      <c r="H171" s="218">
        <v>52.082000000000001</v>
      </c>
      <c r="I171" s="219"/>
      <c r="J171" s="220">
        <f>ROUND(I171*H171,2)</f>
        <v>0</v>
      </c>
      <c r="K171" s="216" t="s">
        <v>161</v>
      </c>
      <c r="L171" s="46"/>
      <c r="M171" s="221" t="s">
        <v>21</v>
      </c>
      <c r="N171" s="222" t="s">
        <v>47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162</v>
      </c>
      <c r="AT171" s="225" t="s">
        <v>157</v>
      </c>
      <c r="AU171" s="225" t="s">
        <v>85</v>
      </c>
      <c r="AY171" s="19" t="s">
        <v>155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162</v>
      </c>
      <c r="BM171" s="225" t="s">
        <v>1136</v>
      </c>
    </row>
    <row r="172" s="2" customFormat="1">
      <c r="A172" s="40"/>
      <c r="B172" s="41"/>
      <c r="C172" s="42"/>
      <c r="D172" s="227" t="s">
        <v>164</v>
      </c>
      <c r="E172" s="42"/>
      <c r="F172" s="228" t="s">
        <v>445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164</v>
      </c>
      <c r="AU172" s="19" t="s">
        <v>85</v>
      </c>
    </row>
    <row r="173" s="2" customFormat="1">
      <c r="A173" s="40"/>
      <c r="B173" s="41"/>
      <c r="C173" s="42"/>
      <c r="D173" s="232" t="s">
        <v>166</v>
      </c>
      <c r="E173" s="42"/>
      <c r="F173" s="233" t="s">
        <v>446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166</v>
      </c>
      <c r="AU173" s="19" t="s">
        <v>85</v>
      </c>
    </row>
    <row r="174" s="13" customFormat="1">
      <c r="A174" s="13"/>
      <c r="B174" s="234"/>
      <c r="C174" s="235"/>
      <c r="D174" s="227" t="s">
        <v>168</v>
      </c>
      <c r="E174" s="236" t="s">
        <v>21</v>
      </c>
      <c r="F174" s="237" t="s">
        <v>447</v>
      </c>
      <c r="G174" s="235"/>
      <c r="H174" s="236" t="s">
        <v>21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168</v>
      </c>
      <c r="AU174" s="243" t="s">
        <v>85</v>
      </c>
      <c r="AV174" s="13" t="s">
        <v>83</v>
      </c>
      <c r="AW174" s="13" t="s">
        <v>37</v>
      </c>
      <c r="AX174" s="13" t="s">
        <v>76</v>
      </c>
      <c r="AY174" s="243" t="s">
        <v>155</v>
      </c>
    </row>
    <row r="175" s="14" customFormat="1">
      <c r="A175" s="14"/>
      <c r="B175" s="244"/>
      <c r="C175" s="245"/>
      <c r="D175" s="227" t="s">
        <v>168</v>
      </c>
      <c r="E175" s="246" t="s">
        <v>21</v>
      </c>
      <c r="F175" s="247" t="s">
        <v>1563</v>
      </c>
      <c r="G175" s="245"/>
      <c r="H175" s="248">
        <v>35.753999999999998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168</v>
      </c>
      <c r="AU175" s="254" t="s">
        <v>85</v>
      </c>
      <c r="AV175" s="14" t="s">
        <v>85</v>
      </c>
      <c r="AW175" s="14" t="s">
        <v>37</v>
      </c>
      <c r="AX175" s="14" t="s">
        <v>76</v>
      </c>
      <c r="AY175" s="254" t="s">
        <v>155</v>
      </c>
    </row>
    <row r="176" s="14" customFormat="1">
      <c r="A176" s="14"/>
      <c r="B176" s="244"/>
      <c r="C176" s="245"/>
      <c r="D176" s="227" t="s">
        <v>168</v>
      </c>
      <c r="E176" s="246" t="s">
        <v>21</v>
      </c>
      <c r="F176" s="247" t="s">
        <v>1564</v>
      </c>
      <c r="G176" s="245"/>
      <c r="H176" s="248">
        <v>16.327999999999999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168</v>
      </c>
      <c r="AU176" s="254" t="s">
        <v>85</v>
      </c>
      <c r="AV176" s="14" t="s">
        <v>85</v>
      </c>
      <c r="AW176" s="14" t="s">
        <v>37</v>
      </c>
      <c r="AX176" s="14" t="s">
        <v>76</v>
      </c>
      <c r="AY176" s="254" t="s">
        <v>155</v>
      </c>
    </row>
    <row r="177" s="14" customFormat="1">
      <c r="A177" s="14"/>
      <c r="B177" s="244"/>
      <c r="C177" s="245"/>
      <c r="D177" s="227" t="s">
        <v>168</v>
      </c>
      <c r="E177" s="246" t="s">
        <v>21</v>
      </c>
      <c r="F177" s="247" t="s">
        <v>419</v>
      </c>
      <c r="G177" s="245"/>
      <c r="H177" s="248">
        <v>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168</v>
      </c>
      <c r="AU177" s="254" t="s">
        <v>85</v>
      </c>
      <c r="AV177" s="14" t="s">
        <v>85</v>
      </c>
      <c r="AW177" s="14" t="s">
        <v>37</v>
      </c>
      <c r="AX177" s="14" t="s">
        <v>76</v>
      </c>
      <c r="AY177" s="254" t="s">
        <v>155</v>
      </c>
    </row>
    <row r="178" s="15" customFormat="1">
      <c r="A178" s="15"/>
      <c r="B178" s="255"/>
      <c r="C178" s="256"/>
      <c r="D178" s="227" t="s">
        <v>168</v>
      </c>
      <c r="E178" s="257" t="s">
        <v>21</v>
      </c>
      <c r="F178" s="258" t="s">
        <v>171</v>
      </c>
      <c r="G178" s="256"/>
      <c r="H178" s="259">
        <v>52.082000000000001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168</v>
      </c>
      <c r="AU178" s="265" t="s">
        <v>85</v>
      </c>
      <c r="AV178" s="15" t="s">
        <v>162</v>
      </c>
      <c r="AW178" s="15" t="s">
        <v>37</v>
      </c>
      <c r="AX178" s="15" t="s">
        <v>83</v>
      </c>
      <c r="AY178" s="265" t="s">
        <v>155</v>
      </c>
    </row>
    <row r="179" s="2" customFormat="1" ht="16.5" customHeight="1">
      <c r="A179" s="40"/>
      <c r="B179" s="41"/>
      <c r="C179" s="214" t="s">
        <v>281</v>
      </c>
      <c r="D179" s="214" t="s">
        <v>157</v>
      </c>
      <c r="E179" s="215" t="s">
        <v>451</v>
      </c>
      <c r="F179" s="216" t="s">
        <v>452</v>
      </c>
      <c r="G179" s="217" t="s">
        <v>270</v>
      </c>
      <c r="H179" s="218">
        <v>17.109000000000002</v>
      </c>
      <c r="I179" s="219"/>
      <c r="J179" s="220">
        <f>ROUND(I179*H179,2)</f>
        <v>0</v>
      </c>
      <c r="K179" s="216" t="s">
        <v>161</v>
      </c>
      <c r="L179" s="46"/>
      <c r="M179" s="221" t="s">
        <v>21</v>
      </c>
      <c r="N179" s="222" t="s">
        <v>47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162</v>
      </c>
      <c r="AT179" s="225" t="s">
        <v>157</v>
      </c>
      <c r="AU179" s="225" t="s">
        <v>85</v>
      </c>
      <c r="AY179" s="19" t="s">
        <v>155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83</v>
      </c>
      <c r="BK179" s="226">
        <f>ROUND(I179*H179,2)</f>
        <v>0</v>
      </c>
      <c r="BL179" s="19" t="s">
        <v>162</v>
      </c>
      <c r="BM179" s="225" t="s">
        <v>1139</v>
      </c>
    </row>
    <row r="180" s="2" customFormat="1">
      <c r="A180" s="40"/>
      <c r="B180" s="41"/>
      <c r="C180" s="42"/>
      <c r="D180" s="227" t="s">
        <v>164</v>
      </c>
      <c r="E180" s="42"/>
      <c r="F180" s="228" t="s">
        <v>454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164</v>
      </c>
      <c r="AU180" s="19" t="s">
        <v>85</v>
      </c>
    </row>
    <row r="181" s="2" customFormat="1">
      <c r="A181" s="40"/>
      <c r="B181" s="41"/>
      <c r="C181" s="42"/>
      <c r="D181" s="232" t="s">
        <v>166</v>
      </c>
      <c r="E181" s="42"/>
      <c r="F181" s="233" t="s">
        <v>455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166</v>
      </c>
      <c r="AU181" s="19" t="s">
        <v>85</v>
      </c>
    </row>
    <row r="182" s="13" customFormat="1">
      <c r="A182" s="13"/>
      <c r="B182" s="234"/>
      <c r="C182" s="235"/>
      <c r="D182" s="227" t="s">
        <v>168</v>
      </c>
      <c r="E182" s="236" t="s">
        <v>21</v>
      </c>
      <c r="F182" s="237" t="s">
        <v>456</v>
      </c>
      <c r="G182" s="235"/>
      <c r="H182" s="236" t="s">
        <v>21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168</v>
      </c>
      <c r="AU182" s="243" t="s">
        <v>85</v>
      </c>
      <c r="AV182" s="13" t="s">
        <v>83</v>
      </c>
      <c r="AW182" s="13" t="s">
        <v>37</v>
      </c>
      <c r="AX182" s="13" t="s">
        <v>76</v>
      </c>
      <c r="AY182" s="243" t="s">
        <v>155</v>
      </c>
    </row>
    <row r="183" s="14" customFormat="1">
      <c r="A183" s="14"/>
      <c r="B183" s="244"/>
      <c r="C183" s="245"/>
      <c r="D183" s="227" t="s">
        <v>168</v>
      </c>
      <c r="E183" s="246" t="s">
        <v>21</v>
      </c>
      <c r="F183" s="247" t="s">
        <v>1565</v>
      </c>
      <c r="G183" s="245"/>
      <c r="H183" s="248">
        <v>27.911000000000001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168</v>
      </c>
      <c r="AU183" s="254" t="s">
        <v>85</v>
      </c>
      <c r="AV183" s="14" t="s">
        <v>85</v>
      </c>
      <c r="AW183" s="14" t="s">
        <v>37</v>
      </c>
      <c r="AX183" s="14" t="s">
        <v>76</v>
      </c>
      <c r="AY183" s="254" t="s">
        <v>155</v>
      </c>
    </row>
    <row r="184" s="14" customFormat="1">
      <c r="A184" s="14"/>
      <c r="B184" s="244"/>
      <c r="C184" s="245"/>
      <c r="D184" s="227" t="s">
        <v>168</v>
      </c>
      <c r="E184" s="246" t="s">
        <v>21</v>
      </c>
      <c r="F184" s="247" t="s">
        <v>1566</v>
      </c>
      <c r="G184" s="245"/>
      <c r="H184" s="248">
        <v>0.14099999999999999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168</v>
      </c>
      <c r="AU184" s="254" t="s">
        <v>85</v>
      </c>
      <c r="AV184" s="14" t="s">
        <v>85</v>
      </c>
      <c r="AW184" s="14" t="s">
        <v>37</v>
      </c>
      <c r="AX184" s="14" t="s">
        <v>76</v>
      </c>
      <c r="AY184" s="254" t="s">
        <v>155</v>
      </c>
    </row>
    <row r="185" s="14" customFormat="1">
      <c r="A185" s="14"/>
      <c r="B185" s="244"/>
      <c r="C185" s="245"/>
      <c r="D185" s="227" t="s">
        <v>168</v>
      </c>
      <c r="E185" s="246" t="s">
        <v>21</v>
      </c>
      <c r="F185" s="247" t="s">
        <v>1567</v>
      </c>
      <c r="G185" s="245"/>
      <c r="H185" s="248">
        <v>0.029000000000000001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168</v>
      </c>
      <c r="AU185" s="254" t="s">
        <v>85</v>
      </c>
      <c r="AV185" s="14" t="s">
        <v>85</v>
      </c>
      <c r="AW185" s="14" t="s">
        <v>37</v>
      </c>
      <c r="AX185" s="14" t="s">
        <v>76</v>
      </c>
      <c r="AY185" s="254" t="s">
        <v>155</v>
      </c>
    </row>
    <row r="186" s="14" customFormat="1">
      <c r="A186" s="14"/>
      <c r="B186" s="244"/>
      <c r="C186" s="245"/>
      <c r="D186" s="227" t="s">
        <v>168</v>
      </c>
      <c r="E186" s="246" t="s">
        <v>21</v>
      </c>
      <c r="F186" s="247" t="s">
        <v>1568</v>
      </c>
      <c r="G186" s="245"/>
      <c r="H186" s="248">
        <v>0.014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168</v>
      </c>
      <c r="AU186" s="254" t="s">
        <v>85</v>
      </c>
      <c r="AV186" s="14" t="s">
        <v>85</v>
      </c>
      <c r="AW186" s="14" t="s">
        <v>37</v>
      </c>
      <c r="AX186" s="14" t="s">
        <v>76</v>
      </c>
      <c r="AY186" s="254" t="s">
        <v>155</v>
      </c>
    </row>
    <row r="187" s="13" customFormat="1">
      <c r="A187" s="13"/>
      <c r="B187" s="234"/>
      <c r="C187" s="235"/>
      <c r="D187" s="227" t="s">
        <v>168</v>
      </c>
      <c r="E187" s="236" t="s">
        <v>21</v>
      </c>
      <c r="F187" s="237" t="s">
        <v>460</v>
      </c>
      <c r="G187" s="235"/>
      <c r="H187" s="236" t="s">
        <v>21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168</v>
      </c>
      <c r="AU187" s="243" t="s">
        <v>85</v>
      </c>
      <c r="AV187" s="13" t="s">
        <v>83</v>
      </c>
      <c r="AW187" s="13" t="s">
        <v>37</v>
      </c>
      <c r="AX187" s="13" t="s">
        <v>76</v>
      </c>
      <c r="AY187" s="243" t="s">
        <v>155</v>
      </c>
    </row>
    <row r="188" s="13" customFormat="1">
      <c r="A188" s="13"/>
      <c r="B188" s="234"/>
      <c r="C188" s="235"/>
      <c r="D188" s="227" t="s">
        <v>168</v>
      </c>
      <c r="E188" s="236" t="s">
        <v>21</v>
      </c>
      <c r="F188" s="237" t="s">
        <v>1141</v>
      </c>
      <c r="G188" s="235"/>
      <c r="H188" s="236" t="s">
        <v>21</v>
      </c>
      <c r="I188" s="238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168</v>
      </c>
      <c r="AU188" s="243" t="s">
        <v>85</v>
      </c>
      <c r="AV188" s="13" t="s">
        <v>83</v>
      </c>
      <c r="AW188" s="13" t="s">
        <v>37</v>
      </c>
      <c r="AX188" s="13" t="s">
        <v>76</v>
      </c>
      <c r="AY188" s="243" t="s">
        <v>155</v>
      </c>
    </row>
    <row r="189" s="14" customFormat="1">
      <c r="A189" s="14"/>
      <c r="B189" s="244"/>
      <c r="C189" s="245"/>
      <c r="D189" s="227" t="s">
        <v>168</v>
      </c>
      <c r="E189" s="246" t="s">
        <v>21</v>
      </c>
      <c r="F189" s="247" t="s">
        <v>1569</v>
      </c>
      <c r="G189" s="245"/>
      <c r="H189" s="248">
        <v>-2.1709999999999998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168</v>
      </c>
      <c r="AU189" s="254" t="s">
        <v>85</v>
      </c>
      <c r="AV189" s="14" t="s">
        <v>85</v>
      </c>
      <c r="AW189" s="14" t="s">
        <v>37</v>
      </c>
      <c r="AX189" s="14" t="s">
        <v>76</v>
      </c>
      <c r="AY189" s="254" t="s">
        <v>155</v>
      </c>
    </row>
    <row r="190" s="14" customFormat="1">
      <c r="A190" s="14"/>
      <c r="B190" s="244"/>
      <c r="C190" s="245"/>
      <c r="D190" s="227" t="s">
        <v>168</v>
      </c>
      <c r="E190" s="246" t="s">
        <v>21</v>
      </c>
      <c r="F190" s="247" t="s">
        <v>1570</v>
      </c>
      <c r="G190" s="245"/>
      <c r="H190" s="248">
        <v>-6.6109999999999998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168</v>
      </c>
      <c r="AU190" s="254" t="s">
        <v>85</v>
      </c>
      <c r="AV190" s="14" t="s">
        <v>85</v>
      </c>
      <c r="AW190" s="14" t="s">
        <v>37</v>
      </c>
      <c r="AX190" s="14" t="s">
        <v>76</v>
      </c>
      <c r="AY190" s="254" t="s">
        <v>155</v>
      </c>
    </row>
    <row r="191" s="14" customFormat="1">
      <c r="A191" s="14"/>
      <c r="B191" s="244"/>
      <c r="C191" s="245"/>
      <c r="D191" s="227" t="s">
        <v>168</v>
      </c>
      <c r="E191" s="246" t="s">
        <v>21</v>
      </c>
      <c r="F191" s="247" t="s">
        <v>1571</v>
      </c>
      <c r="G191" s="245"/>
      <c r="H191" s="248">
        <v>-2.2040000000000002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168</v>
      </c>
      <c r="AU191" s="254" t="s">
        <v>85</v>
      </c>
      <c r="AV191" s="14" t="s">
        <v>85</v>
      </c>
      <c r="AW191" s="14" t="s">
        <v>37</v>
      </c>
      <c r="AX191" s="14" t="s">
        <v>76</v>
      </c>
      <c r="AY191" s="254" t="s">
        <v>155</v>
      </c>
    </row>
    <row r="192" s="15" customFormat="1">
      <c r="A192" s="15"/>
      <c r="B192" s="255"/>
      <c r="C192" s="256"/>
      <c r="D192" s="227" t="s">
        <v>168</v>
      </c>
      <c r="E192" s="257" t="s">
        <v>21</v>
      </c>
      <c r="F192" s="258" t="s">
        <v>171</v>
      </c>
      <c r="G192" s="256"/>
      <c r="H192" s="259">
        <v>17.109000000000002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168</v>
      </c>
      <c r="AU192" s="265" t="s">
        <v>85</v>
      </c>
      <c r="AV192" s="15" t="s">
        <v>162</v>
      </c>
      <c r="AW192" s="15" t="s">
        <v>37</v>
      </c>
      <c r="AX192" s="15" t="s">
        <v>83</v>
      </c>
      <c r="AY192" s="265" t="s">
        <v>155</v>
      </c>
    </row>
    <row r="193" s="2" customFormat="1" ht="16.5" customHeight="1">
      <c r="A193" s="40"/>
      <c r="B193" s="41"/>
      <c r="C193" s="277" t="s">
        <v>325</v>
      </c>
      <c r="D193" s="277" t="s">
        <v>476</v>
      </c>
      <c r="E193" s="278" t="s">
        <v>477</v>
      </c>
      <c r="F193" s="279" t="s">
        <v>478</v>
      </c>
      <c r="G193" s="280" t="s">
        <v>443</v>
      </c>
      <c r="H193" s="281">
        <v>36.116999999999997</v>
      </c>
      <c r="I193" s="282"/>
      <c r="J193" s="283">
        <f>ROUND(I193*H193,2)</f>
        <v>0</v>
      </c>
      <c r="K193" s="279" t="s">
        <v>479</v>
      </c>
      <c r="L193" s="284"/>
      <c r="M193" s="285" t="s">
        <v>21</v>
      </c>
      <c r="N193" s="286" t="s">
        <v>47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225</v>
      </c>
      <c r="AT193" s="225" t="s">
        <v>476</v>
      </c>
      <c r="AU193" s="225" t="s">
        <v>85</v>
      </c>
      <c r="AY193" s="19" t="s">
        <v>155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162</v>
      </c>
      <c r="BM193" s="225" t="s">
        <v>1145</v>
      </c>
    </row>
    <row r="194" s="2" customFormat="1">
      <c r="A194" s="40"/>
      <c r="B194" s="41"/>
      <c r="C194" s="42"/>
      <c r="D194" s="227" t="s">
        <v>164</v>
      </c>
      <c r="E194" s="42"/>
      <c r="F194" s="228" t="s">
        <v>478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164</v>
      </c>
      <c r="AU194" s="19" t="s">
        <v>85</v>
      </c>
    </row>
    <row r="195" s="2" customFormat="1">
      <c r="A195" s="40"/>
      <c r="B195" s="41"/>
      <c r="C195" s="42"/>
      <c r="D195" s="227" t="s">
        <v>481</v>
      </c>
      <c r="E195" s="42"/>
      <c r="F195" s="287" t="s">
        <v>482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481</v>
      </c>
      <c r="AU195" s="19" t="s">
        <v>85</v>
      </c>
    </row>
    <row r="196" s="14" customFormat="1">
      <c r="A196" s="14"/>
      <c r="B196" s="244"/>
      <c r="C196" s="245"/>
      <c r="D196" s="227" t="s">
        <v>168</v>
      </c>
      <c r="E196" s="245"/>
      <c r="F196" s="247" t="s">
        <v>1572</v>
      </c>
      <c r="G196" s="245"/>
      <c r="H196" s="248">
        <v>36.116999999999997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168</v>
      </c>
      <c r="AU196" s="254" t="s">
        <v>85</v>
      </c>
      <c r="AV196" s="14" t="s">
        <v>85</v>
      </c>
      <c r="AW196" s="14" t="s">
        <v>4</v>
      </c>
      <c r="AX196" s="14" t="s">
        <v>83</v>
      </c>
      <c r="AY196" s="254" t="s">
        <v>155</v>
      </c>
    </row>
    <row r="197" s="2" customFormat="1" ht="16.5" customHeight="1">
      <c r="A197" s="40"/>
      <c r="B197" s="41"/>
      <c r="C197" s="214" t="s">
        <v>8</v>
      </c>
      <c r="D197" s="214" t="s">
        <v>157</v>
      </c>
      <c r="E197" s="215" t="s">
        <v>485</v>
      </c>
      <c r="F197" s="216" t="s">
        <v>486</v>
      </c>
      <c r="G197" s="217" t="s">
        <v>270</v>
      </c>
      <c r="H197" s="218">
        <v>7.5010000000000003</v>
      </c>
      <c r="I197" s="219"/>
      <c r="J197" s="220">
        <f>ROUND(I197*H197,2)</f>
        <v>0</v>
      </c>
      <c r="K197" s="216" t="s">
        <v>161</v>
      </c>
      <c r="L197" s="46"/>
      <c r="M197" s="221" t="s">
        <v>21</v>
      </c>
      <c r="N197" s="222" t="s">
        <v>47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162</v>
      </c>
      <c r="AT197" s="225" t="s">
        <v>157</v>
      </c>
      <c r="AU197" s="225" t="s">
        <v>85</v>
      </c>
      <c r="AY197" s="19" t="s">
        <v>155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83</v>
      </c>
      <c r="BK197" s="226">
        <f>ROUND(I197*H197,2)</f>
        <v>0</v>
      </c>
      <c r="BL197" s="19" t="s">
        <v>162</v>
      </c>
      <c r="BM197" s="225" t="s">
        <v>1147</v>
      </c>
    </row>
    <row r="198" s="2" customFormat="1">
      <c r="A198" s="40"/>
      <c r="B198" s="41"/>
      <c r="C198" s="42"/>
      <c r="D198" s="227" t="s">
        <v>164</v>
      </c>
      <c r="E198" s="42"/>
      <c r="F198" s="228" t="s">
        <v>488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164</v>
      </c>
      <c r="AU198" s="19" t="s">
        <v>85</v>
      </c>
    </row>
    <row r="199" s="2" customFormat="1">
      <c r="A199" s="40"/>
      <c r="B199" s="41"/>
      <c r="C199" s="42"/>
      <c r="D199" s="232" t="s">
        <v>166</v>
      </c>
      <c r="E199" s="42"/>
      <c r="F199" s="233" t="s">
        <v>489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166</v>
      </c>
      <c r="AU199" s="19" t="s">
        <v>85</v>
      </c>
    </row>
    <row r="200" s="13" customFormat="1">
      <c r="A200" s="13"/>
      <c r="B200" s="234"/>
      <c r="C200" s="235"/>
      <c r="D200" s="227" t="s">
        <v>168</v>
      </c>
      <c r="E200" s="236" t="s">
        <v>21</v>
      </c>
      <c r="F200" s="237" t="s">
        <v>1148</v>
      </c>
      <c r="G200" s="235"/>
      <c r="H200" s="236" t="s">
        <v>21</v>
      </c>
      <c r="I200" s="238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168</v>
      </c>
      <c r="AU200" s="243" t="s">
        <v>85</v>
      </c>
      <c r="AV200" s="13" t="s">
        <v>83</v>
      </c>
      <c r="AW200" s="13" t="s">
        <v>37</v>
      </c>
      <c r="AX200" s="13" t="s">
        <v>76</v>
      </c>
      <c r="AY200" s="243" t="s">
        <v>155</v>
      </c>
    </row>
    <row r="201" s="14" customFormat="1">
      <c r="A201" s="14"/>
      <c r="B201" s="244"/>
      <c r="C201" s="245"/>
      <c r="D201" s="227" t="s">
        <v>168</v>
      </c>
      <c r="E201" s="246" t="s">
        <v>21</v>
      </c>
      <c r="F201" s="247" t="s">
        <v>1573</v>
      </c>
      <c r="G201" s="245"/>
      <c r="H201" s="248">
        <v>2.1709999999999998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168</v>
      </c>
      <c r="AU201" s="254" t="s">
        <v>85</v>
      </c>
      <c r="AV201" s="14" t="s">
        <v>85</v>
      </c>
      <c r="AW201" s="14" t="s">
        <v>37</v>
      </c>
      <c r="AX201" s="14" t="s">
        <v>76</v>
      </c>
      <c r="AY201" s="254" t="s">
        <v>155</v>
      </c>
    </row>
    <row r="202" s="14" customFormat="1">
      <c r="A202" s="14"/>
      <c r="B202" s="244"/>
      <c r="C202" s="245"/>
      <c r="D202" s="227" t="s">
        <v>168</v>
      </c>
      <c r="E202" s="246" t="s">
        <v>21</v>
      </c>
      <c r="F202" s="247" t="s">
        <v>1574</v>
      </c>
      <c r="G202" s="245"/>
      <c r="H202" s="248">
        <v>7.9690000000000003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168</v>
      </c>
      <c r="AU202" s="254" t="s">
        <v>85</v>
      </c>
      <c r="AV202" s="14" t="s">
        <v>85</v>
      </c>
      <c r="AW202" s="14" t="s">
        <v>37</v>
      </c>
      <c r="AX202" s="14" t="s">
        <v>76</v>
      </c>
      <c r="AY202" s="254" t="s">
        <v>155</v>
      </c>
    </row>
    <row r="203" s="13" customFormat="1">
      <c r="A203" s="13"/>
      <c r="B203" s="234"/>
      <c r="C203" s="235"/>
      <c r="D203" s="227" t="s">
        <v>168</v>
      </c>
      <c r="E203" s="236" t="s">
        <v>21</v>
      </c>
      <c r="F203" s="237" t="s">
        <v>1151</v>
      </c>
      <c r="G203" s="235"/>
      <c r="H203" s="236" t="s">
        <v>21</v>
      </c>
      <c r="I203" s="238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168</v>
      </c>
      <c r="AU203" s="243" t="s">
        <v>85</v>
      </c>
      <c r="AV203" s="13" t="s">
        <v>83</v>
      </c>
      <c r="AW203" s="13" t="s">
        <v>37</v>
      </c>
      <c r="AX203" s="13" t="s">
        <v>76</v>
      </c>
      <c r="AY203" s="243" t="s">
        <v>155</v>
      </c>
    </row>
    <row r="204" s="14" customFormat="1">
      <c r="A204" s="14"/>
      <c r="B204" s="244"/>
      <c r="C204" s="245"/>
      <c r="D204" s="227" t="s">
        <v>168</v>
      </c>
      <c r="E204" s="246" t="s">
        <v>21</v>
      </c>
      <c r="F204" s="247" t="s">
        <v>1575</v>
      </c>
      <c r="G204" s="245"/>
      <c r="H204" s="248">
        <v>-0.247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168</v>
      </c>
      <c r="AU204" s="254" t="s">
        <v>85</v>
      </c>
      <c r="AV204" s="14" t="s">
        <v>85</v>
      </c>
      <c r="AW204" s="14" t="s">
        <v>37</v>
      </c>
      <c r="AX204" s="14" t="s">
        <v>76</v>
      </c>
      <c r="AY204" s="254" t="s">
        <v>155</v>
      </c>
    </row>
    <row r="205" s="14" customFormat="1">
      <c r="A205" s="14"/>
      <c r="B205" s="244"/>
      <c r="C205" s="245"/>
      <c r="D205" s="227" t="s">
        <v>168</v>
      </c>
      <c r="E205" s="246" t="s">
        <v>21</v>
      </c>
      <c r="F205" s="247" t="s">
        <v>1576</v>
      </c>
      <c r="G205" s="245"/>
      <c r="H205" s="248">
        <v>-0.34799999999999998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168</v>
      </c>
      <c r="AU205" s="254" t="s">
        <v>85</v>
      </c>
      <c r="AV205" s="14" t="s">
        <v>85</v>
      </c>
      <c r="AW205" s="14" t="s">
        <v>37</v>
      </c>
      <c r="AX205" s="14" t="s">
        <v>76</v>
      </c>
      <c r="AY205" s="254" t="s">
        <v>155</v>
      </c>
    </row>
    <row r="206" s="14" customFormat="1">
      <c r="A206" s="14"/>
      <c r="B206" s="244"/>
      <c r="C206" s="245"/>
      <c r="D206" s="227" t="s">
        <v>168</v>
      </c>
      <c r="E206" s="246" t="s">
        <v>21</v>
      </c>
      <c r="F206" s="247" t="s">
        <v>1577</v>
      </c>
      <c r="G206" s="245"/>
      <c r="H206" s="248">
        <v>-0.44800000000000001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168</v>
      </c>
      <c r="AU206" s="254" t="s">
        <v>85</v>
      </c>
      <c r="AV206" s="14" t="s">
        <v>85</v>
      </c>
      <c r="AW206" s="14" t="s">
        <v>37</v>
      </c>
      <c r="AX206" s="14" t="s">
        <v>76</v>
      </c>
      <c r="AY206" s="254" t="s">
        <v>155</v>
      </c>
    </row>
    <row r="207" s="14" customFormat="1">
      <c r="A207" s="14"/>
      <c r="B207" s="244"/>
      <c r="C207" s="245"/>
      <c r="D207" s="227" t="s">
        <v>168</v>
      </c>
      <c r="E207" s="246" t="s">
        <v>21</v>
      </c>
      <c r="F207" s="247" t="s">
        <v>1578</v>
      </c>
      <c r="G207" s="245"/>
      <c r="H207" s="248">
        <v>-1.5960000000000001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168</v>
      </c>
      <c r="AU207" s="254" t="s">
        <v>85</v>
      </c>
      <c r="AV207" s="14" t="s">
        <v>85</v>
      </c>
      <c r="AW207" s="14" t="s">
        <v>37</v>
      </c>
      <c r="AX207" s="14" t="s">
        <v>76</v>
      </c>
      <c r="AY207" s="254" t="s">
        <v>155</v>
      </c>
    </row>
    <row r="208" s="15" customFormat="1">
      <c r="A208" s="15"/>
      <c r="B208" s="255"/>
      <c r="C208" s="256"/>
      <c r="D208" s="227" t="s">
        <v>168</v>
      </c>
      <c r="E208" s="257" t="s">
        <v>21</v>
      </c>
      <c r="F208" s="258" t="s">
        <v>171</v>
      </c>
      <c r="G208" s="256"/>
      <c r="H208" s="259">
        <v>7.5010000000000003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168</v>
      </c>
      <c r="AU208" s="265" t="s">
        <v>85</v>
      </c>
      <c r="AV208" s="15" t="s">
        <v>162</v>
      </c>
      <c r="AW208" s="15" t="s">
        <v>37</v>
      </c>
      <c r="AX208" s="15" t="s">
        <v>83</v>
      </c>
      <c r="AY208" s="265" t="s">
        <v>155</v>
      </c>
    </row>
    <row r="209" s="2" customFormat="1" ht="16.5" customHeight="1">
      <c r="A209" s="40"/>
      <c r="B209" s="41"/>
      <c r="C209" s="277" t="s">
        <v>339</v>
      </c>
      <c r="D209" s="277" t="s">
        <v>476</v>
      </c>
      <c r="E209" s="278" t="s">
        <v>500</v>
      </c>
      <c r="F209" s="279" t="s">
        <v>501</v>
      </c>
      <c r="G209" s="280" t="s">
        <v>443</v>
      </c>
      <c r="H209" s="281">
        <v>15.002000000000001</v>
      </c>
      <c r="I209" s="282"/>
      <c r="J209" s="283">
        <f>ROUND(I209*H209,2)</f>
        <v>0</v>
      </c>
      <c r="K209" s="279" t="s">
        <v>161</v>
      </c>
      <c r="L209" s="284"/>
      <c r="M209" s="285" t="s">
        <v>21</v>
      </c>
      <c r="N209" s="286" t="s">
        <v>47</v>
      </c>
      <c r="O209" s="86"/>
      <c r="P209" s="223">
        <f>O209*H209</f>
        <v>0</v>
      </c>
      <c r="Q209" s="223">
        <v>1</v>
      </c>
      <c r="R209" s="223">
        <f>Q209*H209</f>
        <v>15.002000000000001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225</v>
      </c>
      <c r="AT209" s="225" t="s">
        <v>476</v>
      </c>
      <c r="AU209" s="225" t="s">
        <v>85</v>
      </c>
      <c r="AY209" s="19" t="s">
        <v>155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83</v>
      </c>
      <c r="BK209" s="226">
        <f>ROUND(I209*H209,2)</f>
        <v>0</v>
      </c>
      <c r="BL209" s="19" t="s">
        <v>162</v>
      </c>
      <c r="BM209" s="225" t="s">
        <v>1156</v>
      </c>
    </row>
    <row r="210" s="2" customFormat="1">
      <c r="A210" s="40"/>
      <c r="B210" s="41"/>
      <c r="C210" s="42"/>
      <c r="D210" s="227" t="s">
        <v>164</v>
      </c>
      <c r="E210" s="42"/>
      <c r="F210" s="228" t="s">
        <v>501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164</v>
      </c>
      <c r="AU210" s="19" t="s">
        <v>85</v>
      </c>
    </row>
    <row r="211" s="2" customFormat="1">
      <c r="A211" s="40"/>
      <c r="B211" s="41"/>
      <c r="C211" s="42"/>
      <c r="D211" s="227" t="s">
        <v>481</v>
      </c>
      <c r="E211" s="42"/>
      <c r="F211" s="287" t="s">
        <v>503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481</v>
      </c>
      <c r="AU211" s="19" t="s">
        <v>85</v>
      </c>
    </row>
    <row r="212" s="14" customFormat="1">
      <c r="A212" s="14"/>
      <c r="B212" s="244"/>
      <c r="C212" s="245"/>
      <c r="D212" s="227" t="s">
        <v>168</v>
      </c>
      <c r="E212" s="245"/>
      <c r="F212" s="247" t="s">
        <v>1579</v>
      </c>
      <c r="G212" s="245"/>
      <c r="H212" s="248">
        <v>15.002000000000001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168</v>
      </c>
      <c r="AU212" s="254" t="s">
        <v>85</v>
      </c>
      <c r="AV212" s="14" t="s">
        <v>85</v>
      </c>
      <c r="AW212" s="14" t="s">
        <v>4</v>
      </c>
      <c r="AX212" s="14" t="s">
        <v>83</v>
      </c>
      <c r="AY212" s="254" t="s">
        <v>155</v>
      </c>
    </row>
    <row r="213" s="12" customFormat="1" ht="22.8" customHeight="1">
      <c r="A213" s="12"/>
      <c r="B213" s="198"/>
      <c r="C213" s="199"/>
      <c r="D213" s="200" t="s">
        <v>75</v>
      </c>
      <c r="E213" s="212" t="s">
        <v>162</v>
      </c>
      <c r="F213" s="212" t="s">
        <v>535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SUM(P214:P231)</f>
        <v>0</v>
      </c>
      <c r="Q213" s="206"/>
      <c r="R213" s="207">
        <f>SUM(R214:R231)</f>
        <v>7.1270022500000003</v>
      </c>
      <c r="S213" s="206"/>
      <c r="T213" s="208">
        <f>SUM(T214:T231)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83</v>
      </c>
      <c r="AT213" s="210" t="s">
        <v>75</v>
      </c>
      <c r="AU213" s="210" t="s">
        <v>83</v>
      </c>
      <c r="AY213" s="209" t="s">
        <v>155</v>
      </c>
      <c r="BK213" s="211">
        <f>SUM(BK214:BK231)</f>
        <v>0</v>
      </c>
    </row>
    <row r="214" s="2" customFormat="1" ht="16.5" customHeight="1">
      <c r="A214" s="40"/>
      <c r="B214" s="41"/>
      <c r="C214" s="214" t="s">
        <v>348</v>
      </c>
      <c r="D214" s="214" t="s">
        <v>157</v>
      </c>
      <c r="E214" s="215" t="s">
        <v>537</v>
      </c>
      <c r="F214" s="216" t="s">
        <v>538</v>
      </c>
      <c r="G214" s="217" t="s">
        <v>270</v>
      </c>
      <c r="H214" s="218">
        <v>1.2769999999999999</v>
      </c>
      <c r="I214" s="219"/>
      <c r="J214" s="220">
        <f>ROUND(I214*H214,2)</f>
        <v>0</v>
      </c>
      <c r="K214" s="216" t="s">
        <v>161</v>
      </c>
      <c r="L214" s="46"/>
      <c r="M214" s="221" t="s">
        <v>21</v>
      </c>
      <c r="N214" s="222" t="s">
        <v>47</v>
      </c>
      <c r="O214" s="86"/>
      <c r="P214" s="223">
        <f>O214*H214</f>
        <v>0</v>
      </c>
      <c r="Q214" s="223">
        <v>1.8907700000000001</v>
      </c>
      <c r="R214" s="223">
        <f>Q214*H214</f>
        <v>2.4145132899999999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162</v>
      </c>
      <c r="AT214" s="225" t="s">
        <v>157</v>
      </c>
      <c r="AU214" s="225" t="s">
        <v>85</v>
      </c>
      <c r="AY214" s="19" t="s">
        <v>155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83</v>
      </c>
      <c r="BK214" s="226">
        <f>ROUND(I214*H214,2)</f>
        <v>0</v>
      </c>
      <c r="BL214" s="19" t="s">
        <v>162</v>
      </c>
      <c r="BM214" s="225" t="s">
        <v>1158</v>
      </c>
    </row>
    <row r="215" s="2" customFormat="1">
      <c r="A215" s="40"/>
      <c r="B215" s="41"/>
      <c r="C215" s="42"/>
      <c r="D215" s="227" t="s">
        <v>164</v>
      </c>
      <c r="E215" s="42"/>
      <c r="F215" s="228" t="s">
        <v>540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164</v>
      </c>
      <c r="AU215" s="19" t="s">
        <v>85</v>
      </c>
    </row>
    <row r="216" s="2" customFormat="1">
      <c r="A216" s="40"/>
      <c r="B216" s="41"/>
      <c r="C216" s="42"/>
      <c r="D216" s="232" t="s">
        <v>166</v>
      </c>
      <c r="E216" s="42"/>
      <c r="F216" s="233" t="s">
        <v>541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166</v>
      </c>
      <c r="AU216" s="19" t="s">
        <v>85</v>
      </c>
    </row>
    <row r="217" s="14" customFormat="1">
      <c r="A217" s="14"/>
      <c r="B217" s="244"/>
      <c r="C217" s="245"/>
      <c r="D217" s="227" t="s">
        <v>168</v>
      </c>
      <c r="E217" s="246" t="s">
        <v>21</v>
      </c>
      <c r="F217" s="247" t="s">
        <v>1580</v>
      </c>
      <c r="G217" s="245"/>
      <c r="H217" s="248">
        <v>0.28799999999999998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168</v>
      </c>
      <c r="AU217" s="254" t="s">
        <v>85</v>
      </c>
      <c r="AV217" s="14" t="s">
        <v>85</v>
      </c>
      <c r="AW217" s="14" t="s">
        <v>37</v>
      </c>
      <c r="AX217" s="14" t="s">
        <v>76</v>
      </c>
      <c r="AY217" s="254" t="s">
        <v>155</v>
      </c>
    </row>
    <row r="218" s="14" customFormat="1">
      <c r="A218" s="14"/>
      <c r="B218" s="244"/>
      <c r="C218" s="245"/>
      <c r="D218" s="227" t="s">
        <v>168</v>
      </c>
      <c r="E218" s="246" t="s">
        <v>21</v>
      </c>
      <c r="F218" s="247" t="s">
        <v>1581</v>
      </c>
      <c r="G218" s="245"/>
      <c r="H218" s="248">
        <v>0.63400000000000001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168</v>
      </c>
      <c r="AU218" s="254" t="s">
        <v>85</v>
      </c>
      <c r="AV218" s="14" t="s">
        <v>85</v>
      </c>
      <c r="AW218" s="14" t="s">
        <v>37</v>
      </c>
      <c r="AX218" s="14" t="s">
        <v>76</v>
      </c>
      <c r="AY218" s="254" t="s">
        <v>155</v>
      </c>
    </row>
    <row r="219" s="14" customFormat="1">
      <c r="A219" s="14"/>
      <c r="B219" s="244"/>
      <c r="C219" s="245"/>
      <c r="D219" s="227" t="s">
        <v>168</v>
      </c>
      <c r="E219" s="246" t="s">
        <v>21</v>
      </c>
      <c r="F219" s="247" t="s">
        <v>1582</v>
      </c>
      <c r="G219" s="245"/>
      <c r="H219" s="248">
        <v>0.21099999999999999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168</v>
      </c>
      <c r="AU219" s="254" t="s">
        <v>85</v>
      </c>
      <c r="AV219" s="14" t="s">
        <v>85</v>
      </c>
      <c r="AW219" s="14" t="s">
        <v>37</v>
      </c>
      <c r="AX219" s="14" t="s">
        <v>76</v>
      </c>
      <c r="AY219" s="254" t="s">
        <v>155</v>
      </c>
    </row>
    <row r="220" s="14" customFormat="1">
      <c r="A220" s="14"/>
      <c r="B220" s="244"/>
      <c r="C220" s="245"/>
      <c r="D220" s="227" t="s">
        <v>168</v>
      </c>
      <c r="E220" s="246" t="s">
        <v>21</v>
      </c>
      <c r="F220" s="247" t="s">
        <v>1583</v>
      </c>
      <c r="G220" s="245"/>
      <c r="H220" s="248">
        <v>0.14399999999999999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168</v>
      </c>
      <c r="AU220" s="254" t="s">
        <v>85</v>
      </c>
      <c r="AV220" s="14" t="s">
        <v>85</v>
      </c>
      <c r="AW220" s="14" t="s">
        <v>37</v>
      </c>
      <c r="AX220" s="14" t="s">
        <v>76</v>
      </c>
      <c r="AY220" s="254" t="s">
        <v>155</v>
      </c>
    </row>
    <row r="221" s="15" customFormat="1">
      <c r="A221" s="15"/>
      <c r="B221" s="255"/>
      <c r="C221" s="256"/>
      <c r="D221" s="227" t="s">
        <v>168</v>
      </c>
      <c r="E221" s="257" t="s">
        <v>21</v>
      </c>
      <c r="F221" s="258" t="s">
        <v>171</v>
      </c>
      <c r="G221" s="256"/>
      <c r="H221" s="259">
        <v>1.2769999999999999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168</v>
      </c>
      <c r="AU221" s="265" t="s">
        <v>85</v>
      </c>
      <c r="AV221" s="15" t="s">
        <v>162</v>
      </c>
      <c r="AW221" s="15" t="s">
        <v>37</v>
      </c>
      <c r="AX221" s="15" t="s">
        <v>83</v>
      </c>
      <c r="AY221" s="265" t="s">
        <v>155</v>
      </c>
    </row>
    <row r="222" s="2" customFormat="1" ht="16.5" customHeight="1">
      <c r="A222" s="40"/>
      <c r="B222" s="41"/>
      <c r="C222" s="214" t="s">
        <v>362</v>
      </c>
      <c r="D222" s="214" t="s">
        <v>157</v>
      </c>
      <c r="E222" s="215" t="s">
        <v>613</v>
      </c>
      <c r="F222" s="216" t="s">
        <v>614</v>
      </c>
      <c r="G222" s="217" t="s">
        <v>270</v>
      </c>
      <c r="H222" s="218">
        <v>2.048</v>
      </c>
      <c r="I222" s="219"/>
      <c r="J222" s="220">
        <f>ROUND(I222*H222,2)</f>
        <v>0</v>
      </c>
      <c r="K222" s="216" t="s">
        <v>161</v>
      </c>
      <c r="L222" s="46"/>
      <c r="M222" s="221" t="s">
        <v>21</v>
      </c>
      <c r="N222" s="222" t="s">
        <v>47</v>
      </c>
      <c r="O222" s="86"/>
      <c r="P222" s="223">
        <f>O222*H222</f>
        <v>0</v>
      </c>
      <c r="Q222" s="223">
        <v>2.3010199999999998</v>
      </c>
      <c r="R222" s="223">
        <f>Q222*H222</f>
        <v>4.7124889599999999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162</v>
      </c>
      <c r="AT222" s="225" t="s">
        <v>157</v>
      </c>
      <c r="AU222" s="225" t="s">
        <v>85</v>
      </c>
      <c r="AY222" s="19" t="s">
        <v>155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83</v>
      </c>
      <c r="BK222" s="226">
        <f>ROUND(I222*H222,2)</f>
        <v>0</v>
      </c>
      <c r="BL222" s="19" t="s">
        <v>162</v>
      </c>
      <c r="BM222" s="225" t="s">
        <v>1163</v>
      </c>
    </row>
    <row r="223" s="2" customFormat="1">
      <c r="A223" s="40"/>
      <c r="B223" s="41"/>
      <c r="C223" s="42"/>
      <c r="D223" s="227" t="s">
        <v>164</v>
      </c>
      <c r="E223" s="42"/>
      <c r="F223" s="228" t="s">
        <v>616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164</v>
      </c>
      <c r="AU223" s="19" t="s">
        <v>85</v>
      </c>
    </row>
    <row r="224" s="2" customFormat="1">
      <c r="A224" s="40"/>
      <c r="B224" s="41"/>
      <c r="C224" s="42"/>
      <c r="D224" s="232" t="s">
        <v>166</v>
      </c>
      <c r="E224" s="42"/>
      <c r="F224" s="233" t="s">
        <v>617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166</v>
      </c>
      <c r="AU224" s="19" t="s">
        <v>85</v>
      </c>
    </row>
    <row r="225" s="14" customFormat="1">
      <c r="A225" s="14"/>
      <c r="B225" s="244"/>
      <c r="C225" s="245"/>
      <c r="D225" s="227" t="s">
        <v>168</v>
      </c>
      <c r="E225" s="246" t="s">
        <v>21</v>
      </c>
      <c r="F225" s="247" t="s">
        <v>1584</v>
      </c>
      <c r="G225" s="245"/>
      <c r="H225" s="248">
        <v>0.17899999999999999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168</v>
      </c>
      <c r="AU225" s="254" t="s">
        <v>85</v>
      </c>
      <c r="AV225" s="14" t="s">
        <v>85</v>
      </c>
      <c r="AW225" s="14" t="s">
        <v>37</v>
      </c>
      <c r="AX225" s="14" t="s">
        <v>76</v>
      </c>
      <c r="AY225" s="254" t="s">
        <v>155</v>
      </c>
    </row>
    <row r="226" s="14" customFormat="1">
      <c r="A226" s="14"/>
      <c r="B226" s="244"/>
      <c r="C226" s="245"/>
      <c r="D226" s="227" t="s">
        <v>168</v>
      </c>
      <c r="E226" s="246" t="s">
        <v>21</v>
      </c>
      <c r="F226" s="247" t="s">
        <v>1165</v>
      </c>
      <c r="G226" s="245"/>
      <c r="H226" s="248">
        <v>0.125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168</v>
      </c>
      <c r="AU226" s="254" t="s">
        <v>85</v>
      </c>
      <c r="AV226" s="14" t="s">
        <v>85</v>
      </c>
      <c r="AW226" s="14" t="s">
        <v>37</v>
      </c>
      <c r="AX226" s="14" t="s">
        <v>76</v>
      </c>
      <c r="AY226" s="254" t="s">
        <v>155</v>
      </c>
    </row>
    <row r="227" s="15" customFormat="1">
      <c r="A227" s="15"/>
      <c r="B227" s="255"/>
      <c r="C227" s="256"/>
      <c r="D227" s="227" t="s">
        <v>168</v>
      </c>
      <c r="E227" s="257" t="s">
        <v>21</v>
      </c>
      <c r="F227" s="258" t="s">
        <v>171</v>
      </c>
      <c r="G227" s="256"/>
      <c r="H227" s="259">
        <v>0.30399999999999999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168</v>
      </c>
      <c r="AU227" s="265" t="s">
        <v>85</v>
      </c>
      <c r="AV227" s="15" t="s">
        <v>162</v>
      </c>
      <c r="AW227" s="15" t="s">
        <v>37</v>
      </c>
      <c r="AX227" s="15" t="s">
        <v>76</v>
      </c>
      <c r="AY227" s="265" t="s">
        <v>155</v>
      </c>
    </row>
    <row r="228" s="14" customFormat="1">
      <c r="A228" s="14"/>
      <c r="B228" s="244"/>
      <c r="C228" s="245"/>
      <c r="D228" s="227" t="s">
        <v>168</v>
      </c>
      <c r="E228" s="246" t="s">
        <v>21</v>
      </c>
      <c r="F228" s="247" t="s">
        <v>1585</v>
      </c>
      <c r="G228" s="245"/>
      <c r="H228" s="248">
        <v>0.44800000000000001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168</v>
      </c>
      <c r="AU228" s="254" t="s">
        <v>85</v>
      </c>
      <c r="AV228" s="14" t="s">
        <v>85</v>
      </c>
      <c r="AW228" s="14" t="s">
        <v>37</v>
      </c>
      <c r="AX228" s="14" t="s">
        <v>76</v>
      </c>
      <c r="AY228" s="254" t="s">
        <v>155</v>
      </c>
    </row>
    <row r="229" s="14" customFormat="1">
      <c r="A229" s="14"/>
      <c r="B229" s="244"/>
      <c r="C229" s="245"/>
      <c r="D229" s="227" t="s">
        <v>168</v>
      </c>
      <c r="E229" s="246" t="s">
        <v>21</v>
      </c>
      <c r="F229" s="247" t="s">
        <v>1586</v>
      </c>
      <c r="G229" s="245"/>
      <c r="H229" s="248">
        <v>1.2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168</v>
      </c>
      <c r="AU229" s="254" t="s">
        <v>85</v>
      </c>
      <c r="AV229" s="14" t="s">
        <v>85</v>
      </c>
      <c r="AW229" s="14" t="s">
        <v>37</v>
      </c>
      <c r="AX229" s="14" t="s">
        <v>76</v>
      </c>
      <c r="AY229" s="254" t="s">
        <v>155</v>
      </c>
    </row>
    <row r="230" s="14" customFormat="1">
      <c r="A230" s="14"/>
      <c r="B230" s="244"/>
      <c r="C230" s="245"/>
      <c r="D230" s="227" t="s">
        <v>168</v>
      </c>
      <c r="E230" s="246" t="s">
        <v>21</v>
      </c>
      <c r="F230" s="247" t="s">
        <v>1587</v>
      </c>
      <c r="G230" s="245"/>
      <c r="H230" s="248">
        <v>0.40000000000000002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168</v>
      </c>
      <c r="AU230" s="254" t="s">
        <v>85</v>
      </c>
      <c r="AV230" s="14" t="s">
        <v>85</v>
      </c>
      <c r="AW230" s="14" t="s">
        <v>37</v>
      </c>
      <c r="AX230" s="14" t="s">
        <v>76</v>
      </c>
      <c r="AY230" s="254" t="s">
        <v>155</v>
      </c>
    </row>
    <row r="231" s="15" customFormat="1">
      <c r="A231" s="15"/>
      <c r="B231" s="255"/>
      <c r="C231" s="256"/>
      <c r="D231" s="227" t="s">
        <v>168</v>
      </c>
      <c r="E231" s="257" t="s">
        <v>21</v>
      </c>
      <c r="F231" s="258" t="s">
        <v>171</v>
      </c>
      <c r="G231" s="256"/>
      <c r="H231" s="259">
        <v>2.048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168</v>
      </c>
      <c r="AU231" s="265" t="s">
        <v>85</v>
      </c>
      <c r="AV231" s="15" t="s">
        <v>162</v>
      </c>
      <c r="AW231" s="15" t="s">
        <v>37</v>
      </c>
      <c r="AX231" s="15" t="s">
        <v>83</v>
      </c>
      <c r="AY231" s="265" t="s">
        <v>155</v>
      </c>
    </row>
    <row r="232" s="12" customFormat="1" ht="22.8" customHeight="1">
      <c r="A232" s="12"/>
      <c r="B232" s="198"/>
      <c r="C232" s="199"/>
      <c r="D232" s="200" t="s">
        <v>75</v>
      </c>
      <c r="E232" s="212" t="s">
        <v>225</v>
      </c>
      <c r="F232" s="212" t="s">
        <v>634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SUM(P233:P273)</f>
        <v>0</v>
      </c>
      <c r="Q232" s="206"/>
      <c r="R232" s="207">
        <f>SUM(R233:R273)</f>
        <v>3.7166679999999999</v>
      </c>
      <c r="S232" s="206"/>
      <c r="T232" s="208">
        <f>SUM(T233:T273)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83</v>
      </c>
      <c r="AT232" s="210" t="s">
        <v>75</v>
      </c>
      <c r="AU232" s="210" t="s">
        <v>83</v>
      </c>
      <c r="AY232" s="209" t="s">
        <v>155</v>
      </c>
      <c r="BK232" s="211">
        <f>SUM(BK233:BK273)</f>
        <v>0</v>
      </c>
    </row>
    <row r="233" s="2" customFormat="1" ht="21.75" customHeight="1">
      <c r="A233" s="40"/>
      <c r="B233" s="41"/>
      <c r="C233" s="214" t="s">
        <v>369</v>
      </c>
      <c r="D233" s="214" t="s">
        <v>157</v>
      </c>
      <c r="E233" s="215" t="s">
        <v>1169</v>
      </c>
      <c r="F233" s="216" t="s">
        <v>1170</v>
      </c>
      <c r="G233" s="217" t="s">
        <v>208</v>
      </c>
      <c r="H233" s="218">
        <v>12.800000000000001</v>
      </c>
      <c r="I233" s="219"/>
      <c r="J233" s="220">
        <f>ROUND(I233*H233,2)</f>
        <v>0</v>
      </c>
      <c r="K233" s="216" t="s">
        <v>161</v>
      </c>
      <c r="L233" s="46"/>
      <c r="M233" s="221" t="s">
        <v>21</v>
      </c>
      <c r="N233" s="222" t="s">
        <v>47</v>
      </c>
      <c r="O233" s="86"/>
      <c r="P233" s="223">
        <f>O233*H233</f>
        <v>0</v>
      </c>
      <c r="Q233" s="223">
        <v>3.0000000000000001E-05</v>
      </c>
      <c r="R233" s="223">
        <f>Q233*H233</f>
        <v>0.00038400000000000001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162</v>
      </c>
      <c r="AT233" s="225" t="s">
        <v>157</v>
      </c>
      <c r="AU233" s="225" t="s">
        <v>85</v>
      </c>
      <c r="AY233" s="19" t="s">
        <v>155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83</v>
      </c>
      <c r="BK233" s="226">
        <f>ROUND(I233*H233,2)</f>
        <v>0</v>
      </c>
      <c r="BL233" s="19" t="s">
        <v>162</v>
      </c>
      <c r="BM233" s="225" t="s">
        <v>1171</v>
      </c>
    </row>
    <row r="234" s="2" customFormat="1">
      <c r="A234" s="40"/>
      <c r="B234" s="41"/>
      <c r="C234" s="42"/>
      <c r="D234" s="227" t="s">
        <v>164</v>
      </c>
      <c r="E234" s="42"/>
      <c r="F234" s="228" t="s">
        <v>1172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164</v>
      </c>
      <c r="AU234" s="19" t="s">
        <v>85</v>
      </c>
    </row>
    <row r="235" s="2" customFormat="1">
      <c r="A235" s="40"/>
      <c r="B235" s="41"/>
      <c r="C235" s="42"/>
      <c r="D235" s="232" t="s">
        <v>166</v>
      </c>
      <c r="E235" s="42"/>
      <c r="F235" s="233" t="s">
        <v>1173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166</v>
      </c>
      <c r="AU235" s="19" t="s">
        <v>85</v>
      </c>
    </row>
    <row r="236" s="14" customFormat="1">
      <c r="A236" s="14"/>
      <c r="B236" s="244"/>
      <c r="C236" s="245"/>
      <c r="D236" s="227" t="s">
        <v>168</v>
      </c>
      <c r="E236" s="246" t="s">
        <v>21</v>
      </c>
      <c r="F236" s="247" t="s">
        <v>1588</v>
      </c>
      <c r="G236" s="245"/>
      <c r="H236" s="248">
        <v>9.5999999999999996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168</v>
      </c>
      <c r="AU236" s="254" t="s">
        <v>85</v>
      </c>
      <c r="AV236" s="14" t="s">
        <v>85</v>
      </c>
      <c r="AW236" s="14" t="s">
        <v>37</v>
      </c>
      <c r="AX236" s="14" t="s">
        <v>76</v>
      </c>
      <c r="AY236" s="254" t="s">
        <v>155</v>
      </c>
    </row>
    <row r="237" s="14" customFormat="1">
      <c r="A237" s="14"/>
      <c r="B237" s="244"/>
      <c r="C237" s="245"/>
      <c r="D237" s="227" t="s">
        <v>168</v>
      </c>
      <c r="E237" s="246" t="s">
        <v>21</v>
      </c>
      <c r="F237" s="247" t="s">
        <v>1589</v>
      </c>
      <c r="G237" s="245"/>
      <c r="H237" s="248">
        <v>3.2000000000000002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168</v>
      </c>
      <c r="AU237" s="254" t="s">
        <v>85</v>
      </c>
      <c r="AV237" s="14" t="s">
        <v>85</v>
      </c>
      <c r="AW237" s="14" t="s">
        <v>37</v>
      </c>
      <c r="AX237" s="14" t="s">
        <v>76</v>
      </c>
      <c r="AY237" s="254" t="s">
        <v>155</v>
      </c>
    </row>
    <row r="238" s="15" customFormat="1">
      <c r="A238" s="15"/>
      <c r="B238" s="255"/>
      <c r="C238" s="256"/>
      <c r="D238" s="227" t="s">
        <v>168</v>
      </c>
      <c r="E238" s="257" t="s">
        <v>21</v>
      </c>
      <c r="F238" s="258" t="s">
        <v>171</v>
      </c>
      <c r="G238" s="256"/>
      <c r="H238" s="259">
        <v>12.800000000000001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5" t="s">
        <v>168</v>
      </c>
      <c r="AU238" s="265" t="s">
        <v>85</v>
      </c>
      <c r="AV238" s="15" t="s">
        <v>162</v>
      </c>
      <c r="AW238" s="15" t="s">
        <v>37</v>
      </c>
      <c r="AX238" s="15" t="s">
        <v>83</v>
      </c>
      <c r="AY238" s="265" t="s">
        <v>155</v>
      </c>
    </row>
    <row r="239" s="2" customFormat="1" ht="16.5" customHeight="1">
      <c r="A239" s="40"/>
      <c r="B239" s="41"/>
      <c r="C239" s="277" t="s">
        <v>377</v>
      </c>
      <c r="D239" s="277" t="s">
        <v>476</v>
      </c>
      <c r="E239" s="278" t="s">
        <v>1176</v>
      </c>
      <c r="F239" s="279" t="s">
        <v>1177</v>
      </c>
      <c r="G239" s="280" t="s">
        <v>208</v>
      </c>
      <c r="H239" s="281">
        <v>12.992000000000001</v>
      </c>
      <c r="I239" s="282"/>
      <c r="J239" s="283">
        <f>ROUND(I239*H239,2)</f>
        <v>0</v>
      </c>
      <c r="K239" s="279" t="s">
        <v>161</v>
      </c>
      <c r="L239" s="284"/>
      <c r="M239" s="285" t="s">
        <v>21</v>
      </c>
      <c r="N239" s="286" t="s">
        <v>47</v>
      </c>
      <c r="O239" s="86"/>
      <c r="P239" s="223">
        <f>O239*H239</f>
        <v>0</v>
      </c>
      <c r="Q239" s="223">
        <v>0.024</v>
      </c>
      <c r="R239" s="223">
        <f>Q239*H239</f>
        <v>0.31180800000000003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225</v>
      </c>
      <c r="AT239" s="225" t="s">
        <v>476</v>
      </c>
      <c r="AU239" s="225" t="s">
        <v>85</v>
      </c>
      <c r="AY239" s="19" t="s">
        <v>155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83</v>
      </c>
      <c r="BK239" s="226">
        <f>ROUND(I239*H239,2)</f>
        <v>0</v>
      </c>
      <c r="BL239" s="19" t="s">
        <v>162</v>
      </c>
      <c r="BM239" s="225" t="s">
        <v>1178</v>
      </c>
    </row>
    <row r="240" s="2" customFormat="1">
      <c r="A240" s="40"/>
      <c r="B240" s="41"/>
      <c r="C240" s="42"/>
      <c r="D240" s="227" t="s">
        <v>164</v>
      </c>
      <c r="E240" s="42"/>
      <c r="F240" s="228" t="s">
        <v>1177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164</v>
      </c>
      <c r="AU240" s="19" t="s">
        <v>85</v>
      </c>
    </row>
    <row r="241" s="14" customFormat="1">
      <c r="A241" s="14"/>
      <c r="B241" s="244"/>
      <c r="C241" s="245"/>
      <c r="D241" s="227" t="s">
        <v>168</v>
      </c>
      <c r="E241" s="245"/>
      <c r="F241" s="247" t="s">
        <v>1590</v>
      </c>
      <c r="G241" s="245"/>
      <c r="H241" s="248">
        <v>12.992000000000001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168</v>
      </c>
      <c r="AU241" s="254" t="s">
        <v>85</v>
      </c>
      <c r="AV241" s="14" t="s">
        <v>85</v>
      </c>
      <c r="AW241" s="14" t="s">
        <v>4</v>
      </c>
      <c r="AX241" s="14" t="s">
        <v>83</v>
      </c>
      <c r="AY241" s="254" t="s">
        <v>155</v>
      </c>
    </row>
    <row r="242" s="2" customFormat="1" ht="21.75" customHeight="1">
      <c r="A242" s="40"/>
      <c r="B242" s="41"/>
      <c r="C242" s="214" t="s">
        <v>7</v>
      </c>
      <c r="D242" s="214" t="s">
        <v>157</v>
      </c>
      <c r="E242" s="215" t="s">
        <v>1180</v>
      </c>
      <c r="F242" s="216" t="s">
        <v>1181</v>
      </c>
      <c r="G242" s="217" t="s">
        <v>553</v>
      </c>
      <c r="H242" s="218">
        <v>5</v>
      </c>
      <c r="I242" s="219"/>
      <c r="J242" s="220">
        <f>ROUND(I242*H242,2)</f>
        <v>0</v>
      </c>
      <c r="K242" s="216" t="s">
        <v>161</v>
      </c>
      <c r="L242" s="46"/>
      <c r="M242" s="221" t="s">
        <v>21</v>
      </c>
      <c r="N242" s="222" t="s">
        <v>47</v>
      </c>
      <c r="O242" s="86"/>
      <c r="P242" s="223">
        <f>O242*H242</f>
        <v>0</v>
      </c>
      <c r="Q242" s="223">
        <v>0.00084999999999999995</v>
      </c>
      <c r="R242" s="223">
        <f>Q242*H242</f>
        <v>0.0042499999999999994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162</v>
      </c>
      <c r="AT242" s="225" t="s">
        <v>157</v>
      </c>
      <c r="AU242" s="225" t="s">
        <v>85</v>
      </c>
      <c r="AY242" s="19" t="s">
        <v>155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83</v>
      </c>
      <c r="BK242" s="226">
        <f>ROUND(I242*H242,2)</f>
        <v>0</v>
      </c>
      <c r="BL242" s="19" t="s">
        <v>162</v>
      </c>
      <c r="BM242" s="225" t="s">
        <v>1182</v>
      </c>
    </row>
    <row r="243" s="2" customFormat="1">
      <c r="A243" s="40"/>
      <c r="B243" s="41"/>
      <c r="C243" s="42"/>
      <c r="D243" s="227" t="s">
        <v>164</v>
      </c>
      <c r="E243" s="42"/>
      <c r="F243" s="228" t="s">
        <v>1183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164</v>
      </c>
      <c r="AU243" s="19" t="s">
        <v>85</v>
      </c>
    </row>
    <row r="244" s="2" customFormat="1">
      <c r="A244" s="40"/>
      <c r="B244" s="41"/>
      <c r="C244" s="42"/>
      <c r="D244" s="232" t="s">
        <v>166</v>
      </c>
      <c r="E244" s="42"/>
      <c r="F244" s="233" t="s">
        <v>1184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166</v>
      </c>
      <c r="AU244" s="19" t="s">
        <v>85</v>
      </c>
    </row>
    <row r="245" s="2" customFormat="1" ht="21.75" customHeight="1">
      <c r="A245" s="40"/>
      <c r="B245" s="41"/>
      <c r="C245" s="214" t="s">
        <v>406</v>
      </c>
      <c r="D245" s="214" t="s">
        <v>157</v>
      </c>
      <c r="E245" s="215" t="s">
        <v>1591</v>
      </c>
      <c r="F245" s="216" t="s">
        <v>1592</v>
      </c>
      <c r="G245" s="217" t="s">
        <v>208</v>
      </c>
      <c r="H245" s="218">
        <v>2.5</v>
      </c>
      <c r="I245" s="219"/>
      <c r="J245" s="220">
        <f>ROUND(I245*H245,2)</f>
        <v>0</v>
      </c>
      <c r="K245" s="216" t="s">
        <v>161</v>
      </c>
      <c r="L245" s="46"/>
      <c r="M245" s="221" t="s">
        <v>21</v>
      </c>
      <c r="N245" s="222" t="s">
        <v>47</v>
      </c>
      <c r="O245" s="86"/>
      <c r="P245" s="223">
        <f>O245*H245</f>
        <v>0</v>
      </c>
      <c r="Q245" s="223">
        <v>8.0000000000000007E-05</v>
      </c>
      <c r="R245" s="223">
        <f>Q245*H245</f>
        <v>0.00020000000000000001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162</v>
      </c>
      <c r="AT245" s="225" t="s">
        <v>157</v>
      </c>
      <c r="AU245" s="225" t="s">
        <v>85</v>
      </c>
      <c r="AY245" s="19" t="s">
        <v>155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83</v>
      </c>
      <c r="BK245" s="226">
        <f>ROUND(I245*H245,2)</f>
        <v>0</v>
      </c>
      <c r="BL245" s="19" t="s">
        <v>162</v>
      </c>
      <c r="BM245" s="225" t="s">
        <v>1187</v>
      </c>
    </row>
    <row r="246" s="2" customFormat="1">
      <c r="A246" s="40"/>
      <c r="B246" s="41"/>
      <c r="C246" s="42"/>
      <c r="D246" s="227" t="s">
        <v>164</v>
      </c>
      <c r="E246" s="42"/>
      <c r="F246" s="228" t="s">
        <v>1593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164</v>
      </c>
      <c r="AU246" s="19" t="s">
        <v>85</v>
      </c>
    </row>
    <row r="247" s="2" customFormat="1">
      <c r="A247" s="40"/>
      <c r="B247" s="41"/>
      <c r="C247" s="42"/>
      <c r="D247" s="232" t="s">
        <v>166</v>
      </c>
      <c r="E247" s="42"/>
      <c r="F247" s="233" t="s">
        <v>1594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166</v>
      </c>
      <c r="AU247" s="19" t="s">
        <v>85</v>
      </c>
    </row>
    <row r="248" s="14" customFormat="1">
      <c r="A248" s="14"/>
      <c r="B248" s="244"/>
      <c r="C248" s="245"/>
      <c r="D248" s="227" t="s">
        <v>168</v>
      </c>
      <c r="E248" s="246" t="s">
        <v>21</v>
      </c>
      <c r="F248" s="247" t="s">
        <v>1595</v>
      </c>
      <c r="G248" s="245"/>
      <c r="H248" s="248">
        <v>2.5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168</v>
      </c>
      <c r="AU248" s="254" t="s">
        <v>85</v>
      </c>
      <c r="AV248" s="14" t="s">
        <v>85</v>
      </c>
      <c r="AW248" s="14" t="s">
        <v>37</v>
      </c>
      <c r="AX248" s="14" t="s">
        <v>76</v>
      </c>
      <c r="AY248" s="254" t="s">
        <v>155</v>
      </c>
    </row>
    <row r="249" s="15" customFormat="1">
      <c r="A249" s="15"/>
      <c r="B249" s="255"/>
      <c r="C249" s="256"/>
      <c r="D249" s="227" t="s">
        <v>168</v>
      </c>
      <c r="E249" s="257" t="s">
        <v>21</v>
      </c>
      <c r="F249" s="258" t="s">
        <v>171</v>
      </c>
      <c r="G249" s="256"/>
      <c r="H249" s="259">
        <v>2.5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168</v>
      </c>
      <c r="AU249" s="265" t="s">
        <v>85</v>
      </c>
      <c r="AV249" s="15" t="s">
        <v>162</v>
      </c>
      <c r="AW249" s="15" t="s">
        <v>37</v>
      </c>
      <c r="AX249" s="15" t="s">
        <v>83</v>
      </c>
      <c r="AY249" s="265" t="s">
        <v>155</v>
      </c>
    </row>
    <row r="250" s="2" customFormat="1" ht="16.5" customHeight="1">
      <c r="A250" s="40"/>
      <c r="B250" s="41"/>
      <c r="C250" s="277" t="s">
        <v>412</v>
      </c>
      <c r="D250" s="277" t="s">
        <v>476</v>
      </c>
      <c r="E250" s="278" t="s">
        <v>1596</v>
      </c>
      <c r="F250" s="279" t="s">
        <v>1597</v>
      </c>
      <c r="G250" s="280" t="s">
        <v>208</v>
      </c>
      <c r="H250" s="281">
        <v>2.5379999999999998</v>
      </c>
      <c r="I250" s="282"/>
      <c r="J250" s="283">
        <f>ROUND(I250*H250,2)</f>
        <v>0</v>
      </c>
      <c r="K250" s="279" t="s">
        <v>161</v>
      </c>
      <c r="L250" s="284"/>
      <c r="M250" s="285" t="s">
        <v>21</v>
      </c>
      <c r="N250" s="286" t="s">
        <v>47</v>
      </c>
      <c r="O250" s="86"/>
      <c r="P250" s="223">
        <f>O250*H250</f>
        <v>0</v>
      </c>
      <c r="Q250" s="223">
        <v>0.071999999999999995</v>
      </c>
      <c r="R250" s="223">
        <f>Q250*H250</f>
        <v>0.18273599999999998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225</v>
      </c>
      <c r="AT250" s="225" t="s">
        <v>476</v>
      </c>
      <c r="AU250" s="225" t="s">
        <v>85</v>
      </c>
      <c r="AY250" s="19" t="s">
        <v>155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83</v>
      </c>
      <c r="BK250" s="226">
        <f>ROUND(I250*H250,2)</f>
        <v>0</v>
      </c>
      <c r="BL250" s="19" t="s">
        <v>162</v>
      </c>
      <c r="BM250" s="225" t="s">
        <v>1193</v>
      </c>
    </row>
    <row r="251" s="2" customFormat="1">
      <c r="A251" s="40"/>
      <c r="B251" s="41"/>
      <c r="C251" s="42"/>
      <c r="D251" s="227" t="s">
        <v>164</v>
      </c>
      <c r="E251" s="42"/>
      <c r="F251" s="228" t="s">
        <v>1597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164</v>
      </c>
      <c r="AU251" s="19" t="s">
        <v>85</v>
      </c>
    </row>
    <row r="252" s="14" customFormat="1">
      <c r="A252" s="14"/>
      <c r="B252" s="244"/>
      <c r="C252" s="245"/>
      <c r="D252" s="227" t="s">
        <v>168</v>
      </c>
      <c r="E252" s="245"/>
      <c r="F252" s="247" t="s">
        <v>1598</v>
      </c>
      <c r="G252" s="245"/>
      <c r="H252" s="248">
        <v>2.5379999999999998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168</v>
      </c>
      <c r="AU252" s="254" t="s">
        <v>85</v>
      </c>
      <c r="AV252" s="14" t="s">
        <v>85</v>
      </c>
      <c r="AW252" s="14" t="s">
        <v>4</v>
      </c>
      <c r="AX252" s="14" t="s">
        <v>83</v>
      </c>
      <c r="AY252" s="254" t="s">
        <v>155</v>
      </c>
    </row>
    <row r="253" s="2" customFormat="1" ht="21.75" customHeight="1">
      <c r="A253" s="40"/>
      <c r="B253" s="41"/>
      <c r="C253" s="214" t="s">
        <v>420</v>
      </c>
      <c r="D253" s="214" t="s">
        <v>157</v>
      </c>
      <c r="E253" s="215" t="s">
        <v>1599</v>
      </c>
      <c r="F253" s="216" t="s">
        <v>1600</v>
      </c>
      <c r="G253" s="217" t="s">
        <v>553</v>
      </c>
      <c r="H253" s="218">
        <v>1</v>
      </c>
      <c r="I253" s="219"/>
      <c r="J253" s="220">
        <f>ROUND(I253*H253,2)</f>
        <v>0</v>
      </c>
      <c r="K253" s="216" t="s">
        <v>161</v>
      </c>
      <c r="L253" s="46"/>
      <c r="M253" s="221" t="s">
        <v>21</v>
      </c>
      <c r="N253" s="222" t="s">
        <v>47</v>
      </c>
      <c r="O253" s="86"/>
      <c r="P253" s="223">
        <f>O253*H253</f>
        <v>0</v>
      </c>
      <c r="Q253" s="223">
        <v>0.0016999999999999999</v>
      </c>
      <c r="R253" s="223">
        <f>Q253*H253</f>
        <v>0.0016999999999999999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162</v>
      </c>
      <c r="AT253" s="225" t="s">
        <v>157</v>
      </c>
      <c r="AU253" s="225" t="s">
        <v>85</v>
      </c>
      <c r="AY253" s="19" t="s">
        <v>155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83</v>
      </c>
      <c r="BK253" s="226">
        <f>ROUND(I253*H253,2)</f>
        <v>0</v>
      </c>
      <c r="BL253" s="19" t="s">
        <v>162</v>
      </c>
      <c r="BM253" s="225" t="s">
        <v>1197</v>
      </c>
    </row>
    <row r="254" s="2" customFormat="1">
      <c r="A254" s="40"/>
      <c r="B254" s="41"/>
      <c r="C254" s="42"/>
      <c r="D254" s="227" t="s">
        <v>164</v>
      </c>
      <c r="E254" s="42"/>
      <c r="F254" s="228" t="s">
        <v>1601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164</v>
      </c>
      <c r="AU254" s="19" t="s">
        <v>85</v>
      </c>
    </row>
    <row r="255" s="2" customFormat="1">
      <c r="A255" s="40"/>
      <c r="B255" s="41"/>
      <c r="C255" s="42"/>
      <c r="D255" s="232" t="s">
        <v>166</v>
      </c>
      <c r="E255" s="42"/>
      <c r="F255" s="233" t="s">
        <v>1602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166</v>
      </c>
      <c r="AU255" s="19" t="s">
        <v>85</v>
      </c>
    </row>
    <row r="256" s="2" customFormat="1" ht="16.5" customHeight="1">
      <c r="A256" s="40"/>
      <c r="B256" s="41"/>
      <c r="C256" s="214" t="s">
        <v>427</v>
      </c>
      <c r="D256" s="214" t="s">
        <v>157</v>
      </c>
      <c r="E256" s="215" t="s">
        <v>1200</v>
      </c>
      <c r="F256" s="216" t="s">
        <v>1201</v>
      </c>
      <c r="G256" s="217" t="s">
        <v>208</v>
      </c>
      <c r="H256" s="218">
        <v>12.800000000000001</v>
      </c>
      <c r="I256" s="219"/>
      <c r="J256" s="220">
        <f>ROUND(I256*H256,2)</f>
        <v>0</v>
      </c>
      <c r="K256" s="216" t="s">
        <v>161</v>
      </c>
      <c r="L256" s="46"/>
      <c r="M256" s="221" t="s">
        <v>21</v>
      </c>
      <c r="N256" s="222" t="s">
        <v>47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162</v>
      </c>
      <c r="AT256" s="225" t="s">
        <v>157</v>
      </c>
      <c r="AU256" s="225" t="s">
        <v>85</v>
      </c>
      <c r="AY256" s="19" t="s">
        <v>155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83</v>
      </c>
      <c r="BK256" s="226">
        <f>ROUND(I256*H256,2)</f>
        <v>0</v>
      </c>
      <c r="BL256" s="19" t="s">
        <v>162</v>
      </c>
      <c r="BM256" s="225" t="s">
        <v>1202</v>
      </c>
    </row>
    <row r="257" s="2" customFormat="1">
      <c r="A257" s="40"/>
      <c r="B257" s="41"/>
      <c r="C257" s="42"/>
      <c r="D257" s="227" t="s">
        <v>164</v>
      </c>
      <c r="E257" s="42"/>
      <c r="F257" s="228" t="s">
        <v>1203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164</v>
      </c>
      <c r="AU257" s="19" t="s">
        <v>85</v>
      </c>
    </row>
    <row r="258" s="2" customFormat="1">
      <c r="A258" s="40"/>
      <c r="B258" s="41"/>
      <c r="C258" s="42"/>
      <c r="D258" s="232" t="s">
        <v>166</v>
      </c>
      <c r="E258" s="42"/>
      <c r="F258" s="233" t="s">
        <v>1204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166</v>
      </c>
      <c r="AU258" s="19" t="s">
        <v>85</v>
      </c>
    </row>
    <row r="259" s="2" customFormat="1" ht="16.5" customHeight="1">
      <c r="A259" s="40"/>
      <c r="B259" s="41"/>
      <c r="C259" s="214" t="s">
        <v>433</v>
      </c>
      <c r="D259" s="214" t="s">
        <v>157</v>
      </c>
      <c r="E259" s="215" t="s">
        <v>1603</v>
      </c>
      <c r="F259" s="216" t="s">
        <v>1604</v>
      </c>
      <c r="G259" s="217" t="s">
        <v>553</v>
      </c>
      <c r="H259" s="218">
        <v>1</v>
      </c>
      <c r="I259" s="219"/>
      <c r="J259" s="220">
        <f>ROUND(I259*H259,2)</f>
        <v>0</v>
      </c>
      <c r="K259" s="216" t="s">
        <v>161</v>
      </c>
      <c r="L259" s="46"/>
      <c r="M259" s="221" t="s">
        <v>21</v>
      </c>
      <c r="N259" s="222" t="s">
        <v>47</v>
      </c>
      <c r="O259" s="86"/>
      <c r="P259" s="223">
        <f>O259*H259</f>
        <v>0</v>
      </c>
      <c r="Q259" s="223">
        <v>0.45937</v>
      </c>
      <c r="R259" s="223">
        <f>Q259*H259</f>
        <v>0.45937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162</v>
      </c>
      <c r="AT259" s="225" t="s">
        <v>157</v>
      </c>
      <c r="AU259" s="225" t="s">
        <v>85</v>
      </c>
      <c r="AY259" s="19" t="s">
        <v>155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83</v>
      </c>
      <c r="BK259" s="226">
        <f>ROUND(I259*H259,2)</f>
        <v>0</v>
      </c>
      <c r="BL259" s="19" t="s">
        <v>162</v>
      </c>
      <c r="BM259" s="225" t="s">
        <v>1605</v>
      </c>
    </row>
    <row r="260" s="2" customFormat="1">
      <c r="A260" s="40"/>
      <c r="B260" s="41"/>
      <c r="C260" s="42"/>
      <c r="D260" s="227" t="s">
        <v>164</v>
      </c>
      <c r="E260" s="42"/>
      <c r="F260" s="228" t="s">
        <v>1606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164</v>
      </c>
      <c r="AU260" s="19" t="s">
        <v>85</v>
      </c>
    </row>
    <row r="261" s="2" customFormat="1">
      <c r="A261" s="40"/>
      <c r="B261" s="41"/>
      <c r="C261" s="42"/>
      <c r="D261" s="232" t="s">
        <v>166</v>
      </c>
      <c r="E261" s="42"/>
      <c r="F261" s="233" t="s">
        <v>1607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166</v>
      </c>
      <c r="AU261" s="19" t="s">
        <v>85</v>
      </c>
    </row>
    <row r="262" s="2" customFormat="1" ht="16.5" customHeight="1">
      <c r="A262" s="40"/>
      <c r="B262" s="41"/>
      <c r="C262" s="214" t="s">
        <v>440</v>
      </c>
      <c r="D262" s="214" t="s">
        <v>157</v>
      </c>
      <c r="E262" s="215" t="s">
        <v>1608</v>
      </c>
      <c r="F262" s="216" t="s">
        <v>1609</v>
      </c>
      <c r="G262" s="217" t="s">
        <v>208</v>
      </c>
      <c r="H262" s="218">
        <v>2.5</v>
      </c>
      <c r="I262" s="219"/>
      <c r="J262" s="220">
        <f>ROUND(I262*H262,2)</f>
        <v>0</v>
      </c>
      <c r="K262" s="216" t="s">
        <v>161</v>
      </c>
      <c r="L262" s="46"/>
      <c r="M262" s="221" t="s">
        <v>21</v>
      </c>
      <c r="N262" s="222" t="s">
        <v>47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162</v>
      </c>
      <c r="AT262" s="225" t="s">
        <v>157</v>
      </c>
      <c r="AU262" s="225" t="s">
        <v>85</v>
      </c>
      <c r="AY262" s="19" t="s">
        <v>155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83</v>
      </c>
      <c r="BK262" s="226">
        <f>ROUND(I262*H262,2)</f>
        <v>0</v>
      </c>
      <c r="BL262" s="19" t="s">
        <v>162</v>
      </c>
      <c r="BM262" s="225" t="s">
        <v>1610</v>
      </c>
    </row>
    <row r="263" s="2" customFormat="1">
      <c r="A263" s="40"/>
      <c r="B263" s="41"/>
      <c r="C263" s="42"/>
      <c r="D263" s="227" t="s">
        <v>164</v>
      </c>
      <c r="E263" s="42"/>
      <c r="F263" s="228" t="s">
        <v>1611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164</v>
      </c>
      <c r="AU263" s="19" t="s">
        <v>85</v>
      </c>
    </row>
    <row r="264" s="2" customFormat="1">
      <c r="A264" s="40"/>
      <c r="B264" s="41"/>
      <c r="C264" s="42"/>
      <c r="D264" s="232" t="s">
        <v>166</v>
      </c>
      <c r="E264" s="42"/>
      <c r="F264" s="233" t="s">
        <v>1612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166</v>
      </c>
      <c r="AU264" s="19" t="s">
        <v>85</v>
      </c>
    </row>
    <row r="265" s="2" customFormat="1" ht="16.5" customHeight="1">
      <c r="A265" s="40"/>
      <c r="B265" s="41"/>
      <c r="C265" s="214" t="s">
        <v>450</v>
      </c>
      <c r="D265" s="214" t="s">
        <v>157</v>
      </c>
      <c r="E265" s="215" t="s">
        <v>1206</v>
      </c>
      <c r="F265" s="216" t="s">
        <v>1207</v>
      </c>
      <c r="G265" s="217" t="s">
        <v>553</v>
      </c>
      <c r="H265" s="218">
        <v>6</v>
      </c>
      <c r="I265" s="219"/>
      <c r="J265" s="220">
        <f>ROUND(I265*H265,2)</f>
        <v>0</v>
      </c>
      <c r="K265" s="216" t="s">
        <v>479</v>
      </c>
      <c r="L265" s="46"/>
      <c r="M265" s="221" t="s">
        <v>21</v>
      </c>
      <c r="N265" s="222" t="s">
        <v>47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162</v>
      </c>
      <c r="AT265" s="225" t="s">
        <v>157</v>
      </c>
      <c r="AU265" s="225" t="s">
        <v>85</v>
      </c>
      <c r="AY265" s="19" t="s">
        <v>155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83</v>
      </c>
      <c r="BK265" s="226">
        <f>ROUND(I265*H265,2)</f>
        <v>0</v>
      </c>
      <c r="BL265" s="19" t="s">
        <v>162</v>
      </c>
      <c r="BM265" s="225" t="s">
        <v>1208</v>
      </c>
    </row>
    <row r="266" s="2" customFormat="1">
      <c r="A266" s="40"/>
      <c r="B266" s="41"/>
      <c r="C266" s="42"/>
      <c r="D266" s="227" t="s">
        <v>164</v>
      </c>
      <c r="E266" s="42"/>
      <c r="F266" s="228" t="s">
        <v>1207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164</v>
      </c>
      <c r="AU266" s="19" t="s">
        <v>85</v>
      </c>
    </row>
    <row r="267" s="14" customFormat="1">
      <c r="A267" s="14"/>
      <c r="B267" s="244"/>
      <c r="C267" s="245"/>
      <c r="D267" s="227" t="s">
        <v>168</v>
      </c>
      <c r="E267" s="246" t="s">
        <v>21</v>
      </c>
      <c r="F267" s="247" t="s">
        <v>1613</v>
      </c>
      <c r="G267" s="245"/>
      <c r="H267" s="248">
        <v>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168</v>
      </c>
      <c r="AU267" s="254" t="s">
        <v>85</v>
      </c>
      <c r="AV267" s="14" t="s">
        <v>85</v>
      </c>
      <c r="AW267" s="14" t="s">
        <v>37</v>
      </c>
      <c r="AX267" s="14" t="s">
        <v>76</v>
      </c>
      <c r="AY267" s="254" t="s">
        <v>155</v>
      </c>
    </row>
    <row r="268" s="14" customFormat="1">
      <c r="A268" s="14"/>
      <c r="B268" s="244"/>
      <c r="C268" s="245"/>
      <c r="D268" s="227" t="s">
        <v>168</v>
      </c>
      <c r="E268" s="246" t="s">
        <v>21</v>
      </c>
      <c r="F268" s="247" t="s">
        <v>1614</v>
      </c>
      <c r="G268" s="245"/>
      <c r="H268" s="248">
        <v>4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168</v>
      </c>
      <c r="AU268" s="254" t="s">
        <v>85</v>
      </c>
      <c r="AV268" s="14" t="s">
        <v>85</v>
      </c>
      <c r="AW268" s="14" t="s">
        <v>37</v>
      </c>
      <c r="AX268" s="14" t="s">
        <v>76</v>
      </c>
      <c r="AY268" s="254" t="s">
        <v>155</v>
      </c>
    </row>
    <row r="269" s="15" customFormat="1">
      <c r="A269" s="15"/>
      <c r="B269" s="255"/>
      <c r="C269" s="256"/>
      <c r="D269" s="227" t="s">
        <v>168</v>
      </c>
      <c r="E269" s="257" t="s">
        <v>21</v>
      </c>
      <c r="F269" s="258" t="s">
        <v>171</v>
      </c>
      <c r="G269" s="256"/>
      <c r="H269" s="259">
        <v>6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168</v>
      </c>
      <c r="AU269" s="265" t="s">
        <v>85</v>
      </c>
      <c r="AV269" s="15" t="s">
        <v>162</v>
      </c>
      <c r="AW269" s="15" t="s">
        <v>37</v>
      </c>
      <c r="AX269" s="15" t="s">
        <v>83</v>
      </c>
      <c r="AY269" s="265" t="s">
        <v>155</v>
      </c>
    </row>
    <row r="270" s="2" customFormat="1" ht="16.5" customHeight="1">
      <c r="A270" s="40"/>
      <c r="B270" s="41"/>
      <c r="C270" s="214" t="s">
        <v>475</v>
      </c>
      <c r="D270" s="214" t="s">
        <v>157</v>
      </c>
      <c r="E270" s="215" t="s">
        <v>1215</v>
      </c>
      <c r="F270" s="216" t="s">
        <v>1216</v>
      </c>
      <c r="G270" s="217" t="s">
        <v>553</v>
      </c>
      <c r="H270" s="218">
        <v>6</v>
      </c>
      <c r="I270" s="219"/>
      <c r="J270" s="220">
        <f>ROUND(I270*H270,2)</f>
        <v>0</v>
      </c>
      <c r="K270" s="216" t="s">
        <v>479</v>
      </c>
      <c r="L270" s="46"/>
      <c r="M270" s="221" t="s">
        <v>21</v>
      </c>
      <c r="N270" s="222" t="s">
        <v>47</v>
      </c>
      <c r="O270" s="86"/>
      <c r="P270" s="223">
        <f>O270*H270</f>
        <v>0</v>
      </c>
      <c r="Q270" s="223">
        <v>0.45937</v>
      </c>
      <c r="R270" s="223">
        <f>Q270*H270</f>
        <v>2.7562199999999999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162</v>
      </c>
      <c r="AT270" s="225" t="s">
        <v>157</v>
      </c>
      <c r="AU270" s="225" t="s">
        <v>85</v>
      </c>
      <c r="AY270" s="19" t="s">
        <v>155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83</v>
      </c>
      <c r="BK270" s="226">
        <f>ROUND(I270*H270,2)</f>
        <v>0</v>
      </c>
      <c r="BL270" s="19" t="s">
        <v>162</v>
      </c>
      <c r="BM270" s="225" t="s">
        <v>1217</v>
      </c>
    </row>
    <row r="271" s="2" customFormat="1">
      <c r="A271" s="40"/>
      <c r="B271" s="41"/>
      <c r="C271" s="42"/>
      <c r="D271" s="227" t="s">
        <v>164</v>
      </c>
      <c r="E271" s="42"/>
      <c r="F271" s="228" t="s">
        <v>1216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164</v>
      </c>
      <c r="AU271" s="19" t="s">
        <v>85</v>
      </c>
    </row>
    <row r="272" s="2" customFormat="1" ht="16.5" customHeight="1">
      <c r="A272" s="40"/>
      <c r="B272" s="41"/>
      <c r="C272" s="214" t="s">
        <v>484</v>
      </c>
      <c r="D272" s="214" t="s">
        <v>157</v>
      </c>
      <c r="E272" s="215" t="s">
        <v>1218</v>
      </c>
      <c r="F272" s="216" t="s">
        <v>1219</v>
      </c>
      <c r="G272" s="217" t="s">
        <v>553</v>
      </c>
      <c r="H272" s="218">
        <v>1</v>
      </c>
      <c r="I272" s="219"/>
      <c r="J272" s="220">
        <f>ROUND(I272*H272,2)</f>
        <v>0</v>
      </c>
      <c r="K272" s="216" t="s">
        <v>479</v>
      </c>
      <c r="L272" s="46"/>
      <c r="M272" s="221" t="s">
        <v>21</v>
      </c>
      <c r="N272" s="222" t="s">
        <v>47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162</v>
      </c>
      <c r="AT272" s="225" t="s">
        <v>157</v>
      </c>
      <c r="AU272" s="225" t="s">
        <v>85</v>
      </c>
      <c r="AY272" s="19" t="s">
        <v>155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83</v>
      </c>
      <c r="BK272" s="226">
        <f>ROUND(I272*H272,2)</f>
        <v>0</v>
      </c>
      <c r="BL272" s="19" t="s">
        <v>162</v>
      </c>
      <c r="BM272" s="225" t="s">
        <v>1220</v>
      </c>
    </row>
    <row r="273" s="2" customFormat="1">
      <c r="A273" s="40"/>
      <c r="B273" s="41"/>
      <c r="C273" s="42"/>
      <c r="D273" s="227" t="s">
        <v>164</v>
      </c>
      <c r="E273" s="42"/>
      <c r="F273" s="228" t="s">
        <v>1219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164</v>
      </c>
      <c r="AU273" s="19" t="s">
        <v>85</v>
      </c>
    </row>
    <row r="274" s="12" customFormat="1" ht="22.8" customHeight="1">
      <c r="A274" s="12"/>
      <c r="B274" s="198"/>
      <c r="C274" s="199"/>
      <c r="D274" s="200" t="s">
        <v>75</v>
      </c>
      <c r="E274" s="212" t="s">
        <v>235</v>
      </c>
      <c r="F274" s="212" t="s">
        <v>872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SUM(P275:P281)</f>
        <v>0</v>
      </c>
      <c r="Q274" s="206"/>
      <c r="R274" s="207">
        <f>SUM(R275:R281)</f>
        <v>0.0006600000000000001</v>
      </c>
      <c r="S274" s="206"/>
      <c r="T274" s="208">
        <f>SUM(T275:T281)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83</v>
      </c>
      <c r="AT274" s="210" t="s">
        <v>75</v>
      </c>
      <c r="AU274" s="210" t="s">
        <v>83</v>
      </c>
      <c r="AY274" s="209" t="s">
        <v>155</v>
      </c>
      <c r="BK274" s="211">
        <f>SUM(BK275:BK281)</f>
        <v>0</v>
      </c>
    </row>
    <row r="275" s="2" customFormat="1" ht="16.5" customHeight="1">
      <c r="A275" s="40"/>
      <c r="B275" s="41"/>
      <c r="C275" s="214" t="s">
        <v>499</v>
      </c>
      <c r="D275" s="214" t="s">
        <v>157</v>
      </c>
      <c r="E275" s="215" t="s">
        <v>905</v>
      </c>
      <c r="F275" s="216" t="s">
        <v>906</v>
      </c>
      <c r="G275" s="217" t="s">
        <v>208</v>
      </c>
      <c r="H275" s="218">
        <v>33</v>
      </c>
      <c r="I275" s="219"/>
      <c r="J275" s="220">
        <f>ROUND(I275*H275,2)</f>
        <v>0</v>
      </c>
      <c r="K275" s="216" t="s">
        <v>161</v>
      </c>
      <c r="L275" s="46"/>
      <c r="M275" s="221" t="s">
        <v>21</v>
      </c>
      <c r="N275" s="222" t="s">
        <v>47</v>
      </c>
      <c r="O275" s="86"/>
      <c r="P275" s="223">
        <f>O275*H275</f>
        <v>0</v>
      </c>
      <c r="Q275" s="223">
        <v>2.0000000000000002E-05</v>
      </c>
      <c r="R275" s="223">
        <f>Q275*H275</f>
        <v>0.0006600000000000001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162</v>
      </c>
      <c r="AT275" s="225" t="s">
        <v>157</v>
      </c>
      <c r="AU275" s="225" t="s">
        <v>85</v>
      </c>
      <c r="AY275" s="19" t="s">
        <v>155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83</v>
      </c>
      <c r="BK275" s="226">
        <f>ROUND(I275*H275,2)</f>
        <v>0</v>
      </c>
      <c r="BL275" s="19" t="s">
        <v>162</v>
      </c>
      <c r="BM275" s="225" t="s">
        <v>1615</v>
      </c>
    </row>
    <row r="276" s="2" customFormat="1">
      <c r="A276" s="40"/>
      <c r="B276" s="41"/>
      <c r="C276" s="42"/>
      <c r="D276" s="227" t="s">
        <v>164</v>
      </c>
      <c r="E276" s="42"/>
      <c r="F276" s="228" t="s">
        <v>908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164</v>
      </c>
      <c r="AU276" s="19" t="s">
        <v>85</v>
      </c>
    </row>
    <row r="277" s="2" customFormat="1">
      <c r="A277" s="40"/>
      <c r="B277" s="41"/>
      <c r="C277" s="42"/>
      <c r="D277" s="232" t="s">
        <v>166</v>
      </c>
      <c r="E277" s="42"/>
      <c r="F277" s="233" t="s">
        <v>909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166</v>
      </c>
      <c r="AU277" s="19" t="s">
        <v>85</v>
      </c>
    </row>
    <row r="278" s="14" customFormat="1">
      <c r="A278" s="14"/>
      <c r="B278" s="244"/>
      <c r="C278" s="245"/>
      <c r="D278" s="227" t="s">
        <v>168</v>
      </c>
      <c r="E278" s="246" t="s">
        <v>21</v>
      </c>
      <c r="F278" s="247" t="s">
        <v>1616</v>
      </c>
      <c r="G278" s="245"/>
      <c r="H278" s="248">
        <v>25.600000000000001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168</v>
      </c>
      <c r="AU278" s="254" t="s">
        <v>85</v>
      </c>
      <c r="AV278" s="14" t="s">
        <v>85</v>
      </c>
      <c r="AW278" s="14" t="s">
        <v>37</v>
      </c>
      <c r="AX278" s="14" t="s">
        <v>76</v>
      </c>
      <c r="AY278" s="254" t="s">
        <v>155</v>
      </c>
    </row>
    <row r="279" s="14" customFormat="1">
      <c r="A279" s="14"/>
      <c r="B279" s="244"/>
      <c r="C279" s="245"/>
      <c r="D279" s="227" t="s">
        <v>168</v>
      </c>
      <c r="E279" s="246" t="s">
        <v>21</v>
      </c>
      <c r="F279" s="247" t="s">
        <v>1617</v>
      </c>
      <c r="G279" s="245"/>
      <c r="H279" s="248">
        <v>5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168</v>
      </c>
      <c r="AU279" s="254" t="s">
        <v>85</v>
      </c>
      <c r="AV279" s="14" t="s">
        <v>85</v>
      </c>
      <c r="AW279" s="14" t="s">
        <v>37</v>
      </c>
      <c r="AX279" s="14" t="s">
        <v>76</v>
      </c>
      <c r="AY279" s="254" t="s">
        <v>155</v>
      </c>
    </row>
    <row r="280" s="14" customFormat="1">
      <c r="A280" s="14"/>
      <c r="B280" s="244"/>
      <c r="C280" s="245"/>
      <c r="D280" s="227" t="s">
        <v>168</v>
      </c>
      <c r="E280" s="246" t="s">
        <v>21</v>
      </c>
      <c r="F280" s="247" t="s">
        <v>1618</v>
      </c>
      <c r="G280" s="245"/>
      <c r="H280" s="248">
        <v>2.3999999999999999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168</v>
      </c>
      <c r="AU280" s="254" t="s">
        <v>85</v>
      </c>
      <c r="AV280" s="14" t="s">
        <v>85</v>
      </c>
      <c r="AW280" s="14" t="s">
        <v>37</v>
      </c>
      <c r="AX280" s="14" t="s">
        <v>76</v>
      </c>
      <c r="AY280" s="254" t="s">
        <v>155</v>
      </c>
    </row>
    <row r="281" s="15" customFormat="1">
      <c r="A281" s="15"/>
      <c r="B281" s="255"/>
      <c r="C281" s="256"/>
      <c r="D281" s="227" t="s">
        <v>168</v>
      </c>
      <c r="E281" s="257" t="s">
        <v>21</v>
      </c>
      <c r="F281" s="258" t="s">
        <v>171</v>
      </c>
      <c r="G281" s="256"/>
      <c r="H281" s="259">
        <v>33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5" t="s">
        <v>168</v>
      </c>
      <c r="AU281" s="265" t="s">
        <v>85</v>
      </c>
      <c r="AV281" s="15" t="s">
        <v>162</v>
      </c>
      <c r="AW281" s="15" t="s">
        <v>37</v>
      </c>
      <c r="AX281" s="15" t="s">
        <v>83</v>
      </c>
      <c r="AY281" s="265" t="s">
        <v>155</v>
      </c>
    </row>
    <row r="282" s="12" customFormat="1" ht="22.8" customHeight="1">
      <c r="A282" s="12"/>
      <c r="B282" s="198"/>
      <c r="C282" s="199"/>
      <c r="D282" s="200" t="s">
        <v>75</v>
      </c>
      <c r="E282" s="212" t="s">
        <v>925</v>
      </c>
      <c r="F282" s="212" t="s">
        <v>926</v>
      </c>
      <c r="G282" s="199"/>
      <c r="H282" s="199"/>
      <c r="I282" s="202"/>
      <c r="J282" s="213">
        <f>BK282</f>
        <v>0</v>
      </c>
      <c r="K282" s="199"/>
      <c r="L282" s="204"/>
      <c r="M282" s="205"/>
      <c r="N282" s="206"/>
      <c r="O282" s="206"/>
      <c r="P282" s="207">
        <f>SUM(P283:P299)</f>
        <v>0</v>
      </c>
      <c r="Q282" s="206"/>
      <c r="R282" s="207">
        <f>SUM(R283:R299)</f>
        <v>0</v>
      </c>
      <c r="S282" s="206"/>
      <c r="T282" s="208">
        <f>SUM(T283:T299)</f>
        <v>4.5845599999999997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9" t="s">
        <v>83</v>
      </c>
      <c r="AT282" s="210" t="s">
        <v>75</v>
      </c>
      <c r="AU282" s="210" t="s">
        <v>83</v>
      </c>
      <c r="AY282" s="209" t="s">
        <v>155</v>
      </c>
      <c r="BK282" s="211">
        <f>SUM(BK283:BK299)</f>
        <v>0</v>
      </c>
    </row>
    <row r="283" s="2" customFormat="1" ht="16.5" customHeight="1">
      <c r="A283" s="40"/>
      <c r="B283" s="41"/>
      <c r="C283" s="214" t="s">
        <v>505</v>
      </c>
      <c r="D283" s="214" t="s">
        <v>157</v>
      </c>
      <c r="E283" s="215" t="s">
        <v>1221</v>
      </c>
      <c r="F283" s="216" t="s">
        <v>1222</v>
      </c>
      <c r="G283" s="217" t="s">
        <v>208</v>
      </c>
      <c r="H283" s="218">
        <v>12.800000000000001</v>
      </c>
      <c r="I283" s="219"/>
      <c r="J283" s="220">
        <f>ROUND(I283*H283,2)</f>
        <v>0</v>
      </c>
      <c r="K283" s="216" t="s">
        <v>161</v>
      </c>
      <c r="L283" s="46"/>
      <c r="M283" s="221" t="s">
        <v>21</v>
      </c>
      <c r="N283" s="222" t="s">
        <v>47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0.17999999999999999</v>
      </c>
      <c r="T283" s="224">
        <f>S283*H283</f>
        <v>2.3039999999999998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162</v>
      </c>
      <c r="AT283" s="225" t="s">
        <v>157</v>
      </c>
      <c r="AU283" s="225" t="s">
        <v>85</v>
      </c>
      <c r="AY283" s="19" t="s">
        <v>155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83</v>
      </c>
      <c r="BK283" s="226">
        <f>ROUND(I283*H283,2)</f>
        <v>0</v>
      </c>
      <c r="BL283" s="19" t="s">
        <v>162</v>
      </c>
      <c r="BM283" s="225" t="s">
        <v>1223</v>
      </c>
    </row>
    <row r="284" s="2" customFormat="1">
      <c r="A284" s="40"/>
      <c r="B284" s="41"/>
      <c r="C284" s="42"/>
      <c r="D284" s="227" t="s">
        <v>164</v>
      </c>
      <c r="E284" s="42"/>
      <c r="F284" s="228" t="s">
        <v>1224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164</v>
      </c>
      <c r="AU284" s="19" t="s">
        <v>85</v>
      </c>
    </row>
    <row r="285" s="2" customFormat="1">
      <c r="A285" s="40"/>
      <c r="B285" s="41"/>
      <c r="C285" s="42"/>
      <c r="D285" s="232" t="s">
        <v>166</v>
      </c>
      <c r="E285" s="42"/>
      <c r="F285" s="233" t="s">
        <v>1225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166</v>
      </c>
      <c r="AU285" s="19" t="s">
        <v>85</v>
      </c>
    </row>
    <row r="286" s="14" customFormat="1">
      <c r="A286" s="14"/>
      <c r="B286" s="244"/>
      <c r="C286" s="245"/>
      <c r="D286" s="227" t="s">
        <v>168</v>
      </c>
      <c r="E286" s="246" t="s">
        <v>21</v>
      </c>
      <c r="F286" s="247" t="s">
        <v>1619</v>
      </c>
      <c r="G286" s="245"/>
      <c r="H286" s="248">
        <v>12.800000000000001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168</v>
      </c>
      <c r="AU286" s="254" t="s">
        <v>85</v>
      </c>
      <c r="AV286" s="14" t="s">
        <v>85</v>
      </c>
      <c r="AW286" s="14" t="s">
        <v>37</v>
      </c>
      <c r="AX286" s="14" t="s">
        <v>83</v>
      </c>
      <c r="AY286" s="254" t="s">
        <v>155</v>
      </c>
    </row>
    <row r="287" s="2" customFormat="1" ht="16.5" customHeight="1">
      <c r="A287" s="40"/>
      <c r="B287" s="41"/>
      <c r="C287" s="214" t="s">
        <v>512</v>
      </c>
      <c r="D287" s="214" t="s">
        <v>157</v>
      </c>
      <c r="E287" s="215" t="s">
        <v>1620</v>
      </c>
      <c r="F287" s="216" t="s">
        <v>1621</v>
      </c>
      <c r="G287" s="217" t="s">
        <v>208</v>
      </c>
      <c r="H287" s="218">
        <v>2.5</v>
      </c>
      <c r="I287" s="219"/>
      <c r="J287" s="220">
        <f>ROUND(I287*H287,2)</f>
        <v>0</v>
      </c>
      <c r="K287" s="216" t="s">
        <v>161</v>
      </c>
      <c r="L287" s="46"/>
      <c r="M287" s="221" t="s">
        <v>21</v>
      </c>
      <c r="N287" s="222" t="s">
        <v>47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0.32000000000000001</v>
      </c>
      <c r="T287" s="224">
        <f>S287*H287</f>
        <v>0.80000000000000004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162</v>
      </c>
      <c r="AT287" s="225" t="s">
        <v>157</v>
      </c>
      <c r="AU287" s="225" t="s">
        <v>85</v>
      </c>
      <c r="AY287" s="19" t="s">
        <v>155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83</v>
      </c>
      <c r="BK287" s="226">
        <f>ROUND(I287*H287,2)</f>
        <v>0</v>
      </c>
      <c r="BL287" s="19" t="s">
        <v>162</v>
      </c>
      <c r="BM287" s="225" t="s">
        <v>1622</v>
      </c>
    </row>
    <row r="288" s="2" customFormat="1">
      <c r="A288" s="40"/>
      <c r="B288" s="41"/>
      <c r="C288" s="42"/>
      <c r="D288" s="227" t="s">
        <v>164</v>
      </c>
      <c r="E288" s="42"/>
      <c r="F288" s="228" t="s">
        <v>1623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164</v>
      </c>
      <c r="AU288" s="19" t="s">
        <v>85</v>
      </c>
    </row>
    <row r="289" s="2" customFormat="1">
      <c r="A289" s="40"/>
      <c r="B289" s="41"/>
      <c r="C289" s="42"/>
      <c r="D289" s="232" t="s">
        <v>166</v>
      </c>
      <c r="E289" s="42"/>
      <c r="F289" s="233" t="s">
        <v>1624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166</v>
      </c>
      <c r="AU289" s="19" t="s">
        <v>85</v>
      </c>
    </row>
    <row r="290" s="14" customFormat="1">
      <c r="A290" s="14"/>
      <c r="B290" s="244"/>
      <c r="C290" s="245"/>
      <c r="D290" s="227" t="s">
        <v>168</v>
      </c>
      <c r="E290" s="246" t="s">
        <v>21</v>
      </c>
      <c r="F290" s="247" t="s">
        <v>1625</v>
      </c>
      <c r="G290" s="245"/>
      <c r="H290" s="248">
        <v>2.5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168</v>
      </c>
      <c r="AU290" s="254" t="s">
        <v>85</v>
      </c>
      <c r="AV290" s="14" t="s">
        <v>85</v>
      </c>
      <c r="AW290" s="14" t="s">
        <v>37</v>
      </c>
      <c r="AX290" s="14" t="s">
        <v>83</v>
      </c>
      <c r="AY290" s="254" t="s">
        <v>155</v>
      </c>
    </row>
    <row r="291" s="2" customFormat="1" ht="16.5" customHeight="1">
      <c r="A291" s="40"/>
      <c r="B291" s="41"/>
      <c r="C291" s="214" t="s">
        <v>520</v>
      </c>
      <c r="D291" s="214" t="s">
        <v>157</v>
      </c>
      <c r="E291" s="215" t="s">
        <v>943</v>
      </c>
      <c r="F291" s="216" t="s">
        <v>944</v>
      </c>
      <c r="G291" s="217" t="s">
        <v>270</v>
      </c>
      <c r="H291" s="218">
        <v>0.69299999999999995</v>
      </c>
      <c r="I291" s="219"/>
      <c r="J291" s="220">
        <f>ROUND(I291*H291,2)</f>
        <v>0</v>
      </c>
      <c r="K291" s="216" t="s">
        <v>161</v>
      </c>
      <c r="L291" s="46"/>
      <c r="M291" s="221" t="s">
        <v>21</v>
      </c>
      <c r="N291" s="222" t="s">
        <v>47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1.9199999999999999</v>
      </c>
      <c r="T291" s="224">
        <f>S291*H291</f>
        <v>1.3305599999999997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162</v>
      </c>
      <c r="AT291" s="225" t="s">
        <v>157</v>
      </c>
      <c r="AU291" s="225" t="s">
        <v>85</v>
      </c>
      <c r="AY291" s="19" t="s">
        <v>155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83</v>
      </c>
      <c r="BK291" s="226">
        <f>ROUND(I291*H291,2)</f>
        <v>0</v>
      </c>
      <c r="BL291" s="19" t="s">
        <v>162</v>
      </c>
      <c r="BM291" s="225" t="s">
        <v>1626</v>
      </c>
    </row>
    <row r="292" s="2" customFormat="1">
      <c r="A292" s="40"/>
      <c r="B292" s="41"/>
      <c r="C292" s="42"/>
      <c r="D292" s="227" t="s">
        <v>164</v>
      </c>
      <c r="E292" s="42"/>
      <c r="F292" s="228" t="s">
        <v>946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164</v>
      </c>
      <c r="AU292" s="19" t="s">
        <v>85</v>
      </c>
    </row>
    <row r="293" s="2" customFormat="1">
      <c r="A293" s="40"/>
      <c r="B293" s="41"/>
      <c r="C293" s="42"/>
      <c r="D293" s="232" t="s">
        <v>166</v>
      </c>
      <c r="E293" s="42"/>
      <c r="F293" s="233" t="s">
        <v>947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166</v>
      </c>
      <c r="AU293" s="19" t="s">
        <v>85</v>
      </c>
    </row>
    <row r="294" s="13" customFormat="1">
      <c r="A294" s="13"/>
      <c r="B294" s="234"/>
      <c r="C294" s="235"/>
      <c r="D294" s="227" t="s">
        <v>168</v>
      </c>
      <c r="E294" s="236" t="s">
        <v>21</v>
      </c>
      <c r="F294" s="237" t="s">
        <v>948</v>
      </c>
      <c r="G294" s="235"/>
      <c r="H294" s="236" t="s">
        <v>21</v>
      </c>
      <c r="I294" s="238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168</v>
      </c>
      <c r="AU294" s="243" t="s">
        <v>85</v>
      </c>
      <c r="AV294" s="13" t="s">
        <v>83</v>
      </c>
      <c r="AW294" s="13" t="s">
        <v>37</v>
      </c>
      <c r="AX294" s="13" t="s">
        <v>76</v>
      </c>
      <c r="AY294" s="243" t="s">
        <v>155</v>
      </c>
    </row>
    <row r="295" s="14" customFormat="1">
      <c r="A295" s="14"/>
      <c r="B295" s="244"/>
      <c r="C295" s="245"/>
      <c r="D295" s="227" t="s">
        <v>168</v>
      </c>
      <c r="E295" s="246" t="s">
        <v>21</v>
      </c>
      <c r="F295" s="247" t="s">
        <v>1228</v>
      </c>
      <c r="G295" s="245"/>
      <c r="H295" s="248">
        <v>0.69299999999999995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168</v>
      </c>
      <c r="AU295" s="254" t="s">
        <v>85</v>
      </c>
      <c r="AV295" s="14" t="s">
        <v>85</v>
      </c>
      <c r="AW295" s="14" t="s">
        <v>37</v>
      </c>
      <c r="AX295" s="14" t="s">
        <v>76</v>
      </c>
      <c r="AY295" s="254" t="s">
        <v>155</v>
      </c>
    </row>
    <row r="296" s="15" customFormat="1">
      <c r="A296" s="15"/>
      <c r="B296" s="255"/>
      <c r="C296" s="256"/>
      <c r="D296" s="227" t="s">
        <v>168</v>
      </c>
      <c r="E296" s="257" t="s">
        <v>21</v>
      </c>
      <c r="F296" s="258" t="s">
        <v>171</v>
      </c>
      <c r="G296" s="256"/>
      <c r="H296" s="259">
        <v>0.69299999999999995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168</v>
      </c>
      <c r="AU296" s="265" t="s">
        <v>85</v>
      </c>
      <c r="AV296" s="15" t="s">
        <v>162</v>
      </c>
      <c r="AW296" s="15" t="s">
        <v>37</v>
      </c>
      <c r="AX296" s="15" t="s">
        <v>83</v>
      </c>
      <c r="AY296" s="265" t="s">
        <v>155</v>
      </c>
    </row>
    <row r="297" s="2" customFormat="1" ht="16.5" customHeight="1">
      <c r="A297" s="40"/>
      <c r="B297" s="41"/>
      <c r="C297" s="214" t="s">
        <v>529</v>
      </c>
      <c r="D297" s="214" t="s">
        <v>157</v>
      </c>
      <c r="E297" s="215" t="s">
        <v>951</v>
      </c>
      <c r="F297" s="216" t="s">
        <v>952</v>
      </c>
      <c r="G297" s="217" t="s">
        <v>553</v>
      </c>
      <c r="H297" s="218">
        <v>1</v>
      </c>
      <c r="I297" s="219"/>
      <c r="J297" s="220">
        <f>ROUND(I297*H297,2)</f>
        <v>0</v>
      </c>
      <c r="K297" s="216" t="s">
        <v>161</v>
      </c>
      <c r="L297" s="46"/>
      <c r="M297" s="221" t="s">
        <v>21</v>
      </c>
      <c r="N297" s="222" t="s">
        <v>47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0.14999999999999999</v>
      </c>
      <c r="T297" s="224">
        <f>S297*H297</f>
        <v>0.14999999999999999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162</v>
      </c>
      <c r="AT297" s="225" t="s">
        <v>157</v>
      </c>
      <c r="AU297" s="225" t="s">
        <v>85</v>
      </c>
      <c r="AY297" s="19" t="s">
        <v>155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83</v>
      </c>
      <c r="BK297" s="226">
        <f>ROUND(I297*H297,2)</f>
        <v>0</v>
      </c>
      <c r="BL297" s="19" t="s">
        <v>162</v>
      </c>
      <c r="BM297" s="225" t="s">
        <v>1627</v>
      </c>
    </row>
    <row r="298" s="2" customFormat="1">
      <c r="A298" s="40"/>
      <c r="B298" s="41"/>
      <c r="C298" s="42"/>
      <c r="D298" s="227" t="s">
        <v>164</v>
      </c>
      <c r="E298" s="42"/>
      <c r="F298" s="228" t="s">
        <v>954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164</v>
      </c>
      <c r="AU298" s="19" t="s">
        <v>85</v>
      </c>
    </row>
    <row r="299" s="2" customFormat="1">
      <c r="A299" s="40"/>
      <c r="B299" s="41"/>
      <c r="C299" s="42"/>
      <c r="D299" s="232" t="s">
        <v>166</v>
      </c>
      <c r="E299" s="42"/>
      <c r="F299" s="233" t="s">
        <v>955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166</v>
      </c>
      <c r="AU299" s="19" t="s">
        <v>85</v>
      </c>
    </row>
    <row r="300" s="12" customFormat="1" ht="22.8" customHeight="1">
      <c r="A300" s="12"/>
      <c r="B300" s="198"/>
      <c r="C300" s="199"/>
      <c r="D300" s="200" t="s">
        <v>75</v>
      </c>
      <c r="E300" s="212" t="s">
        <v>982</v>
      </c>
      <c r="F300" s="212" t="s">
        <v>983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SUM(P301:P323)</f>
        <v>0</v>
      </c>
      <c r="Q300" s="206"/>
      <c r="R300" s="207">
        <f>SUM(R301:R323)</f>
        <v>0</v>
      </c>
      <c r="S300" s="206"/>
      <c r="T300" s="208">
        <f>SUM(T301:T323)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83</v>
      </c>
      <c r="AT300" s="210" t="s">
        <v>75</v>
      </c>
      <c r="AU300" s="210" t="s">
        <v>83</v>
      </c>
      <c r="AY300" s="209" t="s">
        <v>155</v>
      </c>
      <c r="BK300" s="211">
        <f>SUM(BK301:BK323)</f>
        <v>0</v>
      </c>
    </row>
    <row r="301" s="2" customFormat="1" ht="16.5" customHeight="1">
      <c r="A301" s="40"/>
      <c r="B301" s="41"/>
      <c r="C301" s="214" t="s">
        <v>536</v>
      </c>
      <c r="D301" s="214" t="s">
        <v>157</v>
      </c>
      <c r="E301" s="215" t="s">
        <v>985</v>
      </c>
      <c r="F301" s="216" t="s">
        <v>986</v>
      </c>
      <c r="G301" s="217" t="s">
        <v>443</v>
      </c>
      <c r="H301" s="218">
        <v>4.585</v>
      </c>
      <c r="I301" s="219"/>
      <c r="J301" s="220">
        <f>ROUND(I301*H301,2)</f>
        <v>0</v>
      </c>
      <c r="K301" s="216" t="s">
        <v>161</v>
      </c>
      <c r="L301" s="46"/>
      <c r="M301" s="221" t="s">
        <v>21</v>
      </c>
      <c r="N301" s="222" t="s">
        <v>47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162</v>
      </c>
      <c r="AT301" s="225" t="s">
        <v>157</v>
      </c>
      <c r="AU301" s="225" t="s">
        <v>85</v>
      </c>
      <c r="AY301" s="19" t="s">
        <v>155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83</v>
      </c>
      <c r="BK301" s="226">
        <f>ROUND(I301*H301,2)</f>
        <v>0</v>
      </c>
      <c r="BL301" s="19" t="s">
        <v>162</v>
      </c>
      <c r="BM301" s="225" t="s">
        <v>1230</v>
      </c>
    </row>
    <row r="302" s="2" customFormat="1">
      <c r="A302" s="40"/>
      <c r="B302" s="41"/>
      <c r="C302" s="42"/>
      <c r="D302" s="227" t="s">
        <v>164</v>
      </c>
      <c r="E302" s="42"/>
      <c r="F302" s="228" t="s">
        <v>988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164</v>
      </c>
      <c r="AU302" s="19" t="s">
        <v>85</v>
      </c>
    </row>
    <row r="303" s="2" customFormat="1">
      <c r="A303" s="40"/>
      <c r="B303" s="41"/>
      <c r="C303" s="42"/>
      <c r="D303" s="232" t="s">
        <v>166</v>
      </c>
      <c r="E303" s="42"/>
      <c r="F303" s="233" t="s">
        <v>989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166</v>
      </c>
      <c r="AU303" s="19" t="s">
        <v>85</v>
      </c>
    </row>
    <row r="304" s="2" customFormat="1" ht="16.5" customHeight="1">
      <c r="A304" s="40"/>
      <c r="B304" s="41"/>
      <c r="C304" s="214" t="s">
        <v>550</v>
      </c>
      <c r="D304" s="214" t="s">
        <v>157</v>
      </c>
      <c r="E304" s="215" t="s">
        <v>991</v>
      </c>
      <c r="F304" s="216" t="s">
        <v>992</v>
      </c>
      <c r="G304" s="217" t="s">
        <v>443</v>
      </c>
      <c r="H304" s="218">
        <v>4.585</v>
      </c>
      <c r="I304" s="219"/>
      <c r="J304" s="220">
        <f>ROUND(I304*H304,2)</f>
        <v>0</v>
      </c>
      <c r="K304" s="216" t="s">
        <v>161</v>
      </c>
      <c r="L304" s="46"/>
      <c r="M304" s="221" t="s">
        <v>21</v>
      </c>
      <c r="N304" s="222" t="s">
        <v>47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162</v>
      </c>
      <c r="AT304" s="225" t="s">
        <v>157</v>
      </c>
      <c r="AU304" s="225" t="s">
        <v>85</v>
      </c>
      <c r="AY304" s="19" t="s">
        <v>155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83</v>
      </c>
      <c r="BK304" s="226">
        <f>ROUND(I304*H304,2)</f>
        <v>0</v>
      </c>
      <c r="BL304" s="19" t="s">
        <v>162</v>
      </c>
      <c r="BM304" s="225" t="s">
        <v>1231</v>
      </c>
    </row>
    <row r="305" s="2" customFormat="1">
      <c r="A305" s="40"/>
      <c r="B305" s="41"/>
      <c r="C305" s="42"/>
      <c r="D305" s="227" t="s">
        <v>164</v>
      </c>
      <c r="E305" s="42"/>
      <c r="F305" s="228" t="s">
        <v>994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164</v>
      </c>
      <c r="AU305" s="19" t="s">
        <v>85</v>
      </c>
    </row>
    <row r="306" s="2" customFormat="1">
      <c r="A306" s="40"/>
      <c r="B306" s="41"/>
      <c r="C306" s="42"/>
      <c r="D306" s="232" t="s">
        <v>166</v>
      </c>
      <c r="E306" s="42"/>
      <c r="F306" s="233" t="s">
        <v>995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166</v>
      </c>
      <c r="AU306" s="19" t="s">
        <v>85</v>
      </c>
    </row>
    <row r="307" s="2" customFormat="1" ht="16.5" customHeight="1">
      <c r="A307" s="40"/>
      <c r="B307" s="41"/>
      <c r="C307" s="214" t="s">
        <v>561</v>
      </c>
      <c r="D307" s="214" t="s">
        <v>157</v>
      </c>
      <c r="E307" s="215" t="s">
        <v>997</v>
      </c>
      <c r="F307" s="216" t="s">
        <v>998</v>
      </c>
      <c r="G307" s="217" t="s">
        <v>443</v>
      </c>
      <c r="H307" s="218">
        <v>73.359999999999999</v>
      </c>
      <c r="I307" s="219"/>
      <c r="J307" s="220">
        <f>ROUND(I307*H307,2)</f>
        <v>0</v>
      </c>
      <c r="K307" s="216" t="s">
        <v>161</v>
      </c>
      <c r="L307" s="46"/>
      <c r="M307" s="221" t="s">
        <v>21</v>
      </c>
      <c r="N307" s="222" t="s">
        <v>47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162</v>
      </c>
      <c r="AT307" s="225" t="s">
        <v>157</v>
      </c>
      <c r="AU307" s="225" t="s">
        <v>85</v>
      </c>
      <c r="AY307" s="19" t="s">
        <v>155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83</v>
      </c>
      <c r="BK307" s="226">
        <f>ROUND(I307*H307,2)</f>
        <v>0</v>
      </c>
      <c r="BL307" s="19" t="s">
        <v>162</v>
      </c>
      <c r="BM307" s="225" t="s">
        <v>1232</v>
      </c>
    </row>
    <row r="308" s="2" customFormat="1">
      <c r="A308" s="40"/>
      <c r="B308" s="41"/>
      <c r="C308" s="42"/>
      <c r="D308" s="227" t="s">
        <v>164</v>
      </c>
      <c r="E308" s="42"/>
      <c r="F308" s="228" t="s">
        <v>1000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164</v>
      </c>
      <c r="AU308" s="19" t="s">
        <v>85</v>
      </c>
    </row>
    <row r="309" s="2" customFormat="1">
      <c r="A309" s="40"/>
      <c r="B309" s="41"/>
      <c r="C309" s="42"/>
      <c r="D309" s="232" t="s">
        <v>166</v>
      </c>
      <c r="E309" s="42"/>
      <c r="F309" s="233" t="s">
        <v>1001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166</v>
      </c>
      <c r="AU309" s="19" t="s">
        <v>85</v>
      </c>
    </row>
    <row r="310" s="14" customFormat="1">
      <c r="A310" s="14"/>
      <c r="B310" s="244"/>
      <c r="C310" s="245"/>
      <c r="D310" s="227" t="s">
        <v>168</v>
      </c>
      <c r="E310" s="245"/>
      <c r="F310" s="247" t="s">
        <v>1628</v>
      </c>
      <c r="G310" s="245"/>
      <c r="H310" s="248">
        <v>73.359999999999999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168</v>
      </c>
      <c r="AU310" s="254" t="s">
        <v>85</v>
      </c>
      <c r="AV310" s="14" t="s">
        <v>85</v>
      </c>
      <c r="AW310" s="14" t="s">
        <v>4</v>
      </c>
      <c r="AX310" s="14" t="s">
        <v>83</v>
      </c>
      <c r="AY310" s="254" t="s">
        <v>155</v>
      </c>
    </row>
    <row r="311" s="2" customFormat="1" ht="24.15" customHeight="1">
      <c r="A311" s="40"/>
      <c r="B311" s="41"/>
      <c r="C311" s="214" t="s">
        <v>566</v>
      </c>
      <c r="D311" s="214" t="s">
        <v>157</v>
      </c>
      <c r="E311" s="215" t="s">
        <v>1234</v>
      </c>
      <c r="F311" s="216" t="s">
        <v>1235</v>
      </c>
      <c r="G311" s="217" t="s">
        <v>443</v>
      </c>
      <c r="H311" s="218">
        <v>4.4349999999999996</v>
      </c>
      <c r="I311" s="219"/>
      <c r="J311" s="220">
        <f>ROUND(I311*H311,2)</f>
        <v>0</v>
      </c>
      <c r="K311" s="216" t="s">
        <v>161</v>
      </c>
      <c r="L311" s="46"/>
      <c r="M311" s="221" t="s">
        <v>21</v>
      </c>
      <c r="N311" s="222" t="s">
        <v>47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162</v>
      </c>
      <c r="AT311" s="225" t="s">
        <v>157</v>
      </c>
      <c r="AU311" s="225" t="s">
        <v>85</v>
      </c>
      <c r="AY311" s="19" t="s">
        <v>155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83</v>
      </c>
      <c r="BK311" s="226">
        <f>ROUND(I311*H311,2)</f>
        <v>0</v>
      </c>
      <c r="BL311" s="19" t="s">
        <v>162</v>
      </c>
      <c r="BM311" s="225" t="s">
        <v>1236</v>
      </c>
    </row>
    <row r="312" s="2" customFormat="1">
      <c r="A312" s="40"/>
      <c r="B312" s="41"/>
      <c r="C312" s="42"/>
      <c r="D312" s="227" t="s">
        <v>164</v>
      </c>
      <c r="E312" s="42"/>
      <c r="F312" s="228" t="s">
        <v>1032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164</v>
      </c>
      <c r="AU312" s="19" t="s">
        <v>85</v>
      </c>
    </row>
    <row r="313" s="2" customFormat="1">
      <c r="A313" s="40"/>
      <c r="B313" s="41"/>
      <c r="C313" s="42"/>
      <c r="D313" s="232" t="s">
        <v>166</v>
      </c>
      <c r="E313" s="42"/>
      <c r="F313" s="233" t="s">
        <v>1237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166</v>
      </c>
      <c r="AU313" s="19" t="s">
        <v>85</v>
      </c>
    </row>
    <row r="314" s="2" customFormat="1" ht="16.5" customHeight="1">
      <c r="A314" s="40"/>
      <c r="B314" s="41"/>
      <c r="C314" s="214" t="s">
        <v>576</v>
      </c>
      <c r="D314" s="214" t="s">
        <v>157</v>
      </c>
      <c r="E314" s="215" t="s">
        <v>1017</v>
      </c>
      <c r="F314" s="216" t="s">
        <v>1018</v>
      </c>
      <c r="G314" s="217" t="s">
        <v>443</v>
      </c>
      <c r="H314" s="218">
        <v>26.084</v>
      </c>
      <c r="I314" s="219"/>
      <c r="J314" s="220">
        <f>ROUND(I314*H314,2)</f>
        <v>0</v>
      </c>
      <c r="K314" s="216" t="s">
        <v>161</v>
      </c>
      <c r="L314" s="46"/>
      <c r="M314" s="221" t="s">
        <v>21</v>
      </c>
      <c r="N314" s="222" t="s">
        <v>47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162</v>
      </c>
      <c r="AT314" s="225" t="s">
        <v>157</v>
      </c>
      <c r="AU314" s="225" t="s">
        <v>85</v>
      </c>
      <c r="AY314" s="19" t="s">
        <v>155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83</v>
      </c>
      <c r="BK314" s="226">
        <f>ROUND(I314*H314,2)</f>
        <v>0</v>
      </c>
      <c r="BL314" s="19" t="s">
        <v>162</v>
      </c>
      <c r="BM314" s="225" t="s">
        <v>1629</v>
      </c>
    </row>
    <row r="315" s="2" customFormat="1">
      <c r="A315" s="40"/>
      <c r="B315" s="41"/>
      <c r="C315" s="42"/>
      <c r="D315" s="227" t="s">
        <v>164</v>
      </c>
      <c r="E315" s="42"/>
      <c r="F315" s="228" t="s">
        <v>1020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164</v>
      </c>
      <c r="AU315" s="19" t="s">
        <v>85</v>
      </c>
    </row>
    <row r="316" s="2" customFormat="1">
      <c r="A316" s="40"/>
      <c r="B316" s="41"/>
      <c r="C316" s="42"/>
      <c r="D316" s="232" t="s">
        <v>166</v>
      </c>
      <c r="E316" s="42"/>
      <c r="F316" s="233" t="s">
        <v>1021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166</v>
      </c>
      <c r="AU316" s="19" t="s">
        <v>85</v>
      </c>
    </row>
    <row r="317" s="2" customFormat="1" ht="16.5" customHeight="1">
      <c r="A317" s="40"/>
      <c r="B317" s="41"/>
      <c r="C317" s="214" t="s">
        <v>581</v>
      </c>
      <c r="D317" s="214" t="s">
        <v>157</v>
      </c>
      <c r="E317" s="215" t="s">
        <v>1023</v>
      </c>
      <c r="F317" s="216" t="s">
        <v>1024</v>
      </c>
      <c r="G317" s="217" t="s">
        <v>443</v>
      </c>
      <c r="H317" s="218">
        <v>417.34399999999999</v>
      </c>
      <c r="I317" s="219"/>
      <c r="J317" s="220">
        <f>ROUND(I317*H317,2)</f>
        <v>0</v>
      </c>
      <c r="K317" s="216" t="s">
        <v>161</v>
      </c>
      <c r="L317" s="46"/>
      <c r="M317" s="221" t="s">
        <v>21</v>
      </c>
      <c r="N317" s="222" t="s">
        <v>47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162</v>
      </c>
      <c r="AT317" s="225" t="s">
        <v>157</v>
      </c>
      <c r="AU317" s="225" t="s">
        <v>85</v>
      </c>
      <c r="AY317" s="19" t="s">
        <v>155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83</v>
      </c>
      <c r="BK317" s="226">
        <f>ROUND(I317*H317,2)</f>
        <v>0</v>
      </c>
      <c r="BL317" s="19" t="s">
        <v>162</v>
      </c>
      <c r="BM317" s="225" t="s">
        <v>1630</v>
      </c>
    </row>
    <row r="318" s="2" customFormat="1">
      <c r="A318" s="40"/>
      <c r="B318" s="41"/>
      <c r="C318" s="42"/>
      <c r="D318" s="227" t="s">
        <v>164</v>
      </c>
      <c r="E318" s="42"/>
      <c r="F318" s="228" t="s">
        <v>1013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164</v>
      </c>
      <c r="AU318" s="19" t="s">
        <v>85</v>
      </c>
    </row>
    <row r="319" s="2" customFormat="1">
      <c r="A319" s="40"/>
      <c r="B319" s="41"/>
      <c r="C319" s="42"/>
      <c r="D319" s="232" t="s">
        <v>166</v>
      </c>
      <c r="E319" s="42"/>
      <c r="F319" s="233" t="s">
        <v>1026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166</v>
      </c>
      <c r="AU319" s="19" t="s">
        <v>85</v>
      </c>
    </row>
    <row r="320" s="14" customFormat="1">
      <c r="A320" s="14"/>
      <c r="B320" s="244"/>
      <c r="C320" s="245"/>
      <c r="D320" s="227" t="s">
        <v>168</v>
      </c>
      <c r="E320" s="245"/>
      <c r="F320" s="247" t="s">
        <v>1631</v>
      </c>
      <c r="G320" s="245"/>
      <c r="H320" s="248">
        <v>417.34399999999999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168</v>
      </c>
      <c r="AU320" s="254" t="s">
        <v>85</v>
      </c>
      <c r="AV320" s="14" t="s">
        <v>85</v>
      </c>
      <c r="AW320" s="14" t="s">
        <v>4</v>
      </c>
      <c r="AX320" s="14" t="s">
        <v>83</v>
      </c>
      <c r="AY320" s="254" t="s">
        <v>155</v>
      </c>
    </row>
    <row r="321" s="2" customFormat="1" ht="24.15" customHeight="1">
      <c r="A321" s="40"/>
      <c r="B321" s="41"/>
      <c r="C321" s="214" t="s">
        <v>585</v>
      </c>
      <c r="D321" s="214" t="s">
        <v>157</v>
      </c>
      <c r="E321" s="215" t="s">
        <v>1046</v>
      </c>
      <c r="F321" s="216" t="s">
        <v>1047</v>
      </c>
      <c r="G321" s="217" t="s">
        <v>443</v>
      </c>
      <c r="H321" s="218">
        <v>26.084</v>
      </c>
      <c r="I321" s="219"/>
      <c r="J321" s="220">
        <f>ROUND(I321*H321,2)</f>
        <v>0</v>
      </c>
      <c r="K321" s="216" t="s">
        <v>161</v>
      </c>
      <c r="L321" s="46"/>
      <c r="M321" s="221" t="s">
        <v>21</v>
      </c>
      <c r="N321" s="222" t="s">
        <v>47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162</v>
      </c>
      <c r="AT321" s="225" t="s">
        <v>157</v>
      </c>
      <c r="AU321" s="225" t="s">
        <v>85</v>
      </c>
      <c r="AY321" s="19" t="s">
        <v>155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83</v>
      </c>
      <c r="BK321" s="226">
        <f>ROUND(I321*H321,2)</f>
        <v>0</v>
      </c>
      <c r="BL321" s="19" t="s">
        <v>162</v>
      </c>
      <c r="BM321" s="225" t="s">
        <v>1632</v>
      </c>
    </row>
    <row r="322" s="2" customFormat="1">
      <c r="A322" s="40"/>
      <c r="B322" s="41"/>
      <c r="C322" s="42"/>
      <c r="D322" s="227" t="s">
        <v>164</v>
      </c>
      <c r="E322" s="42"/>
      <c r="F322" s="228" t="s">
        <v>1047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164</v>
      </c>
      <c r="AU322" s="19" t="s">
        <v>85</v>
      </c>
    </row>
    <row r="323" s="2" customFormat="1">
      <c r="A323" s="40"/>
      <c r="B323" s="41"/>
      <c r="C323" s="42"/>
      <c r="D323" s="232" t="s">
        <v>166</v>
      </c>
      <c r="E323" s="42"/>
      <c r="F323" s="233" t="s">
        <v>1049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166</v>
      </c>
      <c r="AU323" s="19" t="s">
        <v>85</v>
      </c>
    </row>
    <row r="324" s="12" customFormat="1" ht="22.8" customHeight="1">
      <c r="A324" s="12"/>
      <c r="B324" s="198"/>
      <c r="C324" s="199"/>
      <c r="D324" s="200" t="s">
        <v>75</v>
      </c>
      <c r="E324" s="212" t="s">
        <v>1050</v>
      </c>
      <c r="F324" s="212" t="s">
        <v>1051</v>
      </c>
      <c r="G324" s="199"/>
      <c r="H324" s="199"/>
      <c r="I324" s="202"/>
      <c r="J324" s="213">
        <f>BK324</f>
        <v>0</v>
      </c>
      <c r="K324" s="199"/>
      <c r="L324" s="204"/>
      <c r="M324" s="205"/>
      <c r="N324" s="206"/>
      <c r="O324" s="206"/>
      <c r="P324" s="207">
        <f>SUM(P325:P327)</f>
        <v>0</v>
      </c>
      <c r="Q324" s="206"/>
      <c r="R324" s="207">
        <f>SUM(R325:R327)</f>
        <v>0</v>
      </c>
      <c r="S324" s="206"/>
      <c r="T324" s="208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9" t="s">
        <v>83</v>
      </c>
      <c r="AT324" s="210" t="s">
        <v>75</v>
      </c>
      <c r="AU324" s="210" t="s">
        <v>83</v>
      </c>
      <c r="AY324" s="209" t="s">
        <v>155</v>
      </c>
      <c r="BK324" s="211">
        <f>SUM(BK325:BK327)</f>
        <v>0</v>
      </c>
    </row>
    <row r="325" s="2" customFormat="1" ht="16.5" customHeight="1">
      <c r="A325" s="40"/>
      <c r="B325" s="41"/>
      <c r="C325" s="214" t="s">
        <v>590</v>
      </c>
      <c r="D325" s="214" t="s">
        <v>157</v>
      </c>
      <c r="E325" s="215" t="s">
        <v>1238</v>
      </c>
      <c r="F325" s="216" t="s">
        <v>1239</v>
      </c>
      <c r="G325" s="217" t="s">
        <v>443</v>
      </c>
      <c r="H325" s="218">
        <v>25.908000000000001</v>
      </c>
      <c r="I325" s="219"/>
      <c r="J325" s="220">
        <f>ROUND(I325*H325,2)</f>
        <v>0</v>
      </c>
      <c r="K325" s="216" t="s">
        <v>161</v>
      </c>
      <c r="L325" s="46"/>
      <c r="M325" s="221" t="s">
        <v>21</v>
      </c>
      <c r="N325" s="222" t="s">
        <v>47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162</v>
      </c>
      <c r="AT325" s="225" t="s">
        <v>157</v>
      </c>
      <c r="AU325" s="225" t="s">
        <v>85</v>
      </c>
      <c r="AY325" s="19" t="s">
        <v>155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83</v>
      </c>
      <c r="BK325" s="226">
        <f>ROUND(I325*H325,2)</f>
        <v>0</v>
      </c>
      <c r="BL325" s="19" t="s">
        <v>162</v>
      </c>
      <c r="BM325" s="225" t="s">
        <v>1240</v>
      </c>
    </row>
    <row r="326" s="2" customFormat="1">
      <c r="A326" s="40"/>
      <c r="B326" s="41"/>
      <c r="C326" s="42"/>
      <c r="D326" s="227" t="s">
        <v>164</v>
      </c>
      <c r="E326" s="42"/>
      <c r="F326" s="228" t="s">
        <v>1241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164</v>
      </c>
      <c r="AU326" s="19" t="s">
        <v>85</v>
      </c>
    </row>
    <row r="327" s="2" customFormat="1">
      <c r="A327" s="40"/>
      <c r="B327" s="41"/>
      <c r="C327" s="42"/>
      <c r="D327" s="232" t="s">
        <v>166</v>
      </c>
      <c r="E327" s="42"/>
      <c r="F327" s="233" t="s">
        <v>1242</v>
      </c>
      <c r="G327" s="42"/>
      <c r="H327" s="42"/>
      <c r="I327" s="229"/>
      <c r="J327" s="42"/>
      <c r="K327" s="42"/>
      <c r="L327" s="46"/>
      <c r="M327" s="291"/>
      <c r="N327" s="292"/>
      <c r="O327" s="293"/>
      <c r="P327" s="293"/>
      <c r="Q327" s="293"/>
      <c r="R327" s="293"/>
      <c r="S327" s="293"/>
      <c r="T327" s="2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166</v>
      </c>
      <c r="AU327" s="19" t="s">
        <v>85</v>
      </c>
    </row>
    <row r="328" s="2" customFormat="1" ht="6.96" customHeight="1">
      <c r="A328" s="40"/>
      <c r="B328" s="61"/>
      <c r="C328" s="62"/>
      <c r="D328" s="62"/>
      <c r="E328" s="62"/>
      <c r="F328" s="62"/>
      <c r="G328" s="62"/>
      <c r="H328" s="62"/>
      <c r="I328" s="62"/>
      <c r="J328" s="62"/>
      <c r="K328" s="62"/>
      <c r="L328" s="46"/>
      <c r="M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</sheetData>
  <sheetProtection sheet="1" autoFilter="0" formatColumns="0" formatRows="0" objects="1" scenarios="1" spinCount="100000" saltValue="TSEwShZ87PqPrhu5Xh8D5fvxN4krbhy/+ApXvjq4fCv33yMF+VXHlq44VzcJAjmg+pcLhAVO3w1Sh1CAlF+Wnw==" hashValue="+zUO1XbL/LlX1eHdXfIx0fQR92tjzZCUJyoZJ3gSwLOAwPTgPuS4re+bkYjjYivGQzVbLCjt8YWfsr+i8kmMrA==" algorithmName="SHA-512" password="C71F"/>
  <autoFilter ref="C92:K3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2_02/113107346"/>
    <hyperlink ref="F109" r:id="rId2" display="https://podminky.urs.cz/item/CS_URS_2022_02/132212222"/>
    <hyperlink ref="F127" r:id="rId3" display="https://podminky.urs.cz/item/CS_URS_2022_02/132312222"/>
    <hyperlink ref="F132" r:id="rId4" display="https://podminky.urs.cz/item/CS_URS_2022_02/151101101"/>
    <hyperlink ref="F139" r:id="rId5" display="https://podminky.urs.cz/item/CS_URS_2022_02/151101102"/>
    <hyperlink ref="F145" r:id="rId6" display="https://podminky.urs.cz/item/CS_URS_2022_02/151101111"/>
    <hyperlink ref="F148" r:id="rId7" display="https://podminky.urs.cz/item/CS_URS_2022_02/151101112"/>
    <hyperlink ref="F151" r:id="rId8" display="https://podminky.urs.cz/item/CS_URS_2022_02/162751117"/>
    <hyperlink ref="F158" r:id="rId9" display="https://podminky.urs.cz/item/CS_URS_2022_02/162751119"/>
    <hyperlink ref="F162" r:id="rId10" display="https://podminky.urs.cz/item/CS_URS_2022_02/162751137"/>
    <hyperlink ref="F169" r:id="rId11" display="https://podminky.urs.cz/item/CS_URS_2022_02/162751139"/>
    <hyperlink ref="F173" r:id="rId12" display="https://podminky.urs.cz/item/CS_URS_2022_02/171201221"/>
    <hyperlink ref="F181" r:id="rId13" display="https://podminky.urs.cz/item/CS_URS_2022_02/174151101"/>
    <hyperlink ref="F199" r:id="rId14" display="https://podminky.urs.cz/item/CS_URS_2022_02/175151101"/>
    <hyperlink ref="F216" r:id="rId15" display="https://podminky.urs.cz/item/CS_URS_2022_02/451573111"/>
    <hyperlink ref="F224" r:id="rId16" display="https://podminky.urs.cz/item/CS_URS_2022_02/452312131"/>
    <hyperlink ref="F235" r:id="rId17" display="https://podminky.urs.cz/item/CS_URS_2022_02/831312121"/>
    <hyperlink ref="F244" r:id="rId18" display="https://podminky.urs.cz/item/CS_URS_2022_02/831312193"/>
    <hyperlink ref="F247" r:id="rId19" display="https://podminky.urs.cz/item/CS_URS_2022_02/831372121"/>
    <hyperlink ref="F255" r:id="rId20" display="https://podminky.urs.cz/item/CS_URS_2022_02/831372193"/>
    <hyperlink ref="F258" r:id="rId21" display="https://podminky.urs.cz/item/CS_URS_2022_02/892351111"/>
    <hyperlink ref="F261" r:id="rId22" display="https://podminky.urs.cz/item/CS_URS_2022_02/892372111"/>
    <hyperlink ref="F264" r:id="rId23" display="https://podminky.urs.cz/item/CS_URS_2022_02/892381111"/>
    <hyperlink ref="F277" r:id="rId24" display="https://podminky.urs.cz/item/CS_URS_2022_02/919735116"/>
    <hyperlink ref="F285" r:id="rId25" display="https://podminky.urs.cz/item/CS_URS_2022_02/810351811"/>
    <hyperlink ref="F289" r:id="rId26" display="https://podminky.urs.cz/item/CS_URS_2022_02/810391811"/>
    <hyperlink ref="F293" r:id="rId27" display="https://podminky.urs.cz/item/CS_URS_2022_02/890411851"/>
    <hyperlink ref="F299" r:id="rId28" display="https://podminky.urs.cz/item/CS_URS_2022_02/899103211"/>
    <hyperlink ref="F303" r:id="rId29" display="https://podminky.urs.cz/item/CS_URS_2022_02/997013111"/>
    <hyperlink ref="F306" r:id="rId30" display="https://podminky.urs.cz/item/CS_URS_2022_02/997013501"/>
    <hyperlink ref="F309" r:id="rId31" display="https://podminky.urs.cz/item/CS_URS_2022_02/997013509"/>
    <hyperlink ref="F313" r:id="rId32" display="https://podminky.urs.cz/item/CS_URS_2022_02/997013861"/>
    <hyperlink ref="F316" r:id="rId33" display="https://podminky.urs.cz/item/CS_URS_2022_02/997221561"/>
    <hyperlink ref="F319" r:id="rId34" display="https://podminky.urs.cz/item/CS_URS_2022_02/997221569"/>
    <hyperlink ref="F323" r:id="rId35" display="https://podminky.urs.cz/item/CS_URS_2022_02/997221875"/>
    <hyperlink ref="F327" r:id="rId36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1" customFormat="1" ht="12" customHeight="1">
      <c r="B8" s="22"/>
      <c r="D8" s="144" t="s">
        <v>119</v>
      </c>
      <c r="L8" s="22"/>
    </row>
    <row r="9" s="2" customFormat="1" ht="16.5" customHeight="1">
      <c r="A9" s="40"/>
      <c r="B9" s="46"/>
      <c r="C9" s="40"/>
      <c r="D9" s="40"/>
      <c r="E9" s="145" t="s">
        <v>1307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1633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26. 7. 2022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26</v>
      </c>
      <c r="E16" s="40"/>
      <c r="F16" s="40"/>
      <c r="G16" s="40"/>
      <c r="H16" s="40"/>
      <c r="I16" s="144" t="s">
        <v>27</v>
      </c>
      <c r="J16" s="135" t="s">
        <v>28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4" t="s">
        <v>30</v>
      </c>
      <c r="J17" s="135" t="s">
        <v>21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27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30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27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30</v>
      </c>
      <c r="J23" s="135" t="s">
        <v>36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27</v>
      </c>
      <c r="J25" s="135" t="s">
        <v>21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4" t="s">
        <v>30</v>
      </c>
      <c r="J26" s="135" t="s">
        <v>21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21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ROUND((SUM(BE91:BE183)),  2)</f>
        <v>0</v>
      </c>
      <c r="G35" s="40"/>
      <c r="H35" s="40"/>
      <c r="I35" s="159">
        <v>0.20999999999999999</v>
      </c>
      <c r="J35" s="158">
        <f>ROUND(((SUM(BE91:BE183))*I35),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ROUND((SUM(BF91:BF183)),  2)</f>
        <v>0</v>
      </c>
      <c r="G36" s="40"/>
      <c r="H36" s="40"/>
      <c r="I36" s="159">
        <v>0.14999999999999999</v>
      </c>
      <c r="J36" s="158">
        <f>ROUND(((SUM(BF91:BF183))*I36),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ROUND((SUM(BG91:BG183)),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ROUND((SUM(BH91:BH183)),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ROUND((SUM(BI91:BI183)),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Valtice - rekonstrukce kanalizace na ulicích Mikulovská, Břeclavská - část II.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1307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330.3.3 - Obnova povrchu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Valtice</v>
      </c>
      <c r="G56" s="42"/>
      <c r="H56" s="42"/>
      <c r="I56" s="34" t="s">
        <v>24</v>
      </c>
      <c r="J56" s="74" t="str">
        <f>IF(J14="","",J14)</f>
        <v>26. 7. 2022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Vodovody a kanalizace Břeclav a.s.</v>
      </c>
      <c r="G58" s="42"/>
      <c r="H58" s="42"/>
      <c r="I58" s="34" t="s">
        <v>33</v>
      </c>
      <c r="J58" s="38" t="str">
        <f>E23</f>
        <v>AQUA PROCON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Humpolík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124</v>
      </c>
      <c r="D61" s="173"/>
      <c r="E61" s="173"/>
      <c r="F61" s="173"/>
      <c r="G61" s="173"/>
      <c r="H61" s="173"/>
      <c r="I61" s="173"/>
      <c r="J61" s="174" t="s">
        <v>125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6"/>
      <c r="C64" s="177"/>
      <c r="D64" s="178" t="s">
        <v>127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1244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134</v>
      </c>
      <c r="E67" s="184"/>
      <c r="F67" s="184"/>
      <c r="G67" s="184"/>
      <c r="H67" s="184"/>
      <c r="I67" s="184"/>
      <c r="J67" s="185">
        <f>J149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136</v>
      </c>
      <c r="E68" s="184"/>
      <c r="F68" s="184"/>
      <c r="G68" s="184"/>
      <c r="H68" s="184"/>
      <c r="I68" s="184"/>
      <c r="J68" s="185">
        <f>J156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137</v>
      </c>
      <c r="E69" s="184"/>
      <c r="F69" s="184"/>
      <c r="G69" s="184"/>
      <c r="H69" s="184"/>
      <c r="I69" s="184"/>
      <c r="J69" s="185">
        <f>J180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140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Valtice - rekonstrukce kanalizace na ulicích Mikulovská, Břeclavská - část II.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119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1307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121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330.3.3 - Obnova povrchu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F14</f>
        <v>Valtice</v>
      </c>
      <c r="G85" s="42"/>
      <c r="H85" s="42"/>
      <c r="I85" s="34" t="s">
        <v>24</v>
      </c>
      <c r="J85" s="74" t="str">
        <f>IF(J14="","",J14)</f>
        <v>26. 7. 2022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26</v>
      </c>
      <c r="D87" s="42"/>
      <c r="E87" s="42"/>
      <c r="F87" s="29" t="str">
        <f>E17</f>
        <v>Vodovody a kanalizace Břeclav a.s.</v>
      </c>
      <c r="G87" s="42"/>
      <c r="H87" s="42"/>
      <c r="I87" s="34" t="s">
        <v>33</v>
      </c>
      <c r="J87" s="38" t="str">
        <f>E23</f>
        <v>AQUA PROCON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38</v>
      </c>
      <c r="J88" s="38" t="str">
        <f>E26</f>
        <v>Ing. Humpolík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141</v>
      </c>
      <c r="D90" s="190" t="s">
        <v>61</v>
      </c>
      <c r="E90" s="190" t="s">
        <v>57</v>
      </c>
      <c r="F90" s="190" t="s">
        <v>58</v>
      </c>
      <c r="G90" s="190" t="s">
        <v>142</v>
      </c>
      <c r="H90" s="190" t="s">
        <v>143</v>
      </c>
      <c r="I90" s="190" t="s">
        <v>144</v>
      </c>
      <c r="J90" s="190" t="s">
        <v>125</v>
      </c>
      <c r="K90" s="191" t="s">
        <v>145</v>
      </c>
      <c r="L90" s="192"/>
      <c r="M90" s="94" t="s">
        <v>21</v>
      </c>
      <c r="N90" s="95" t="s">
        <v>46</v>
      </c>
      <c r="O90" s="95" t="s">
        <v>146</v>
      </c>
      <c r="P90" s="95" t="s">
        <v>147</v>
      </c>
      <c r="Q90" s="95" t="s">
        <v>148</v>
      </c>
      <c r="R90" s="95" t="s">
        <v>149</v>
      </c>
      <c r="S90" s="95" t="s">
        <v>150</v>
      </c>
      <c r="T90" s="96" t="s">
        <v>151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152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0.42657784000000004</v>
      </c>
      <c r="S91" s="98"/>
      <c r="T91" s="196">
        <f>T92</f>
        <v>42.057520000000004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126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153</v>
      </c>
      <c r="F92" s="201" t="s">
        <v>154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P93+P119+P149+P156+P180</f>
        <v>0</v>
      </c>
      <c r="Q92" s="206"/>
      <c r="R92" s="207">
        <f>R93+R119+R149+R156+R180</f>
        <v>0.42657784000000004</v>
      </c>
      <c r="S92" s="206"/>
      <c r="T92" s="208">
        <f>T93+T119+T149+T156+T180</f>
        <v>42.057520000000004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155</v>
      </c>
      <c r="BK92" s="211">
        <f>BK93+BK119+BK149+BK156+BK180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156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SUM(P94:P118)</f>
        <v>0</v>
      </c>
      <c r="Q93" s="206"/>
      <c r="R93" s="207">
        <f>SUM(R94:R118)</f>
        <v>0.013154240000000001</v>
      </c>
      <c r="S93" s="206"/>
      <c r="T93" s="208">
        <f>SUM(T94:T118)</f>
        <v>42.057520000000004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155</v>
      </c>
      <c r="BK93" s="211">
        <f>SUM(BK94:BK118)</f>
        <v>0</v>
      </c>
    </row>
    <row r="94" s="2" customFormat="1" ht="16.5" customHeight="1">
      <c r="A94" s="40"/>
      <c r="B94" s="41"/>
      <c r="C94" s="214" t="s">
        <v>83</v>
      </c>
      <c r="D94" s="214" t="s">
        <v>157</v>
      </c>
      <c r="E94" s="215" t="s">
        <v>1245</v>
      </c>
      <c r="F94" s="216" t="s">
        <v>1246</v>
      </c>
      <c r="G94" s="217" t="s">
        <v>160</v>
      </c>
      <c r="H94" s="218">
        <v>2</v>
      </c>
      <c r="I94" s="219"/>
      <c r="J94" s="220">
        <f>ROUND(I94*H94,2)</f>
        <v>0</v>
      </c>
      <c r="K94" s="216" t="s">
        <v>161</v>
      </c>
      <c r="L94" s="46"/>
      <c r="M94" s="221" t="s">
        <v>21</v>
      </c>
      <c r="N94" s="222" t="s">
        <v>47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0.26000000000000001</v>
      </c>
      <c r="T94" s="224">
        <f>S94*H94</f>
        <v>0.52000000000000002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162</v>
      </c>
      <c r="AT94" s="225" t="s">
        <v>157</v>
      </c>
      <c r="AU94" s="225" t="s">
        <v>85</v>
      </c>
      <c r="AY94" s="19" t="s">
        <v>155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83</v>
      </c>
      <c r="BK94" s="226">
        <f>ROUND(I94*H94,2)</f>
        <v>0</v>
      </c>
      <c r="BL94" s="19" t="s">
        <v>162</v>
      </c>
      <c r="BM94" s="225" t="s">
        <v>1247</v>
      </c>
    </row>
    <row r="95" s="2" customFormat="1">
      <c r="A95" s="40"/>
      <c r="B95" s="41"/>
      <c r="C95" s="42"/>
      <c r="D95" s="227" t="s">
        <v>164</v>
      </c>
      <c r="E95" s="42"/>
      <c r="F95" s="228" t="s">
        <v>1248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164</v>
      </c>
      <c r="AU95" s="19" t="s">
        <v>85</v>
      </c>
    </row>
    <row r="96" s="2" customFormat="1">
      <c r="A96" s="40"/>
      <c r="B96" s="41"/>
      <c r="C96" s="42"/>
      <c r="D96" s="232" t="s">
        <v>166</v>
      </c>
      <c r="E96" s="42"/>
      <c r="F96" s="233" t="s">
        <v>1249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166</v>
      </c>
      <c r="AU96" s="19" t="s">
        <v>85</v>
      </c>
    </row>
    <row r="97" s="14" customFormat="1">
      <c r="A97" s="14"/>
      <c r="B97" s="244"/>
      <c r="C97" s="245"/>
      <c r="D97" s="227" t="s">
        <v>168</v>
      </c>
      <c r="E97" s="246" t="s">
        <v>21</v>
      </c>
      <c r="F97" s="247" t="s">
        <v>1634</v>
      </c>
      <c r="G97" s="245"/>
      <c r="H97" s="248">
        <v>2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168</v>
      </c>
      <c r="AU97" s="254" t="s">
        <v>85</v>
      </c>
      <c r="AV97" s="14" t="s">
        <v>85</v>
      </c>
      <c r="AW97" s="14" t="s">
        <v>37</v>
      </c>
      <c r="AX97" s="14" t="s">
        <v>83</v>
      </c>
      <c r="AY97" s="254" t="s">
        <v>155</v>
      </c>
    </row>
    <row r="98" s="2" customFormat="1" ht="16.5" customHeight="1">
      <c r="A98" s="40"/>
      <c r="B98" s="41"/>
      <c r="C98" s="214" t="s">
        <v>85</v>
      </c>
      <c r="D98" s="214" t="s">
        <v>157</v>
      </c>
      <c r="E98" s="215" t="s">
        <v>181</v>
      </c>
      <c r="F98" s="216" t="s">
        <v>182</v>
      </c>
      <c r="G98" s="217" t="s">
        <v>160</v>
      </c>
      <c r="H98" s="218">
        <v>2</v>
      </c>
      <c r="I98" s="219"/>
      <c r="J98" s="220">
        <f>ROUND(I98*H98,2)</f>
        <v>0</v>
      </c>
      <c r="K98" s="216" t="s">
        <v>161</v>
      </c>
      <c r="L98" s="46"/>
      <c r="M98" s="221" t="s">
        <v>21</v>
      </c>
      <c r="N98" s="222" t="s">
        <v>47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0.28999999999999998</v>
      </c>
      <c r="T98" s="224">
        <f>S98*H98</f>
        <v>0.57999999999999996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162</v>
      </c>
      <c r="AT98" s="225" t="s">
        <v>157</v>
      </c>
      <c r="AU98" s="225" t="s">
        <v>85</v>
      </c>
      <c r="AY98" s="19" t="s">
        <v>155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162</v>
      </c>
      <c r="BM98" s="225" t="s">
        <v>1252</v>
      </c>
    </row>
    <row r="99" s="2" customFormat="1">
      <c r="A99" s="40"/>
      <c r="B99" s="41"/>
      <c r="C99" s="42"/>
      <c r="D99" s="227" t="s">
        <v>164</v>
      </c>
      <c r="E99" s="42"/>
      <c r="F99" s="228" t="s">
        <v>184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164</v>
      </c>
      <c r="AU99" s="19" t="s">
        <v>85</v>
      </c>
    </row>
    <row r="100" s="2" customFormat="1">
      <c r="A100" s="40"/>
      <c r="B100" s="41"/>
      <c r="C100" s="42"/>
      <c r="D100" s="232" t="s">
        <v>166</v>
      </c>
      <c r="E100" s="42"/>
      <c r="F100" s="233" t="s">
        <v>185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166</v>
      </c>
      <c r="AU100" s="19" t="s">
        <v>85</v>
      </c>
    </row>
    <row r="101" s="14" customFormat="1">
      <c r="A101" s="14"/>
      <c r="B101" s="244"/>
      <c r="C101" s="245"/>
      <c r="D101" s="227" t="s">
        <v>168</v>
      </c>
      <c r="E101" s="246" t="s">
        <v>21</v>
      </c>
      <c r="F101" s="247" t="s">
        <v>1634</v>
      </c>
      <c r="G101" s="245"/>
      <c r="H101" s="248">
        <v>2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168</v>
      </c>
      <c r="AU101" s="254" t="s">
        <v>85</v>
      </c>
      <c r="AV101" s="14" t="s">
        <v>85</v>
      </c>
      <c r="AW101" s="14" t="s">
        <v>37</v>
      </c>
      <c r="AX101" s="14" t="s">
        <v>83</v>
      </c>
      <c r="AY101" s="254" t="s">
        <v>155</v>
      </c>
    </row>
    <row r="102" s="2" customFormat="1" ht="16.5" customHeight="1">
      <c r="A102" s="40"/>
      <c r="B102" s="41"/>
      <c r="C102" s="214" t="s">
        <v>180</v>
      </c>
      <c r="D102" s="214" t="s">
        <v>157</v>
      </c>
      <c r="E102" s="215" t="s">
        <v>1635</v>
      </c>
      <c r="F102" s="216" t="s">
        <v>1636</v>
      </c>
      <c r="G102" s="217" t="s">
        <v>160</v>
      </c>
      <c r="H102" s="218">
        <v>29.896000000000001</v>
      </c>
      <c r="I102" s="219"/>
      <c r="J102" s="220">
        <f>ROUND(I102*H102,2)</f>
        <v>0</v>
      </c>
      <c r="K102" s="216" t="s">
        <v>161</v>
      </c>
      <c r="L102" s="46"/>
      <c r="M102" s="221" t="s">
        <v>21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0.45000000000000001</v>
      </c>
      <c r="T102" s="224">
        <f>S102*H102</f>
        <v>13.453200000000001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162</v>
      </c>
      <c r="AT102" s="225" t="s">
        <v>157</v>
      </c>
      <c r="AU102" s="225" t="s">
        <v>85</v>
      </c>
      <c r="AY102" s="19" t="s">
        <v>155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83</v>
      </c>
      <c r="BK102" s="226">
        <f>ROUND(I102*H102,2)</f>
        <v>0</v>
      </c>
      <c r="BL102" s="19" t="s">
        <v>162</v>
      </c>
      <c r="BM102" s="225" t="s">
        <v>1637</v>
      </c>
    </row>
    <row r="103" s="2" customFormat="1">
      <c r="A103" s="40"/>
      <c r="B103" s="41"/>
      <c r="C103" s="42"/>
      <c r="D103" s="227" t="s">
        <v>164</v>
      </c>
      <c r="E103" s="42"/>
      <c r="F103" s="228" t="s">
        <v>1638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164</v>
      </c>
      <c r="AU103" s="19" t="s">
        <v>85</v>
      </c>
    </row>
    <row r="104" s="2" customFormat="1">
      <c r="A104" s="40"/>
      <c r="B104" s="41"/>
      <c r="C104" s="42"/>
      <c r="D104" s="232" t="s">
        <v>166</v>
      </c>
      <c r="E104" s="42"/>
      <c r="F104" s="233" t="s">
        <v>1639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166</v>
      </c>
      <c r="AU104" s="19" t="s">
        <v>85</v>
      </c>
    </row>
    <row r="105" s="14" customFormat="1">
      <c r="A105" s="14"/>
      <c r="B105" s="244"/>
      <c r="C105" s="245"/>
      <c r="D105" s="227" t="s">
        <v>168</v>
      </c>
      <c r="E105" s="245"/>
      <c r="F105" s="247" t="s">
        <v>1640</v>
      </c>
      <c r="G105" s="245"/>
      <c r="H105" s="248">
        <v>29.896000000000001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168</v>
      </c>
      <c r="AU105" s="254" t="s">
        <v>85</v>
      </c>
      <c r="AV105" s="14" t="s">
        <v>85</v>
      </c>
      <c r="AW105" s="14" t="s">
        <v>4</v>
      </c>
      <c r="AX105" s="14" t="s">
        <v>83</v>
      </c>
      <c r="AY105" s="254" t="s">
        <v>155</v>
      </c>
    </row>
    <row r="106" s="2" customFormat="1" ht="21.75" customHeight="1">
      <c r="A106" s="40"/>
      <c r="B106" s="41"/>
      <c r="C106" s="214" t="s">
        <v>162</v>
      </c>
      <c r="D106" s="214" t="s">
        <v>157</v>
      </c>
      <c r="E106" s="215" t="s">
        <v>1641</v>
      </c>
      <c r="F106" s="216" t="s">
        <v>1642</v>
      </c>
      <c r="G106" s="217" t="s">
        <v>160</v>
      </c>
      <c r="H106" s="218">
        <v>59.792000000000002</v>
      </c>
      <c r="I106" s="219"/>
      <c r="J106" s="220">
        <f>ROUND(I106*H106,2)</f>
        <v>0</v>
      </c>
      <c r="K106" s="216" t="s">
        <v>161</v>
      </c>
      <c r="L106" s="46"/>
      <c r="M106" s="221" t="s">
        <v>21</v>
      </c>
      <c r="N106" s="222" t="s">
        <v>47</v>
      </c>
      <c r="O106" s="86"/>
      <c r="P106" s="223">
        <f>O106*H106</f>
        <v>0</v>
      </c>
      <c r="Q106" s="223">
        <v>0.00022000000000000001</v>
      </c>
      <c r="R106" s="223">
        <f>Q106*H106</f>
        <v>0.013154240000000001</v>
      </c>
      <c r="S106" s="223">
        <v>0.46000000000000002</v>
      </c>
      <c r="T106" s="224">
        <f>S106*H106</f>
        <v>27.504320000000003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162</v>
      </c>
      <c r="AT106" s="225" t="s">
        <v>157</v>
      </c>
      <c r="AU106" s="225" t="s">
        <v>85</v>
      </c>
      <c r="AY106" s="19" t="s">
        <v>155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162</v>
      </c>
      <c r="BM106" s="225" t="s">
        <v>1643</v>
      </c>
    </row>
    <row r="107" s="2" customFormat="1">
      <c r="A107" s="40"/>
      <c r="B107" s="41"/>
      <c r="C107" s="42"/>
      <c r="D107" s="227" t="s">
        <v>164</v>
      </c>
      <c r="E107" s="42"/>
      <c r="F107" s="228" t="s">
        <v>1644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164</v>
      </c>
      <c r="AU107" s="19" t="s">
        <v>85</v>
      </c>
    </row>
    <row r="108" s="2" customFormat="1">
      <c r="A108" s="40"/>
      <c r="B108" s="41"/>
      <c r="C108" s="42"/>
      <c r="D108" s="232" t="s">
        <v>166</v>
      </c>
      <c r="E108" s="42"/>
      <c r="F108" s="233" t="s">
        <v>1645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166</v>
      </c>
      <c r="AU108" s="19" t="s">
        <v>85</v>
      </c>
    </row>
    <row r="109" s="14" customFormat="1">
      <c r="A109" s="14"/>
      <c r="B109" s="244"/>
      <c r="C109" s="245"/>
      <c r="D109" s="227" t="s">
        <v>168</v>
      </c>
      <c r="E109" s="246" t="s">
        <v>21</v>
      </c>
      <c r="F109" s="247" t="s">
        <v>1646</v>
      </c>
      <c r="G109" s="245"/>
      <c r="H109" s="248">
        <v>214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168</v>
      </c>
      <c r="AU109" s="254" t="s">
        <v>85</v>
      </c>
      <c r="AV109" s="14" t="s">
        <v>85</v>
      </c>
      <c r="AW109" s="14" t="s">
        <v>37</v>
      </c>
      <c r="AX109" s="14" t="s">
        <v>76</v>
      </c>
      <c r="AY109" s="254" t="s">
        <v>155</v>
      </c>
    </row>
    <row r="110" s="13" customFormat="1">
      <c r="A110" s="13"/>
      <c r="B110" s="234"/>
      <c r="C110" s="235"/>
      <c r="D110" s="227" t="s">
        <v>168</v>
      </c>
      <c r="E110" s="236" t="s">
        <v>21</v>
      </c>
      <c r="F110" s="237" t="s">
        <v>1647</v>
      </c>
      <c r="G110" s="235"/>
      <c r="H110" s="236" t="s">
        <v>21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168</v>
      </c>
      <c r="AU110" s="243" t="s">
        <v>85</v>
      </c>
      <c r="AV110" s="13" t="s">
        <v>83</v>
      </c>
      <c r="AW110" s="13" t="s">
        <v>37</v>
      </c>
      <c r="AX110" s="13" t="s">
        <v>76</v>
      </c>
      <c r="AY110" s="243" t="s">
        <v>155</v>
      </c>
    </row>
    <row r="111" s="13" customFormat="1">
      <c r="A111" s="13"/>
      <c r="B111" s="234"/>
      <c r="C111" s="235"/>
      <c r="D111" s="227" t="s">
        <v>168</v>
      </c>
      <c r="E111" s="236" t="s">
        <v>21</v>
      </c>
      <c r="F111" s="237" t="s">
        <v>1648</v>
      </c>
      <c r="G111" s="235"/>
      <c r="H111" s="236" t="s">
        <v>21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168</v>
      </c>
      <c r="AU111" s="243" t="s">
        <v>85</v>
      </c>
      <c r="AV111" s="13" t="s">
        <v>83</v>
      </c>
      <c r="AW111" s="13" t="s">
        <v>37</v>
      </c>
      <c r="AX111" s="13" t="s">
        <v>76</v>
      </c>
      <c r="AY111" s="243" t="s">
        <v>155</v>
      </c>
    </row>
    <row r="112" s="14" customFormat="1">
      <c r="A112" s="14"/>
      <c r="B112" s="244"/>
      <c r="C112" s="245"/>
      <c r="D112" s="227" t="s">
        <v>168</v>
      </c>
      <c r="E112" s="246" t="s">
        <v>21</v>
      </c>
      <c r="F112" s="247" t="s">
        <v>1649</v>
      </c>
      <c r="G112" s="245"/>
      <c r="H112" s="248">
        <v>-134.19300000000001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168</v>
      </c>
      <c r="AU112" s="254" t="s">
        <v>85</v>
      </c>
      <c r="AV112" s="14" t="s">
        <v>85</v>
      </c>
      <c r="AW112" s="14" t="s">
        <v>37</v>
      </c>
      <c r="AX112" s="14" t="s">
        <v>76</v>
      </c>
      <c r="AY112" s="254" t="s">
        <v>155</v>
      </c>
    </row>
    <row r="113" s="14" customFormat="1">
      <c r="A113" s="14"/>
      <c r="B113" s="244"/>
      <c r="C113" s="245"/>
      <c r="D113" s="227" t="s">
        <v>168</v>
      </c>
      <c r="E113" s="246" t="s">
        <v>21</v>
      </c>
      <c r="F113" s="247" t="s">
        <v>1650</v>
      </c>
      <c r="G113" s="245"/>
      <c r="H113" s="248">
        <v>-1.6200000000000001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168</v>
      </c>
      <c r="AU113" s="254" t="s">
        <v>85</v>
      </c>
      <c r="AV113" s="14" t="s">
        <v>85</v>
      </c>
      <c r="AW113" s="14" t="s">
        <v>37</v>
      </c>
      <c r="AX113" s="14" t="s">
        <v>76</v>
      </c>
      <c r="AY113" s="254" t="s">
        <v>155</v>
      </c>
    </row>
    <row r="114" s="13" customFormat="1">
      <c r="A114" s="13"/>
      <c r="B114" s="234"/>
      <c r="C114" s="235"/>
      <c r="D114" s="227" t="s">
        <v>168</v>
      </c>
      <c r="E114" s="236" t="s">
        <v>21</v>
      </c>
      <c r="F114" s="237" t="s">
        <v>1651</v>
      </c>
      <c r="G114" s="235"/>
      <c r="H114" s="236" t="s">
        <v>21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168</v>
      </c>
      <c r="AU114" s="243" t="s">
        <v>85</v>
      </c>
      <c r="AV114" s="13" t="s">
        <v>83</v>
      </c>
      <c r="AW114" s="13" t="s">
        <v>37</v>
      </c>
      <c r="AX114" s="13" t="s">
        <v>76</v>
      </c>
      <c r="AY114" s="243" t="s">
        <v>155</v>
      </c>
    </row>
    <row r="115" s="14" customFormat="1">
      <c r="A115" s="14"/>
      <c r="B115" s="244"/>
      <c r="C115" s="245"/>
      <c r="D115" s="227" t="s">
        <v>168</v>
      </c>
      <c r="E115" s="246" t="s">
        <v>21</v>
      </c>
      <c r="F115" s="247" t="s">
        <v>1652</v>
      </c>
      <c r="G115" s="245"/>
      <c r="H115" s="248">
        <v>-14.08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168</v>
      </c>
      <c r="AU115" s="254" t="s">
        <v>85</v>
      </c>
      <c r="AV115" s="14" t="s">
        <v>85</v>
      </c>
      <c r="AW115" s="14" t="s">
        <v>37</v>
      </c>
      <c r="AX115" s="14" t="s">
        <v>76</v>
      </c>
      <c r="AY115" s="254" t="s">
        <v>155</v>
      </c>
    </row>
    <row r="116" s="14" customFormat="1">
      <c r="A116" s="14"/>
      <c r="B116" s="244"/>
      <c r="C116" s="245"/>
      <c r="D116" s="227" t="s">
        <v>168</v>
      </c>
      <c r="E116" s="246" t="s">
        <v>21</v>
      </c>
      <c r="F116" s="247" t="s">
        <v>1653</v>
      </c>
      <c r="G116" s="245"/>
      <c r="H116" s="248">
        <v>-2.875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168</v>
      </c>
      <c r="AU116" s="254" t="s">
        <v>85</v>
      </c>
      <c r="AV116" s="14" t="s">
        <v>85</v>
      </c>
      <c r="AW116" s="14" t="s">
        <v>37</v>
      </c>
      <c r="AX116" s="14" t="s">
        <v>76</v>
      </c>
      <c r="AY116" s="254" t="s">
        <v>155</v>
      </c>
    </row>
    <row r="117" s="14" customFormat="1">
      <c r="A117" s="14"/>
      <c r="B117" s="244"/>
      <c r="C117" s="245"/>
      <c r="D117" s="227" t="s">
        <v>168</v>
      </c>
      <c r="E117" s="246" t="s">
        <v>21</v>
      </c>
      <c r="F117" s="247" t="s">
        <v>1654</v>
      </c>
      <c r="G117" s="245"/>
      <c r="H117" s="248">
        <v>-1.44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168</v>
      </c>
      <c r="AU117" s="254" t="s">
        <v>85</v>
      </c>
      <c r="AV117" s="14" t="s">
        <v>85</v>
      </c>
      <c r="AW117" s="14" t="s">
        <v>37</v>
      </c>
      <c r="AX117" s="14" t="s">
        <v>76</v>
      </c>
      <c r="AY117" s="254" t="s">
        <v>155</v>
      </c>
    </row>
    <row r="118" s="15" customFormat="1">
      <c r="A118" s="15"/>
      <c r="B118" s="255"/>
      <c r="C118" s="256"/>
      <c r="D118" s="227" t="s">
        <v>168</v>
      </c>
      <c r="E118" s="257" t="s">
        <v>21</v>
      </c>
      <c r="F118" s="258" t="s">
        <v>171</v>
      </c>
      <c r="G118" s="256"/>
      <c r="H118" s="259">
        <v>59.792000000000002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168</v>
      </c>
      <c r="AU118" s="265" t="s">
        <v>85</v>
      </c>
      <c r="AV118" s="15" t="s">
        <v>162</v>
      </c>
      <c r="AW118" s="15" t="s">
        <v>37</v>
      </c>
      <c r="AX118" s="15" t="s">
        <v>83</v>
      </c>
      <c r="AY118" s="265" t="s">
        <v>155</v>
      </c>
    </row>
    <row r="119" s="12" customFormat="1" ht="22.8" customHeight="1">
      <c r="A119" s="12"/>
      <c r="B119" s="198"/>
      <c r="C119" s="199"/>
      <c r="D119" s="200" t="s">
        <v>75</v>
      </c>
      <c r="E119" s="212" t="s">
        <v>195</v>
      </c>
      <c r="F119" s="212" t="s">
        <v>1278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SUM(P120:P148)</f>
        <v>0</v>
      </c>
      <c r="Q119" s="206"/>
      <c r="R119" s="207">
        <f>SUM(R120:R148)</f>
        <v>0.41122000000000003</v>
      </c>
      <c r="S119" s="206"/>
      <c r="T119" s="208">
        <f>SUM(T120:T148)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83</v>
      </c>
      <c r="AT119" s="210" t="s">
        <v>75</v>
      </c>
      <c r="AU119" s="210" t="s">
        <v>83</v>
      </c>
      <c r="AY119" s="209" t="s">
        <v>155</v>
      </c>
      <c r="BK119" s="211">
        <f>SUM(BK120:BK148)</f>
        <v>0</v>
      </c>
    </row>
    <row r="120" s="2" customFormat="1" ht="16.5" customHeight="1">
      <c r="A120" s="40"/>
      <c r="B120" s="41"/>
      <c r="C120" s="214" t="s">
        <v>195</v>
      </c>
      <c r="D120" s="214" t="s">
        <v>157</v>
      </c>
      <c r="E120" s="215" t="s">
        <v>1279</v>
      </c>
      <c r="F120" s="216" t="s">
        <v>1280</v>
      </c>
      <c r="G120" s="217" t="s">
        <v>160</v>
      </c>
      <c r="H120" s="218">
        <v>2</v>
      </c>
      <c r="I120" s="219"/>
      <c r="J120" s="220">
        <f>ROUND(I120*H120,2)</f>
        <v>0</v>
      </c>
      <c r="K120" s="216" t="s">
        <v>161</v>
      </c>
      <c r="L120" s="46"/>
      <c r="M120" s="221" t="s">
        <v>21</v>
      </c>
      <c r="N120" s="222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162</v>
      </c>
      <c r="AT120" s="225" t="s">
        <v>157</v>
      </c>
      <c r="AU120" s="225" t="s">
        <v>85</v>
      </c>
      <c r="AY120" s="19" t="s">
        <v>155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162</v>
      </c>
      <c r="BM120" s="225" t="s">
        <v>1281</v>
      </c>
    </row>
    <row r="121" s="2" customFormat="1">
      <c r="A121" s="40"/>
      <c r="B121" s="41"/>
      <c r="C121" s="42"/>
      <c r="D121" s="227" t="s">
        <v>164</v>
      </c>
      <c r="E121" s="42"/>
      <c r="F121" s="228" t="s">
        <v>1282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164</v>
      </c>
      <c r="AU121" s="19" t="s">
        <v>85</v>
      </c>
    </row>
    <row r="122" s="2" customFormat="1">
      <c r="A122" s="40"/>
      <c r="B122" s="41"/>
      <c r="C122" s="42"/>
      <c r="D122" s="232" t="s">
        <v>166</v>
      </c>
      <c r="E122" s="42"/>
      <c r="F122" s="233" t="s">
        <v>1283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166</v>
      </c>
      <c r="AU122" s="19" t="s">
        <v>85</v>
      </c>
    </row>
    <row r="123" s="2" customFormat="1" ht="16.5" customHeight="1">
      <c r="A123" s="40"/>
      <c r="B123" s="41"/>
      <c r="C123" s="214" t="s">
        <v>205</v>
      </c>
      <c r="D123" s="214" t="s">
        <v>157</v>
      </c>
      <c r="E123" s="215" t="s">
        <v>1655</v>
      </c>
      <c r="F123" s="216" t="s">
        <v>1656</v>
      </c>
      <c r="G123" s="217" t="s">
        <v>160</v>
      </c>
      <c r="H123" s="218">
        <v>214</v>
      </c>
      <c r="I123" s="219"/>
      <c r="J123" s="220">
        <f>ROUND(I123*H123,2)</f>
        <v>0</v>
      </c>
      <c r="K123" s="216" t="s">
        <v>161</v>
      </c>
      <c r="L123" s="46"/>
      <c r="M123" s="221" t="s">
        <v>21</v>
      </c>
      <c r="N123" s="222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162</v>
      </c>
      <c r="AT123" s="225" t="s">
        <v>157</v>
      </c>
      <c r="AU123" s="225" t="s">
        <v>85</v>
      </c>
      <c r="AY123" s="19" t="s">
        <v>155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162</v>
      </c>
      <c r="BM123" s="225" t="s">
        <v>1657</v>
      </c>
    </row>
    <row r="124" s="2" customFormat="1">
      <c r="A124" s="40"/>
      <c r="B124" s="41"/>
      <c r="C124" s="42"/>
      <c r="D124" s="227" t="s">
        <v>164</v>
      </c>
      <c r="E124" s="42"/>
      <c r="F124" s="228" t="s">
        <v>1658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164</v>
      </c>
      <c r="AU124" s="19" t="s">
        <v>85</v>
      </c>
    </row>
    <row r="125" s="2" customFormat="1">
      <c r="A125" s="40"/>
      <c r="B125" s="41"/>
      <c r="C125" s="42"/>
      <c r="D125" s="232" t="s">
        <v>166</v>
      </c>
      <c r="E125" s="42"/>
      <c r="F125" s="233" t="s">
        <v>1659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166</v>
      </c>
      <c r="AU125" s="19" t="s">
        <v>85</v>
      </c>
    </row>
    <row r="126" s="2" customFormat="1" ht="16.5" customHeight="1">
      <c r="A126" s="40"/>
      <c r="B126" s="41"/>
      <c r="C126" s="214" t="s">
        <v>213</v>
      </c>
      <c r="D126" s="214" t="s">
        <v>157</v>
      </c>
      <c r="E126" s="215" t="s">
        <v>1660</v>
      </c>
      <c r="F126" s="216" t="s">
        <v>1661</v>
      </c>
      <c r="G126" s="217" t="s">
        <v>160</v>
      </c>
      <c r="H126" s="218">
        <v>214</v>
      </c>
      <c r="I126" s="219"/>
      <c r="J126" s="220">
        <f>ROUND(I126*H126,2)</f>
        <v>0</v>
      </c>
      <c r="K126" s="216" t="s">
        <v>161</v>
      </c>
      <c r="L126" s="46"/>
      <c r="M126" s="221" t="s">
        <v>21</v>
      </c>
      <c r="N126" s="222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162</v>
      </c>
      <c r="AT126" s="225" t="s">
        <v>157</v>
      </c>
      <c r="AU126" s="225" t="s">
        <v>85</v>
      </c>
      <c r="AY126" s="19" t="s">
        <v>155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162</v>
      </c>
      <c r="BM126" s="225" t="s">
        <v>1662</v>
      </c>
    </row>
    <row r="127" s="2" customFormat="1">
      <c r="A127" s="40"/>
      <c r="B127" s="41"/>
      <c r="C127" s="42"/>
      <c r="D127" s="227" t="s">
        <v>164</v>
      </c>
      <c r="E127" s="42"/>
      <c r="F127" s="228" t="s">
        <v>1663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164</v>
      </c>
      <c r="AU127" s="19" t="s">
        <v>85</v>
      </c>
    </row>
    <row r="128" s="2" customFormat="1">
      <c r="A128" s="40"/>
      <c r="B128" s="41"/>
      <c r="C128" s="42"/>
      <c r="D128" s="232" t="s">
        <v>166</v>
      </c>
      <c r="E128" s="42"/>
      <c r="F128" s="233" t="s">
        <v>1664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166</v>
      </c>
      <c r="AU128" s="19" t="s">
        <v>85</v>
      </c>
    </row>
    <row r="129" s="2" customFormat="1" ht="16.5" customHeight="1">
      <c r="A129" s="40"/>
      <c r="B129" s="41"/>
      <c r="C129" s="214" t="s">
        <v>225</v>
      </c>
      <c r="D129" s="214" t="s">
        <v>157</v>
      </c>
      <c r="E129" s="215" t="s">
        <v>1665</v>
      </c>
      <c r="F129" s="216" t="s">
        <v>1666</v>
      </c>
      <c r="G129" s="217" t="s">
        <v>160</v>
      </c>
      <c r="H129" s="218">
        <v>214</v>
      </c>
      <c r="I129" s="219"/>
      <c r="J129" s="220">
        <f>ROUND(I129*H129,2)</f>
        <v>0</v>
      </c>
      <c r="K129" s="216" t="s">
        <v>161</v>
      </c>
      <c r="L129" s="46"/>
      <c r="M129" s="221" t="s">
        <v>21</v>
      </c>
      <c r="N129" s="222" t="s">
        <v>47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162</v>
      </c>
      <c r="AT129" s="225" t="s">
        <v>157</v>
      </c>
      <c r="AU129" s="225" t="s">
        <v>85</v>
      </c>
      <c r="AY129" s="19" t="s">
        <v>155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83</v>
      </c>
      <c r="BK129" s="226">
        <f>ROUND(I129*H129,2)</f>
        <v>0</v>
      </c>
      <c r="BL129" s="19" t="s">
        <v>162</v>
      </c>
      <c r="BM129" s="225" t="s">
        <v>1667</v>
      </c>
    </row>
    <row r="130" s="2" customFormat="1">
      <c r="A130" s="40"/>
      <c r="B130" s="41"/>
      <c r="C130" s="42"/>
      <c r="D130" s="227" t="s">
        <v>164</v>
      </c>
      <c r="E130" s="42"/>
      <c r="F130" s="228" t="s">
        <v>1668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164</v>
      </c>
      <c r="AU130" s="19" t="s">
        <v>85</v>
      </c>
    </row>
    <row r="131" s="2" customFormat="1">
      <c r="A131" s="40"/>
      <c r="B131" s="41"/>
      <c r="C131" s="42"/>
      <c r="D131" s="232" t="s">
        <v>166</v>
      </c>
      <c r="E131" s="42"/>
      <c r="F131" s="233" t="s">
        <v>1669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166</v>
      </c>
      <c r="AU131" s="19" t="s">
        <v>85</v>
      </c>
    </row>
    <row r="132" s="2" customFormat="1" ht="16.5" customHeight="1">
      <c r="A132" s="40"/>
      <c r="B132" s="41"/>
      <c r="C132" s="214" t="s">
        <v>235</v>
      </c>
      <c r="D132" s="214" t="s">
        <v>157</v>
      </c>
      <c r="E132" s="215" t="s">
        <v>1670</v>
      </c>
      <c r="F132" s="216" t="s">
        <v>1671</v>
      </c>
      <c r="G132" s="217" t="s">
        <v>160</v>
      </c>
      <c r="H132" s="218">
        <v>214</v>
      </c>
      <c r="I132" s="219"/>
      <c r="J132" s="220">
        <f>ROUND(I132*H132,2)</f>
        <v>0</v>
      </c>
      <c r="K132" s="216" t="s">
        <v>161</v>
      </c>
      <c r="L132" s="46"/>
      <c r="M132" s="221" t="s">
        <v>21</v>
      </c>
      <c r="N132" s="222" t="s">
        <v>47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162</v>
      </c>
      <c r="AT132" s="225" t="s">
        <v>157</v>
      </c>
      <c r="AU132" s="225" t="s">
        <v>85</v>
      </c>
      <c r="AY132" s="19" t="s">
        <v>155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83</v>
      </c>
      <c r="BK132" s="226">
        <f>ROUND(I132*H132,2)</f>
        <v>0</v>
      </c>
      <c r="BL132" s="19" t="s">
        <v>162</v>
      </c>
      <c r="BM132" s="225" t="s">
        <v>1672</v>
      </c>
    </row>
    <row r="133" s="2" customFormat="1">
      <c r="A133" s="40"/>
      <c r="B133" s="41"/>
      <c r="C133" s="42"/>
      <c r="D133" s="227" t="s">
        <v>164</v>
      </c>
      <c r="E133" s="42"/>
      <c r="F133" s="228" t="s">
        <v>1673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164</v>
      </c>
      <c r="AU133" s="19" t="s">
        <v>85</v>
      </c>
    </row>
    <row r="134" s="2" customFormat="1">
      <c r="A134" s="40"/>
      <c r="B134" s="41"/>
      <c r="C134" s="42"/>
      <c r="D134" s="232" t="s">
        <v>166</v>
      </c>
      <c r="E134" s="42"/>
      <c r="F134" s="233" t="s">
        <v>1674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166</v>
      </c>
      <c r="AU134" s="19" t="s">
        <v>85</v>
      </c>
    </row>
    <row r="135" s="2" customFormat="1" ht="16.5" customHeight="1">
      <c r="A135" s="40"/>
      <c r="B135" s="41"/>
      <c r="C135" s="214" t="s">
        <v>244</v>
      </c>
      <c r="D135" s="214" t="s">
        <v>157</v>
      </c>
      <c r="E135" s="215" t="s">
        <v>1675</v>
      </c>
      <c r="F135" s="216" t="s">
        <v>1676</v>
      </c>
      <c r="G135" s="217" t="s">
        <v>160</v>
      </c>
      <c r="H135" s="218">
        <v>214</v>
      </c>
      <c r="I135" s="219"/>
      <c r="J135" s="220">
        <f>ROUND(I135*H135,2)</f>
        <v>0</v>
      </c>
      <c r="K135" s="216" t="s">
        <v>161</v>
      </c>
      <c r="L135" s="46"/>
      <c r="M135" s="221" t="s">
        <v>21</v>
      </c>
      <c r="N135" s="222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162</v>
      </c>
      <c r="AT135" s="225" t="s">
        <v>157</v>
      </c>
      <c r="AU135" s="225" t="s">
        <v>85</v>
      </c>
      <c r="AY135" s="19" t="s">
        <v>155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162</v>
      </c>
      <c r="BM135" s="225" t="s">
        <v>1677</v>
      </c>
    </row>
    <row r="136" s="2" customFormat="1">
      <c r="A136" s="40"/>
      <c r="B136" s="41"/>
      <c r="C136" s="42"/>
      <c r="D136" s="227" t="s">
        <v>164</v>
      </c>
      <c r="E136" s="42"/>
      <c r="F136" s="228" t="s">
        <v>1678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164</v>
      </c>
      <c r="AU136" s="19" t="s">
        <v>85</v>
      </c>
    </row>
    <row r="137" s="2" customFormat="1">
      <c r="A137" s="40"/>
      <c r="B137" s="41"/>
      <c r="C137" s="42"/>
      <c r="D137" s="232" t="s">
        <v>166</v>
      </c>
      <c r="E137" s="42"/>
      <c r="F137" s="233" t="s">
        <v>1679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166</v>
      </c>
      <c r="AU137" s="19" t="s">
        <v>85</v>
      </c>
    </row>
    <row r="138" s="2" customFormat="1" ht="21.75" customHeight="1">
      <c r="A138" s="40"/>
      <c r="B138" s="41"/>
      <c r="C138" s="214" t="s">
        <v>254</v>
      </c>
      <c r="D138" s="214" t="s">
        <v>157</v>
      </c>
      <c r="E138" s="215" t="s">
        <v>1680</v>
      </c>
      <c r="F138" s="216" t="s">
        <v>1681</v>
      </c>
      <c r="G138" s="217" t="s">
        <v>160</v>
      </c>
      <c r="H138" s="218">
        <v>214</v>
      </c>
      <c r="I138" s="219"/>
      <c r="J138" s="220">
        <f>ROUND(I138*H138,2)</f>
        <v>0</v>
      </c>
      <c r="K138" s="216" t="s">
        <v>161</v>
      </c>
      <c r="L138" s="46"/>
      <c r="M138" s="221" t="s">
        <v>21</v>
      </c>
      <c r="N138" s="222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162</v>
      </c>
      <c r="AT138" s="225" t="s">
        <v>157</v>
      </c>
      <c r="AU138" s="225" t="s">
        <v>85</v>
      </c>
      <c r="AY138" s="19" t="s">
        <v>155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83</v>
      </c>
      <c r="BK138" s="226">
        <f>ROUND(I138*H138,2)</f>
        <v>0</v>
      </c>
      <c r="BL138" s="19" t="s">
        <v>162</v>
      </c>
      <c r="BM138" s="225" t="s">
        <v>1682</v>
      </c>
    </row>
    <row r="139" s="2" customFormat="1">
      <c r="A139" s="40"/>
      <c r="B139" s="41"/>
      <c r="C139" s="42"/>
      <c r="D139" s="227" t="s">
        <v>164</v>
      </c>
      <c r="E139" s="42"/>
      <c r="F139" s="228" t="s">
        <v>1683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164</v>
      </c>
      <c r="AU139" s="19" t="s">
        <v>85</v>
      </c>
    </row>
    <row r="140" s="2" customFormat="1">
      <c r="A140" s="40"/>
      <c r="B140" s="41"/>
      <c r="C140" s="42"/>
      <c r="D140" s="232" t="s">
        <v>166</v>
      </c>
      <c r="E140" s="42"/>
      <c r="F140" s="233" t="s">
        <v>1684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166</v>
      </c>
      <c r="AU140" s="19" t="s">
        <v>85</v>
      </c>
    </row>
    <row r="141" s="14" customFormat="1">
      <c r="A141" s="14"/>
      <c r="B141" s="244"/>
      <c r="C141" s="245"/>
      <c r="D141" s="227" t="s">
        <v>168</v>
      </c>
      <c r="E141" s="246" t="s">
        <v>21</v>
      </c>
      <c r="F141" s="247" t="s">
        <v>1646</v>
      </c>
      <c r="G141" s="245"/>
      <c r="H141" s="248">
        <v>214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168</v>
      </c>
      <c r="AU141" s="254" t="s">
        <v>85</v>
      </c>
      <c r="AV141" s="14" t="s">
        <v>85</v>
      </c>
      <c r="AW141" s="14" t="s">
        <v>37</v>
      </c>
      <c r="AX141" s="14" t="s">
        <v>83</v>
      </c>
      <c r="AY141" s="254" t="s">
        <v>155</v>
      </c>
    </row>
    <row r="142" s="2" customFormat="1" ht="16.5" customHeight="1">
      <c r="A142" s="40"/>
      <c r="B142" s="41"/>
      <c r="C142" s="214" t="s">
        <v>267</v>
      </c>
      <c r="D142" s="214" t="s">
        <v>157</v>
      </c>
      <c r="E142" s="215" t="s">
        <v>1284</v>
      </c>
      <c r="F142" s="216" t="s">
        <v>1285</v>
      </c>
      <c r="G142" s="217" t="s">
        <v>160</v>
      </c>
      <c r="H142" s="218">
        <v>2</v>
      </c>
      <c r="I142" s="219"/>
      <c r="J142" s="220">
        <f>ROUND(I142*H142,2)</f>
        <v>0</v>
      </c>
      <c r="K142" s="216" t="s">
        <v>161</v>
      </c>
      <c r="L142" s="46"/>
      <c r="M142" s="221" t="s">
        <v>21</v>
      </c>
      <c r="N142" s="222" t="s">
        <v>47</v>
      </c>
      <c r="O142" s="86"/>
      <c r="P142" s="223">
        <f>O142*H142</f>
        <v>0</v>
      </c>
      <c r="Q142" s="223">
        <v>0.089219999999999994</v>
      </c>
      <c r="R142" s="223">
        <f>Q142*H142</f>
        <v>0.17843999999999999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162</v>
      </c>
      <c r="AT142" s="225" t="s">
        <v>157</v>
      </c>
      <c r="AU142" s="225" t="s">
        <v>85</v>
      </c>
      <c r="AY142" s="19" t="s">
        <v>155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162</v>
      </c>
      <c r="BM142" s="225" t="s">
        <v>1286</v>
      </c>
    </row>
    <row r="143" s="2" customFormat="1">
      <c r="A143" s="40"/>
      <c r="B143" s="41"/>
      <c r="C143" s="42"/>
      <c r="D143" s="227" t="s">
        <v>164</v>
      </c>
      <c r="E143" s="42"/>
      <c r="F143" s="228" t="s">
        <v>1287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164</v>
      </c>
      <c r="AU143" s="19" t="s">
        <v>85</v>
      </c>
    </row>
    <row r="144" s="2" customFormat="1">
      <c r="A144" s="40"/>
      <c r="B144" s="41"/>
      <c r="C144" s="42"/>
      <c r="D144" s="232" t="s">
        <v>166</v>
      </c>
      <c r="E144" s="42"/>
      <c r="F144" s="233" t="s">
        <v>1288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166</v>
      </c>
      <c r="AU144" s="19" t="s">
        <v>85</v>
      </c>
    </row>
    <row r="145" s="14" customFormat="1">
      <c r="A145" s="14"/>
      <c r="B145" s="244"/>
      <c r="C145" s="245"/>
      <c r="D145" s="227" t="s">
        <v>168</v>
      </c>
      <c r="E145" s="246" t="s">
        <v>21</v>
      </c>
      <c r="F145" s="247" t="s">
        <v>1685</v>
      </c>
      <c r="G145" s="245"/>
      <c r="H145" s="248">
        <v>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168</v>
      </c>
      <c r="AU145" s="254" t="s">
        <v>85</v>
      </c>
      <c r="AV145" s="14" t="s">
        <v>85</v>
      </c>
      <c r="AW145" s="14" t="s">
        <v>37</v>
      </c>
      <c r="AX145" s="14" t="s">
        <v>83</v>
      </c>
      <c r="AY145" s="254" t="s">
        <v>155</v>
      </c>
    </row>
    <row r="146" s="2" customFormat="1" ht="16.5" customHeight="1">
      <c r="A146" s="40"/>
      <c r="B146" s="41"/>
      <c r="C146" s="277" t="s">
        <v>281</v>
      </c>
      <c r="D146" s="277" t="s">
        <v>476</v>
      </c>
      <c r="E146" s="278" t="s">
        <v>1290</v>
      </c>
      <c r="F146" s="279" t="s">
        <v>1291</v>
      </c>
      <c r="G146" s="280" t="s">
        <v>160</v>
      </c>
      <c r="H146" s="281">
        <v>2.0600000000000001</v>
      </c>
      <c r="I146" s="282"/>
      <c r="J146" s="283">
        <f>ROUND(I146*H146,2)</f>
        <v>0</v>
      </c>
      <c r="K146" s="279" t="s">
        <v>161</v>
      </c>
      <c r="L146" s="284"/>
      <c r="M146" s="285" t="s">
        <v>21</v>
      </c>
      <c r="N146" s="286" t="s">
        <v>47</v>
      </c>
      <c r="O146" s="86"/>
      <c r="P146" s="223">
        <f>O146*H146</f>
        <v>0</v>
      </c>
      <c r="Q146" s="223">
        <v>0.113</v>
      </c>
      <c r="R146" s="223">
        <f>Q146*H146</f>
        <v>0.23278000000000002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225</v>
      </c>
      <c r="AT146" s="225" t="s">
        <v>476</v>
      </c>
      <c r="AU146" s="225" t="s">
        <v>85</v>
      </c>
      <c r="AY146" s="19" t="s">
        <v>155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162</v>
      </c>
      <c r="BM146" s="225" t="s">
        <v>1292</v>
      </c>
    </row>
    <row r="147" s="2" customFormat="1">
      <c r="A147" s="40"/>
      <c r="B147" s="41"/>
      <c r="C147" s="42"/>
      <c r="D147" s="227" t="s">
        <v>164</v>
      </c>
      <c r="E147" s="42"/>
      <c r="F147" s="228" t="s">
        <v>1291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164</v>
      </c>
      <c r="AU147" s="19" t="s">
        <v>85</v>
      </c>
    </row>
    <row r="148" s="14" customFormat="1">
      <c r="A148" s="14"/>
      <c r="B148" s="244"/>
      <c r="C148" s="245"/>
      <c r="D148" s="227" t="s">
        <v>168</v>
      </c>
      <c r="E148" s="245"/>
      <c r="F148" s="247" t="s">
        <v>1686</v>
      </c>
      <c r="G148" s="245"/>
      <c r="H148" s="248">
        <v>2.0600000000000001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168</v>
      </c>
      <c r="AU148" s="254" t="s">
        <v>85</v>
      </c>
      <c r="AV148" s="14" t="s">
        <v>85</v>
      </c>
      <c r="AW148" s="14" t="s">
        <v>4</v>
      </c>
      <c r="AX148" s="14" t="s">
        <v>83</v>
      </c>
      <c r="AY148" s="254" t="s">
        <v>155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235</v>
      </c>
      <c r="F149" s="212" t="s">
        <v>872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SUM(P150:P155)</f>
        <v>0</v>
      </c>
      <c r="Q149" s="206"/>
      <c r="R149" s="207">
        <f>SUM(R150:R155)</f>
        <v>0.0022036000000000004</v>
      </c>
      <c r="S149" s="206"/>
      <c r="T149" s="208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83</v>
      </c>
      <c r="AT149" s="210" t="s">
        <v>75</v>
      </c>
      <c r="AU149" s="210" t="s">
        <v>83</v>
      </c>
      <c r="AY149" s="209" t="s">
        <v>155</v>
      </c>
      <c r="BK149" s="211">
        <f>SUM(BK150:BK155)</f>
        <v>0</v>
      </c>
    </row>
    <row r="150" s="2" customFormat="1" ht="16.5" customHeight="1">
      <c r="A150" s="40"/>
      <c r="B150" s="41"/>
      <c r="C150" s="214" t="s">
        <v>325</v>
      </c>
      <c r="D150" s="214" t="s">
        <v>157</v>
      </c>
      <c r="E150" s="215" t="s">
        <v>905</v>
      </c>
      <c r="F150" s="216" t="s">
        <v>906</v>
      </c>
      <c r="G150" s="217" t="s">
        <v>208</v>
      </c>
      <c r="H150" s="218">
        <v>110.18000000000001</v>
      </c>
      <c r="I150" s="219"/>
      <c r="J150" s="220">
        <f>ROUND(I150*H150,2)</f>
        <v>0</v>
      </c>
      <c r="K150" s="216" t="s">
        <v>161</v>
      </c>
      <c r="L150" s="46"/>
      <c r="M150" s="221" t="s">
        <v>21</v>
      </c>
      <c r="N150" s="222" t="s">
        <v>47</v>
      </c>
      <c r="O150" s="86"/>
      <c r="P150" s="223">
        <f>O150*H150</f>
        <v>0</v>
      </c>
      <c r="Q150" s="223">
        <v>2.0000000000000002E-05</v>
      </c>
      <c r="R150" s="223">
        <f>Q150*H150</f>
        <v>0.0022036000000000004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162</v>
      </c>
      <c r="AT150" s="225" t="s">
        <v>157</v>
      </c>
      <c r="AU150" s="225" t="s">
        <v>85</v>
      </c>
      <c r="AY150" s="19" t="s">
        <v>155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162</v>
      </c>
      <c r="BM150" s="225" t="s">
        <v>1687</v>
      </c>
    </row>
    <row r="151" s="2" customFormat="1">
      <c r="A151" s="40"/>
      <c r="B151" s="41"/>
      <c r="C151" s="42"/>
      <c r="D151" s="227" t="s">
        <v>164</v>
      </c>
      <c r="E151" s="42"/>
      <c r="F151" s="228" t="s">
        <v>908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164</v>
      </c>
      <c r="AU151" s="19" t="s">
        <v>85</v>
      </c>
    </row>
    <row r="152" s="2" customFormat="1">
      <c r="A152" s="40"/>
      <c r="B152" s="41"/>
      <c r="C152" s="42"/>
      <c r="D152" s="232" t="s">
        <v>166</v>
      </c>
      <c r="E152" s="42"/>
      <c r="F152" s="233" t="s">
        <v>909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166</v>
      </c>
      <c r="AU152" s="19" t="s">
        <v>85</v>
      </c>
    </row>
    <row r="153" s="14" customFormat="1">
      <c r="A153" s="14"/>
      <c r="B153" s="244"/>
      <c r="C153" s="245"/>
      <c r="D153" s="227" t="s">
        <v>168</v>
      </c>
      <c r="E153" s="246" t="s">
        <v>21</v>
      </c>
      <c r="F153" s="247" t="s">
        <v>1497</v>
      </c>
      <c r="G153" s="245"/>
      <c r="H153" s="248">
        <v>109.09999999999999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168</v>
      </c>
      <c r="AU153" s="254" t="s">
        <v>85</v>
      </c>
      <c r="AV153" s="14" t="s">
        <v>85</v>
      </c>
      <c r="AW153" s="14" t="s">
        <v>37</v>
      </c>
      <c r="AX153" s="14" t="s">
        <v>76</v>
      </c>
      <c r="AY153" s="254" t="s">
        <v>155</v>
      </c>
    </row>
    <row r="154" s="14" customFormat="1">
      <c r="A154" s="14"/>
      <c r="B154" s="244"/>
      <c r="C154" s="245"/>
      <c r="D154" s="227" t="s">
        <v>168</v>
      </c>
      <c r="E154" s="246" t="s">
        <v>21</v>
      </c>
      <c r="F154" s="247" t="s">
        <v>1498</v>
      </c>
      <c r="G154" s="245"/>
      <c r="H154" s="248">
        <v>1.0800000000000001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168</v>
      </c>
      <c r="AU154" s="254" t="s">
        <v>85</v>
      </c>
      <c r="AV154" s="14" t="s">
        <v>85</v>
      </c>
      <c r="AW154" s="14" t="s">
        <v>37</v>
      </c>
      <c r="AX154" s="14" t="s">
        <v>76</v>
      </c>
      <c r="AY154" s="254" t="s">
        <v>155</v>
      </c>
    </row>
    <row r="155" s="15" customFormat="1">
      <c r="A155" s="15"/>
      <c r="B155" s="255"/>
      <c r="C155" s="256"/>
      <c r="D155" s="227" t="s">
        <v>168</v>
      </c>
      <c r="E155" s="257" t="s">
        <v>21</v>
      </c>
      <c r="F155" s="258" t="s">
        <v>171</v>
      </c>
      <c r="G155" s="256"/>
      <c r="H155" s="259">
        <v>110.18000000000001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168</v>
      </c>
      <c r="AU155" s="265" t="s">
        <v>85</v>
      </c>
      <c r="AV155" s="15" t="s">
        <v>162</v>
      </c>
      <c r="AW155" s="15" t="s">
        <v>37</v>
      </c>
      <c r="AX155" s="15" t="s">
        <v>83</v>
      </c>
      <c r="AY155" s="265" t="s">
        <v>155</v>
      </c>
    </row>
    <row r="156" s="12" customFormat="1" ht="22.8" customHeight="1">
      <c r="A156" s="12"/>
      <c r="B156" s="198"/>
      <c r="C156" s="199"/>
      <c r="D156" s="200" t="s">
        <v>75</v>
      </c>
      <c r="E156" s="212" t="s">
        <v>982</v>
      </c>
      <c r="F156" s="212" t="s">
        <v>983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SUM(P157:P179)</f>
        <v>0</v>
      </c>
      <c r="Q156" s="206"/>
      <c r="R156" s="207">
        <f>SUM(R157:R179)</f>
        <v>0</v>
      </c>
      <c r="S156" s="206"/>
      <c r="T156" s="208">
        <f>SUM(T157:T179)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83</v>
      </c>
      <c r="AT156" s="210" t="s">
        <v>75</v>
      </c>
      <c r="AU156" s="210" t="s">
        <v>83</v>
      </c>
      <c r="AY156" s="209" t="s">
        <v>155</v>
      </c>
      <c r="BK156" s="211">
        <f>SUM(BK157:BK179)</f>
        <v>0</v>
      </c>
    </row>
    <row r="157" s="2" customFormat="1" ht="16.5" customHeight="1">
      <c r="A157" s="40"/>
      <c r="B157" s="41"/>
      <c r="C157" s="214" t="s">
        <v>8</v>
      </c>
      <c r="D157" s="214" t="s">
        <v>157</v>
      </c>
      <c r="E157" s="215" t="s">
        <v>1004</v>
      </c>
      <c r="F157" s="216" t="s">
        <v>1005</v>
      </c>
      <c r="G157" s="217" t="s">
        <v>443</v>
      </c>
      <c r="H157" s="218">
        <v>28.084</v>
      </c>
      <c r="I157" s="219"/>
      <c r="J157" s="220">
        <f>ROUND(I157*H157,2)</f>
        <v>0</v>
      </c>
      <c r="K157" s="216" t="s">
        <v>161</v>
      </c>
      <c r="L157" s="46"/>
      <c r="M157" s="221" t="s">
        <v>21</v>
      </c>
      <c r="N157" s="222" t="s">
        <v>47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162</v>
      </c>
      <c r="AT157" s="225" t="s">
        <v>157</v>
      </c>
      <c r="AU157" s="225" t="s">
        <v>85</v>
      </c>
      <c r="AY157" s="19" t="s">
        <v>155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162</v>
      </c>
      <c r="BM157" s="225" t="s">
        <v>1294</v>
      </c>
    </row>
    <row r="158" s="2" customFormat="1">
      <c r="A158" s="40"/>
      <c r="B158" s="41"/>
      <c r="C158" s="42"/>
      <c r="D158" s="227" t="s">
        <v>164</v>
      </c>
      <c r="E158" s="42"/>
      <c r="F158" s="228" t="s">
        <v>1007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164</v>
      </c>
      <c r="AU158" s="19" t="s">
        <v>85</v>
      </c>
    </row>
    <row r="159" s="2" customFormat="1">
      <c r="A159" s="40"/>
      <c r="B159" s="41"/>
      <c r="C159" s="42"/>
      <c r="D159" s="232" t="s">
        <v>166</v>
      </c>
      <c r="E159" s="42"/>
      <c r="F159" s="233" t="s">
        <v>1008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166</v>
      </c>
      <c r="AU159" s="19" t="s">
        <v>85</v>
      </c>
    </row>
    <row r="160" s="2" customFormat="1" ht="16.5" customHeight="1">
      <c r="A160" s="40"/>
      <c r="B160" s="41"/>
      <c r="C160" s="214" t="s">
        <v>339</v>
      </c>
      <c r="D160" s="214" t="s">
        <v>157</v>
      </c>
      <c r="E160" s="215" t="s">
        <v>1010</v>
      </c>
      <c r="F160" s="216" t="s">
        <v>1011</v>
      </c>
      <c r="G160" s="217" t="s">
        <v>443</v>
      </c>
      <c r="H160" s="218">
        <v>449.34399999999999</v>
      </c>
      <c r="I160" s="219"/>
      <c r="J160" s="220">
        <f>ROUND(I160*H160,2)</f>
        <v>0</v>
      </c>
      <c r="K160" s="216" t="s">
        <v>161</v>
      </c>
      <c r="L160" s="46"/>
      <c r="M160" s="221" t="s">
        <v>21</v>
      </c>
      <c r="N160" s="222" t="s">
        <v>47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162</v>
      </c>
      <c r="AT160" s="225" t="s">
        <v>157</v>
      </c>
      <c r="AU160" s="225" t="s">
        <v>85</v>
      </c>
      <c r="AY160" s="19" t="s">
        <v>155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83</v>
      </c>
      <c r="BK160" s="226">
        <f>ROUND(I160*H160,2)</f>
        <v>0</v>
      </c>
      <c r="BL160" s="19" t="s">
        <v>162</v>
      </c>
      <c r="BM160" s="225" t="s">
        <v>1295</v>
      </c>
    </row>
    <row r="161" s="2" customFormat="1">
      <c r="A161" s="40"/>
      <c r="B161" s="41"/>
      <c r="C161" s="42"/>
      <c r="D161" s="227" t="s">
        <v>164</v>
      </c>
      <c r="E161" s="42"/>
      <c r="F161" s="228" t="s">
        <v>1013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164</v>
      </c>
      <c r="AU161" s="19" t="s">
        <v>85</v>
      </c>
    </row>
    <row r="162" s="2" customFormat="1">
      <c r="A162" s="40"/>
      <c r="B162" s="41"/>
      <c r="C162" s="42"/>
      <c r="D162" s="232" t="s">
        <v>166</v>
      </c>
      <c r="E162" s="42"/>
      <c r="F162" s="233" t="s">
        <v>1014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166</v>
      </c>
      <c r="AU162" s="19" t="s">
        <v>85</v>
      </c>
    </row>
    <row r="163" s="14" customFormat="1">
      <c r="A163" s="14"/>
      <c r="B163" s="244"/>
      <c r="C163" s="245"/>
      <c r="D163" s="227" t="s">
        <v>168</v>
      </c>
      <c r="E163" s="245"/>
      <c r="F163" s="247" t="s">
        <v>1688</v>
      </c>
      <c r="G163" s="245"/>
      <c r="H163" s="248">
        <v>449.34399999999999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168</v>
      </c>
      <c r="AU163" s="254" t="s">
        <v>85</v>
      </c>
      <c r="AV163" s="14" t="s">
        <v>85</v>
      </c>
      <c r="AW163" s="14" t="s">
        <v>4</v>
      </c>
      <c r="AX163" s="14" t="s">
        <v>83</v>
      </c>
      <c r="AY163" s="254" t="s">
        <v>155</v>
      </c>
    </row>
    <row r="164" s="2" customFormat="1" ht="16.5" customHeight="1">
      <c r="A164" s="40"/>
      <c r="B164" s="41"/>
      <c r="C164" s="214" t="s">
        <v>348</v>
      </c>
      <c r="D164" s="214" t="s">
        <v>157</v>
      </c>
      <c r="E164" s="215" t="s">
        <v>1017</v>
      </c>
      <c r="F164" s="216" t="s">
        <v>1018</v>
      </c>
      <c r="G164" s="217" t="s">
        <v>443</v>
      </c>
      <c r="H164" s="218">
        <v>13.973000000000001</v>
      </c>
      <c r="I164" s="219"/>
      <c r="J164" s="220">
        <f>ROUND(I164*H164,2)</f>
        <v>0</v>
      </c>
      <c r="K164" s="216" t="s">
        <v>161</v>
      </c>
      <c r="L164" s="46"/>
      <c r="M164" s="221" t="s">
        <v>21</v>
      </c>
      <c r="N164" s="222" t="s">
        <v>47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162</v>
      </c>
      <c r="AT164" s="225" t="s">
        <v>157</v>
      </c>
      <c r="AU164" s="225" t="s">
        <v>85</v>
      </c>
      <c r="AY164" s="19" t="s">
        <v>155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83</v>
      </c>
      <c r="BK164" s="226">
        <f>ROUND(I164*H164,2)</f>
        <v>0</v>
      </c>
      <c r="BL164" s="19" t="s">
        <v>162</v>
      </c>
      <c r="BM164" s="225" t="s">
        <v>1297</v>
      </c>
    </row>
    <row r="165" s="2" customFormat="1">
      <c r="A165" s="40"/>
      <c r="B165" s="41"/>
      <c r="C165" s="42"/>
      <c r="D165" s="227" t="s">
        <v>164</v>
      </c>
      <c r="E165" s="42"/>
      <c r="F165" s="228" t="s">
        <v>1020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164</v>
      </c>
      <c r="AU165" s="19" t="s">
        <v>85</v>
      </c>
    </row>
    <row r="166" s="2" customFormat="1">
      <c r="A166" s="40"/>
      <c r="B166" s="41"/>
      <c r="C166" s="42"/>
      <c r="D166" s="232" t="s">
        <v>166</v>
      </c>
      <c r="E166" s="42"/>
      <c r="F166" s="233" t="s">
        <v>1021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166</v>
      </c>
      <c r="AU166" s="19" t="s">
        <v>85</v>
      </c>
    </row>
    <row r="167" s="2" customFormat="1" ht="16.5" customHeight="1">
      <c r="A167" s="40"/>
      <c r="B167" s="41"/>
      <c r="C167" s="214" t="s">
        <v>362</v>
      </c>
      <c r="D167" s="214" t="s">
        <v>157</v>
      </c>
      <c r="E167" s="215" t="s">
        <v>1023</v>
      </c>
      <c r="F167" s="216" t="s">
        <v>1024</v>
      </c>
      <c r="G167" s="217" t="s">
        <v>443</v>
      </c>
      <c r="H167" s="218">
        <v>223.56800000000001</v>
      </c>
      <c r="I167" s="219"/>
      <c r="J167" s="220">
        <f>ROUND(I167*H167,2)</f>
        <v>0</v>
      </c>
      <c r="K167" s="216" t="s">
        <v>161</v>
      </c>
      <c r="L167" s="46"/>
      <c r="M167" s="221" t="s">
        <v>21</v>
      </c>
      <c r="N167" s="222" t="s">
        <v>47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162</v>
      </c>
      <c r="AT167" s="225" t="s">
        <v>157</v>
      </c>
      <c r="AU167" s="225" t="s">
        <v>85</v>
      </c>
      <c r="AY167" s="19" t="s">
        <v>155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83</v>
      </c>
      <c r="BK167" s="226">
        <f>ROUND(I167*H167,2)</f>
        <v>0</v>
      </c>
      <c r="BL167" s="19" t="s">
        <v>162</v>
      </c>
      <c r="BM167" s="225" t="s">
        <v>1298</v>
      </c>
    </row>
    <row r="168" s="2" customFormat="1">
      <c r="A168" s="40"/>
      <c r="B168" s="41"/>
      <c r="C168" s="42"/>
      <c r="D168" s="227" t="s">
        <v>164</v>
      </c>
      <c r="E168" s="42"/>
      <c r="F168" s="228" t="s">
        <v>1013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164</v>
      </c>
      <c r="AU168" s="19" t="s">
        <v>85</v>
      </c>
    </row>
    <row r="169" s="2" customFormat="1">
      <c r="A169" s="40"/>
      <c r="B169" s="41"/>
      <c r="C169" s="42"/>
      <c r="D169" s="232" t="s">
        <v>166</v>
      </c>
      <c r="E169" s="42"/>
      <c r="F169" s="233" t="s">
        <v>1026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166</v>
      </c>
      <c r="AU169" s="19" t="s">
        <v>85</v>
      </c>
    </row>
    <row r="170" s="14" customFormat="1">
      <c r="A170" s="14"/>
      <c r="B170" s="244"/>
      <c r="C170" s="245"/>
      <c r="D170" s="227" t="s">
        <v>168</v>
      </c>
      <c r="E170" s="245"/>
      <c r="F170" s="247" t="s">
        <v>1689</v>
      </c>
      <c r="G170" s="245"/>
      <c r="H170" s="248">
        <v>223.56800000000001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168</v>
      </c>
      <c r="AU170" s="254" t="s">
        <v>85</v>
      </c>
      <c r="AV170" s="14" t="s">
        <v>85</v>
      </c>
      <c r="AW170" s="14" t="s">
        <v>4</v>
      </c>
      <c r="AX170" s="14" t="s">
        <v>83</v>
      </c>
      <c r="AY170" s="254" t="s">
        <v>155</v>
      </c>
    </row>
    <row r="171" s="2" customFormat="1" ht="24.15" customHeight="1">
      <c r="A171" s="40"/>
      <c r="B171" s="41"/>
      <c r="C171" s="214" t="s">
        <v>369</v>
      </c>
      <c r="D171" s="214" t="s">
        <v>157</v>
      </c>
      <c r="E171" s="215" t="s">
        <v>1029</v>
      </c>
      <c r="F171" s="216" t="s">
        <v>1030</v>
      </c>
      <c r="G171" s="217" t="s">
        <v>443</v>
      </c>
      <c r="H171" s="218">
        <v>0.52000000000000002</v>
      </c>
      <c r="I171" s="219"/>
      <c r="J171" s="220">
        <f>ROUND(I171*H171,2)</f>
        <v>0</v>
      </c>
      <c r="K171" s="216" t="s">
        <v>161</v>
      </c>
      <c r="L171" s="46"/>
      <c r="M171" s="221" t="s">
        <v>21</v>
      </c>
      <c r="N171" s="222" t="s">
        <v>47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162</v>
      </c>
      <c r="AT171" s="225" t="s">
        <v>157</v>
      </c>
      <c r="AU171" s="225" t="s">
        <v>85</v>
      </c>
      <c r="AY171" s="19" t="s">
        <v>155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162</v>
      </c>
      <c r="BM171" s="225" t="s">
        <v>1300</v>
      </c>
    </row>
    <row r="172" s="2" customFormat="1">
      <c r="A172" s="40"/>
      <c r="B172" s="41"/>
      <c r="C172" s="42"/>
      <c r="D172" s="227" t="s">
        <v>164</v>
      </c>
      <c r="E172" s="42"/>
      <c r="F172" s="228" t="s">
        <v>1032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164</v>
      </c>
      <c r="AU172" s="19" t="s">
        <v>85</v>
      </c>
    </row>
    <row r="173" s="2" customFormat="1">
      <c r="A173" s="40"/>
      <c r="B173" s="41"/>
      <c r="C173" s="42"/>
      <c r="D173" s="232" t="s">
        <v>166</v>
      </c>
      <c r="E173" s="42"/>
      <c r="F173" s="233" t="s">
        <v>1033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166</v>
      </c>
      <c r="AU173" s="19" t="s">
        <v>85</v>
      </c>
    </row>
    <row r="174" s="2" customFormat="1" ht="24.15" customHeight="1">
      <c r="A174" s="40"/>
      <c r="B174" s="41"/>
      <c r="C174" s="214" t="s">
        <v>377</v>
      </c>
      <c r="D174" s="214" t="s">
        <v>157</v>
      </c>
      <c r="E174" s="215" t="s">
        <v>1041</v>
      </c>
      <c r="F174" s="216" t="s">
        <v>1042</v>
      </c>
      <c r="G174" s="217" t="s">
        <v>443</v>
      </c>
      <c r="H174" s="218">
        <v>0.57999999999999996</v>
      </c>
      <c r="I174" s="219"/>
      <c r="J174" s="220">
        <f>ROUND(I174*H174,2)</f>
        <v>0</v>
      </c>
      <c r="K174" s="216" t="s">
        <v>161</v>
      </c>
      <c r="L174" s="46"/>
      <c r="M174" s="221" t="s">
        <v>21</v>
      </c>
      <c r="N174" s="222" t="s">
        <v>47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162</v>
      </c>
      <c r="AT174" s="225" t="s">
        <v>157</v>
      </c>
      <c r="AU174" s="225" t="s">
        <v>85</v>
      </c>
      <c r="AY174" s="19" t="s">
        <v>155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83</v>
      </c>
      <c r="BK174" s="226">
        <f>ROUND(I174*H174,2)</f>
        <v>0</v>
      </c>
      <c r="BL174" s="19" t="s">
        <v>162</v>
      </c>
      <c r="BM174" s="225" t="s">
        <v>1301</v>
      </c>
    </row>
    <row r="175" s="2" customFormat="1">
      <c r="A175" s="40"/>
      <c r="B175" s="41"/>
      <c r="C175" s="42"/>
      <c r="D175" s="227" t="s">
        <v>164</v>
      </c>
      <c r="E175" s="42"/>
      <c r="F175" s="228" t="s">
        <v>1042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164</v>
      </c>
      <c r="AU175" s="19" t="s">
        <v>85</v>
      </c>
    </row>
    <row r="176" s="2" customFormat="1">
      <c r="A176" s="40"/>
      <c r="B176" s="41"/>
      <c r="C176" s="42"/>
      <c r="D176" s="232" t="s">
        <v>166</v>
      </c>
      <c r="E176" s="42"/>
      <c r="F176" s="233" t="s">
        <v>1044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166</v>
      </c>
      <c r="AU176" s="19" t="s">
        <v>85</v>
      </c>
    </row>
    <row r="177" s="2" customFormat="1" ht="24.15" customHeight="1">
      <c r="A177" s="40"/>
      <c r="B177" s="41"/>
      <c r="C177" s="214" t="s">
        <v>7</v>
      </c>
      <c r="D177" s="214" t="s">
        <v>157</v>
      </c>
      <c r="E177" s="215" t="s">
        <v>1046</v>
      </c>
      <c r="F177" s="216" t="s">
        <v>1047</v>
      </c>
      <c r="G177" s="217" t="s">
        <v>443</v>
      </c>
      <c r="H177" s="218">
        <v>40.957999999999998</v>
      </c>
      <c r="I177" s="219"/>
      <c r="J177" s="220">
        <f>ROUND(I177*H177,2)</f>
        <v>0</v>
      </c>
      <c r="K177" s="216" t="s">
        <v>161</v>
      </c>
      <c r="L177" s="46"/>
      <c r="M177" s="221" t="s">
        <v>21</v>
      </c>
      <c r="N177" s="222" t="s">
        <v>47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162</v>
      </c>
      <c r="AT177" s="225" t="s">
        <v>157</v>
      </c>
      <c r="AU177" s="225" t="s">
        <v>85</v>
      </c>
      <c r="AY177" s="19" t="s">
        <v>155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83</v>
      </c>
      <c r="BK177" s="226">
        <f>ROUND(I177*H177,2)</f>
        <v>0</v>
      </c>
      <c r="BL177" s="19" t="s">
        <v>162</v>
      </c>
      <c r="BM177" s="225" t="s">
        <v>1690</v>
      </c>
    </row>
    <row r="178" s="2" customFormat="1">
      <c r="A178" s="40"/>
      <c r="B178" s="41"/>
      <c r="C178" s="42"/>
      <c r="D178" s="227" t="s">
        <v>164</v>
      </c>
      <c r="E178" s="42"/>
      <c r="F178" s="228" t="s">
        <v>1047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164</v>
      </c>
      <c r="AU178" s="19" t="s">
        <v>85</v>
      </c>
    </row>
    <row r="179" s="2" customFormat="1">
      <c r="A179" s="40"/>
      <c r="B179" s="41"/>
      <c r="C179" s="42"/>
      <c r="D179" s="232" t="s">
        <v>166</v>
      </c>
      <c r="E179" s="42"/>
      <c r="F179" s="233" t="s">
        <v>1049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166</v>
      </c>
      <c r="AU179" s="19" t="s">
        <v>85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1050</v>
      </c>
      <c r="F180" s="212" t="s">
        <v>1051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SUM(P181:P183)</f>
        <v>0</v>
      </c>
      <c r="Q180" s="206"/>
      <c r="R180" s="207">
        <f>SUM(R181:R183)</f>
        <v>0</v>
      </c>
      <c r="S180" s="206"/>
      <c r="T180" s="208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155</v>
      </c>
      <c r="BK180" s="211">
        <f>SUM(BK181:BK183)</f>
        <v>0</v>
      </c>
    </row>
    <row r="181" s="2" customFormat="1" ht="21.75" customHeight="1">
      <c r="A181" s="40"/>
      <c r="B181" s="41"/>
      <c r="C181" s="214" t="s">
        <v>406</v>
      </c>
      <c r="D181" s="214" t="s">
        <v>157</v>
      </c>
      <c r="E181" s="215" t="s">
        <v>1691</v>
      </c>
      <c r="F181" s="216" t="s">
        <v>1692</v>
      </c>
      <c r="G181" s="217" t="s">
        <v>443</v>
      </c>
      <c r="H181" s="218">
        <v>0.42699999999999999</v>
      </c>
      <c r="I181" s="219"/>
      <c r="J181" s="220">
        <f>ROUND(I181*H181,2)</f>
        <v>0</v>
      </c>
      <c r="K181" s="216" t="s">
        <v>161</v>
      </c>
      <c r="L181" s="46"/>
      <c r="M181" s="221" t="s">
        <v>21</v>
      </c>
      <c r="N181" s="222" t="s">
        <v>47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162</v>
      </c>
      <c r="AT181" s="225" t="s">
        <v>157</v>
      </c>
      <c r="AU181" s="225" t="s">
        <v>85</v>
      </c>
      <c r="AY181" s="19" t="s">
        <v>155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83</v>
      </c>
      <c r="BK181" s="226">
        <f>ROUND(I181*H181,2)</f>
        <v>0</v>
      </c>
      <c r="BL181" s="19" t="s">
        <v>162</v>
      </c>
      <c r="BM181" s="225" t="s">
        <v>1304</v>
      </c>
    </row>
    <row r="182" s="2" customFormat="1">
      <c r="A182" s="40"/>
      <c r="B182" s="41"/>
      <c r="C182" s="42"/>
      <c r="D182" s="227" t="s">
        <v>164</v>
      </c>
      <c r="E182" s="42"/>
      <c r="F182" s="228" t="s">
        <v>1693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164</v>
      </c>
      <c r="AU182" s="19" t="s">
        <v>85</v>
      </c>
    </row>
    <row r="183" s="2" customFormat="1">
      <c r="A183" s="40"/>
      <c r="B183" s="41"/>
      <c r="C183" s="42"/>
      <c r="D183" s="232" t="s">
        <v>166</v>
      </c>
      <c r="E183" s="42"/>
      <c r="F183" s="233" t="s">
        <v>1694</v>
      </c>
      <c r="G183" s="42"/>
      <c r="H183" s="42"/>
      <c r="I183" s="229"/>
      <c r="J183" s="42"/>
      <c r="K183" s="42"/>
      <c r="L183" s="46"/>
      <c r="M183" s="291"/>
      <c r="N183" s="292"/>
      <c r="O183" s="293"/>
      <c r="P183" s="293"/>
      <c r="Q183" s="293"/>
      <c r="R183" s="293"/>
      <c r="S183" s="293"/>
      <c r="T183" s="2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166</v>
      </c>
      <c r="AU183" s="19" t="s">
        <v>85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46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LnZYEU4joF2tGlPnWb31WckeV+0QHfcqSN+kDufD7OUajFilHiHAcgSY1AqMl+NrBTpOtTHYXU4L5vxeG3a1xw==" hashValue="ipOrfmpV1R6ETLCMZkOhEPDwCWQ8Wva4+2I5Gdy7i3ZFZtCD1YryO0f2IB3UhhQclm7pygOnhNITE5zfV9m60g==" algorithmName="SHA-512" password="C71F"/>
  <autoFilter ref="C90:K1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2_02/113106123"/>
    <hyperlink ref="F100" r:id="rId2" display="https://podminky.urs.cz/item/CS_URS_2022_02/113107322"/>
    <hyperlink ref="F104" r:id="rId3" display="https://podminky.urs.cz/item/CS_URS_2022_02/113107344"/>
    <hyperlink ref="F108" r:id="rId4" display="https://podminky.urs.cz/item/CS_URS_2022_02/113154255"/>
    <hyperlink ref="F122" r:id="rId5" display="https://podminky.urs.cz/item/CS_URS_2022_02/564851011"/>
    <hyperlink ref="F125" r:id="rId6" display="https://podminky.urs.cz/item/CS_URS_2022_02/564861111"/>
    <hyperlink ref="F128" r:id="rId7" display="https://podminky.urs.cz/item/CS_URS_2022_02/565185121"/>
    <hyperlink ref="F131" r:id="rId8" display="https://podminky.urs.cz/item/CS_URS_2022_02/567132115"/>
    <hyperlink ref="F134" r:id="rId9" display="https://podminky.urs.cz/item/CS_URS_2022_02/573111112"/>
    <hyperlink ref="F137" r:id="rId10" display="https://podminky.urs.cz/item/CS_URS_2022_02/573211108"/>
    <hyperlink ref="F140" r:id="rId11" display="https://podminky.urs.cz/item/CS_URS_2022_02/577144121"/>
    <hyperlink ref="F144" r:id="rId12" display="https://podminky.urs.cz/item/CS_URS_2022_02/596211110"/>
    <hyperlink ref="F152" r:id="rId13" display="https://podminky.urs.cz/item/CS_URS_2022_02/919735116"/>
    <hyperlink ref="F159" r:id="rId14" display="https://podminky.urs.cz/item/CS_URS_2022_02/997221551"/>
    <hyperlink ref="F162" r:id="rId15" display="https://podminky.urs.cz/item/CS_URS_2022_02/997221559"/>
    <hyperlink ref="F166" r:id="rId16" display="https://podminky.urs.cz/item/CS_URS_2022_02/997221561"/>
    <hyperlink ref="F169" r:id="rId17" display="https://podminky.urs.cz/item/CS_URS_2022_02/997221569"/>
    <hyperlink ref="F173" r:id="rId18" display="https://podminky.urs.cz/item/CS_URS_2022_02/997221861"/>
    <hyperlink ref="F176" r:id="rId19" display="https://podminky.urs.cz/item/CS_URS_2022_02/997221873"/>
    <hyperlink ref="F179" r:id="rId20" display="https://podminky.urs.cz/item/CS_URS_2022_02/997221875"/>
    <hyperlink ref="F183" r:id="rId21" display="https://podminky.urs.cz/item/CS_URS_2022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1" customFormat="1" ht="12" customHeight="1">
      <c r="B8" s="22"/>
      <c r="D8" s="144" t="s">
        <v>119</v>
      </c>
      <c r="L8" s="22"/>
    </row>
    <row r="9" s="2" customFormat="1" ht="16.5" customHeight="1">
      <c r="A9" s="40"/>
      <c r="B9" s="46"/>
      <c r="C9" s="40"/>
      <c r="D9" s="40"/>
      <c r="E9" s="145" t="s">
        <v>1695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1696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26. 7. 2022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26</v>
      </c>
      <c r="E16" s="40"/>
      <c r="F16" s="40"/>
      <c r="G16" s="40"/>
      <c r="H16" s="40"/>
      <c r="I16" s="144" t="s">
        <v>27</v>
      </c>
      <c r="J16" s="135" t="s">
        <v>28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4" t="s">
        <v>30</v>
      </c>
      <c r="J17" s="135" t="s">
        <v>21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27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30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27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30</v>
      </c>
      <c r="J23" s="135" t="s">
        <v>36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27</v>
      </c>
      <c r="J25" s="135" t="s">
        <v>21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4" t="s">
        <v>30</v>
      </c>
      <c r="J26" s="135" t="s">
        <v>21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21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ROUND((SUM(BE98:BE639)),  2)</f>
        <v>0</v>
      </c>
      <c r="G35" s="40"/>
      <c r="H35" s="40"/>
      <c r="I35" s="159">
        <v>0.20999999999999999</v>
      </c>
      <c r="J35" s="158">
        <f>ROUND(((SUM(BE98:BE639))*I35),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ROUND((SUM(BF98:BF639)),  2)</f>
        <v>0</v>
      </c>
      <c r="G36" s="40"/>
      <c r="H36" s="40"/>
      <c r="I36" s="159">
        <v>0.14999999999999999</v>
      </c>
      <c r="J36" s="158">
        <f>ROUND(((SUM(BF98:BF639))*I36),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ROUND((SUM(BG98:BG639)),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ROUND((SUM(BH98:BH639)),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ROUND((SUM(BI98:BI639)),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Valtice - rekonstrukce kanalizace na ulicích Mikulovská, Břeclavská - část II.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1695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330.4.1 - Stoky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Valtice</v>
      </c>
      <c r="G56" s="42"/>
      <c r="H56" s="42"/>
      <c r="I56" s="34" t="s">
        <v>24</v>
      </c>
      <c r="J56" s="74" t="str">
        <f>IF(J14="","",J14)</f>
        <v>26. 7. 2022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Vodovody a kanalizace Břeclav a.s.</v>
      </c>
      <c r="G58" s="42"/>
      <c r="H58" s="42"/>
      <c r="I58" s="34" t="s">
        <v>33</v>
      </c>
      <c r="J58" s="38" t="str">
        <f>E23</f>
        <v>AQUA PROCON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Humpolík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124</v>
      </c>
      <c r="D61" s="173"/>
      <c r="E61" s="173"/>
      <c r="F61" s="173"/>
      <c r="G61" s="173"/>
      <c r="H61" s="173"/>
      <c r="I61" s="173"/>
      <c r="J61" s="174" t="s">
        <v>125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6"/>
      <c r="C64" s="177"/>
      <c r="D64" s="178" t="s">
        <v>127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129</v>
      </c>
      <c r="E66" s="184"/>
      <c r="F66" s="184"/>
      <c r="G66" s="184"/>
      <c r="H66" s="184"/>
      <c r="I66" s="184"/>
      <c r="J66" s="185">
        <f>J294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130</v>
      </c>
      <c r="E67" s="184"/>
      <c r="F67" s="184"/>
      <c r="G67" s="184"/>
      <c r="H67" s="184"/>
      <c r="I67" s="184"/>
      <c r="J67" s="185">
        <f>J302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J312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132</v>
      </c>
      <c r="E69" s="184"/>
      <c r="F69" s="184"/>
      <c r="G69" s="184"/>
      <c r="H69" s="184"/>
      <c r="I69" s="184"/>
      <c r="J69" s="185">
        <f>J369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133</v>
      </c>
      <c r="E70" s="184"/>
      <c r="F70" s="184"/>
      <c r="G70" s="184"/>
      <c r="H70" s="184"/>
      <c r="I70" s="184"/>
      <c r="J70" s="185">
        <f>J376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134</v>
      </c>
      <c r="E71" s="184"/>
      <c r="F71" s="184"/>
      <c r="G71" s="184"/>
      <c r="H71" s="184"/>
      <c r="I71" s="184"/>
      <c r="J71" s="185">
        <f>J522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135</v>
      </c>
      <c r="E72" s="184"/>
      <c r="F72" s="184"/>
      <c r="G72" s="184"/>
      <c r="H72" s="184"/>
      <c r="I72" s="184"/>
      <c r="J72" s="185">
        <f>J549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136</v>
      </c>
      <c r="E73" s="184"/>
      <c r="F73" s="184"/>
      <c r="G73" s="184"/>
      <c r="H73" s="184"/>
      <c r="I73" s="184"/>
      <c r="J73" s="185">
        <f>J583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137</v>
      </c>
      <c r="E74" s="184"/>
      <c r="F74" s="184"/>
      <c r="G74" s="184"/>
      <c r="H74" s="184"/>
      <c r="I74" s="184"/>
      <c r="J74" s="185">
        <f>J610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138</v>
      </c>
      <c r="E75" s="179"/>
      <c r="F75" s="179"/>
      <c r="G75" s="179"/>
      <c r="H75" s="179"/>
      <c r="I75" s="179"/>
      <c r="J75" s="180">
        <f>J614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139</v>
      </c>
      <c r="E76" s="184"/>
      <c r="F76" s="184"/>
      <c r="G76" s="184"/>
      <c r="H76" s="184"/>
      <c r="I76" s="184"/>
      <c r="J76" s="185">
        <f>J615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140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Valtice - rekonstrukce kanalizace na ulicích Mikulovská, Břeclavská - část II.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119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1695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121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330.4.1 - Stoky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22</v>
      </c>
      <c r="D92" s="42"/>
      <c r="E92" s="42"/>
      <c r="F92" s="29" t="str">
        <f>F14</f>
        <v>Valtice</v>
      </c>
      <c r="G92" s="42"/>
      <c r="H92" s="42"/>
      <c r="I92" s="34" t="s">
        <v>24</v>
      </c>
      <c r="J92" s="74" t="str">
        <f>IF(J14="","",J14)</f>
        <v>26. 7. 2022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26</v>
      </c>
      <c r="D94" s="42"/>
      <c r="E94" s="42"/>
      <c r="F94" s="29" t="str">
        <f>E17</f>
        <v>Vodovody a kanalizace Břeclav a.s.</v>
      </c>
      <c r="G94" s="42"/>
      <c r="H94" s="42"/>
      <c r="I94" s="34" t="s">
        <v>33</v>
      </c>
      <c r="J94" s="38" t="str">
        <f>E23</f>
        <v>AQUA PROCON s.r.o.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IF(E20="","",E20)</f>
        <v>Vyplň údaj</v>
      </c>
      <c r="G95" s="42"/>
      <c r="H95" s="42"/>
      <c r="I95" s="34" t="s">
        <v>38</v>
      </c>
      <c r="J95" s="38" t="str">
        <f>E26</f>
        <v>Ing. Humpolík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141</v>
      </c>
      <c r="D97" s="190" t="s">
        <v>61</v>
      </c>
      <c r="E97" s="190" t="s">
        <v>57</v>
      </c>
      <c r="F97" s="190" t="s">
        <v>58</v>
      </c>
      <c r="G97" s="190" t="s">
        <v>142</v>
      </c>
      <c r="H97" s="190" t="s">
        <v>143</v>
      </c>
      <c r="I97" s="190" t="s">
        <v>144</v>
      </c>
      <c r="J97" s="190" t="s">
        <v>125</v>
      </c>
      <c r="K97" s="191" t="s">
        <v>145</v>
      </c>
      <c r="L97" s="192"/>
      <c r="M97" s="94" t="s">
        <v>21</v>
      </c>
      <c r="N97" s="95" t="s">
        <v>46</v>
      </c>
      <c r="O97" s="95" t="s">
        <v>146</v>
      </c>
      <c r="P97" s="95" t="s">
        <v>147</v>
      </c>
      <c r="Q97" s="95" t="s">
        <v>148</v>
      </c>
      <c r="R97" s="95" t="s">
        <v>149</v>
      </c>
      <c r="S97" s="95" t="s">
        <v>150</v>
      </c>
      <c r="T97" s="96" t="s">
        <v>151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152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P99+P614</f>
        <v>0</v>
      </c>
      <c r="Q98" s="98"/>
      <c r="R98" s="195">
        <f>R99+R614</f>
        <v>722.17845966000004</v>
      </c>
      <c r="S98" s="98"/>
      <c r="T98" s="196">
        <f>T99+T614</f>
        <v>389.85669799999999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126</v>
      </c>
      <c r="BK98" s="197">
        <f>BK99+BK614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153</v>
      </c>
      <c r="F99" s="201" t="s">
        <v>154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P100+P294+P302+P312+P369+P376+P522+P549+P583+P610</f>
        <v>0</v>
      </c>
      <c r="Q99" s="206"/>
      <c r="R99" s="207">
        <f>R100+R294+R302+R312+R369+R376+R522+R549+R583+R610</f>
        <v>721.84451646000002</v>
      </c>
      <c r="S99" s="206"/>
      <c r="T99" s="208">
        <f>T100+T294+T302+T312+T369+T376+T522+T549+T583+T610</f>
        <v>389.85669799999999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155</v>
      </c>
      <c r="BK99" s="211">
        <f>BK100+BK294+BK302+BK312+BK369+BK376+BK522+BK549+BK583+BK610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83</v>
      </c>
      <c r="F100" s="212" t="s">
        <v>156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SUM(P101:P293)</f>
        <v>0</v>
      </c>
      <c r="Q100" s="206"/>
      <c r="R100" s="207">
        <f>SUM(R101:R293)</f>
        <v>320.80728025000002</v>
      </c>
      <c r="S100" s="206"/>
      <c r="T100" s="208">
        <f>SUM(T101:T293)</f>
        <v>341.342378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155</v>
      </c>
      <c r="BK100" s="211">
        <f>SUM(BK101:BK293)</f>
        <v>0</v>
      </c>
    </row>
    <row r="101" s="2" customFormat="1" ht="16.5" customHeight="1">
      <c r="A101" s="40"/>
      <c r="B101" s="41"/>
      <c r="C101" s="214" t="s">
        <v>83</v>
      </c>
      <c r="D101" s="214" t="s">
        <v>157</v>
      </c>
      <c r="E101" s="215" t="s">
        <v>196</v>
      </c>
      <c r="F101" s="216" t="s">
        <v>197</v>
      </c>
      <c r="G101" s="217" t="s">
        <v>160</v>
      </c>
      <c r="H101" s="218">
        <v>481.44200000000001</v>
      </c>
      <c r="I101" s="219"/>
      <c r="J101" s="220">
        <f>ROUND(I101*H101,2)</f>
        <v>0</v>
      </c>
      <c r="K101" s="216" t="s">
        <v>161</v>
      </c>
      <c r="L101" s="46"/>
      <c r="M101" s="221" t="s">
        <v>21</v>
      </c>
      <c r="N101" s="222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0.70899999999999996</v>
      </c>
      <c r="T101" s="224">
        <f>S101*H101</f>
        <v>341.342378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162</v>
      </c>
      <c r="AT101" s="225" t="s">
        <v>157</v>
      </c>
      <c r="AU101" s="225" t="s">
        <v>85</v>
      </c>
      <c r="AY101" s="19" t="s">
        <v>155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83</v>
      </c>
      <c r="BK101" s="226">
        <f>ROUND(I101*H101,2)</f>
        <v>0</v>
      </c>
      <c r="BL101" s="19" t="s">
        <v>162</v>
      </c>
      <c r="BM101" s="225" t="s">
        <v>1697</v>
      </c>
    </row>
    <row r="102" s="2" customFormat="1">
      <c r="A102" s="40"/>
      <c r="B102" s="41"/>
      <c r="C102" s="42"/>
      <c r="D102" s="227" t="s">
        <v>164</v>
      </c>
      <c r="E102" s="42"/>
      <c r="F102" s="228" t="s">
        <v>199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164</v>
      </c>
      <c r="AU102" s="19" t="s">
        <v>85</v>
      </c>
    </row>
    <row r="103" s="2" customFormat="1">
      <c r="A103" s="40"/>
      <c r="B103" s="41"/>
      <c r="C103" s="42"/>
      <c r="D103" s="232" t="s">
        <v>166</v>
      </c>
      <c r="E103" s="42"/>
      <c r="F103" s="233" t="s">
        <v>200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166</v>
      </c>
      <c r="AU103" s="19" t="s">
        <v>85</v>
      </c>
    </row>
    <row r="104" s="14" customFormat="1">
      <c r="A104" s="14"/>
      <c r="B104" s="244"/>
      <c r="C104" s="245"/>
      <c r="D104" s="227" t="s">
        <v>168</v>
      </c>
      <c r="E104" s="246" t="s">
        <v>21</v>
      </c>
      <c r="F104" s="247" t="s">
        <v>1698</v>
      </c>
      <c r="G104" s="245"/>
      <c r="H104" s="248">
        <v>67.680000000000007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168</v>
      </c>
      <c r="AU104" s="254" t="s">
        <v>85</v>
      </c>
      <c r="AV104" s="14" t="s">
        <v>85</v>
      </c>
      <c r="AW104" s="14" t="s">
        <v>37</v>
      </c>
      <c r="AX104" s="14" t="s">
        <v>76</v>
      </c>
      <c r="AY104" s="254" t="s">
        <v>155</v>
      </c>
    </row>
    <row r="105" s="14" customFormat="1">
      <c r="A105" s="14"/>
      <c r="B105" s="244"/>
      <c r="C105" s="245"/>
      <c r="D105" s="227" t="s">
        <v>168</v>
      </c>
      <c r="E105" s="246" t="s">
        <v>21</v>
      </c>
      <c r="F105" s="247" t="s">
        <v>1699</v>
      </c>
      <c r="G105" s="245"/>
      <c r="H105" s="248">
        <v>154.78800000000001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168</v>
      </c>
      <c r="AU105" s="254" t="s">
        <v>85</v>
      </c>
      <c r="AV105" s="14" t="s">
        <v>85</v>
      </c>
      <c r="AW105" s="14" t="s">
        <v>37</v>
      </c>
      <c r="AX105" s="14" t="s">
        <v>76</v>
      </c>
      <c r="AY105" s="254" t="s">
        <v>155</v>
      </c>
    </row>
    <row r="106" s="14" customFormat="1">
      <c r="A106" s="14"/>
      <c r="B106" s="244"/>
      <c r="C106" s="245"/>
      <c r="D106" s="227" t="s">
        <v>168</v>
      </c>
      <c r="E106" s="246" t="s">
        <v>21</v>
      </c>
      <c r="F106" s="247" t="s">
        <v>1700</v>
      </c>
      <c r="G106" s="245"/>
      <c r="H106" s="248">
        <v>6.125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168</v>
      </c>
      <c r="AU106" s="254" t="s">
        <v>85</v>
      </c>
      <c r="AV106" s="14" t="s">
        <v>85</v>
      </c>
      <c r="AW106" s="14" t="s">
        <v>37</v>
      </c>
      <c r="AX106" s="14" t="s">
        <v>76</v>
      </c>
      <c r="AY106" s="254" t="s">
        <v>155</v>
      </c>
    </row>
    <row r="107" s="14" customFormat="1">
      <c r="A107" s="14"/>
      <c r="B107" s="244"/>
      <c r="C107" s="245"/>
      <c r="D107" s="227" t="s">
        <v>168</v>
      </c>
      <c r="E107" s="246" t="s">
        <v>21</v>
      </c>
      <c r="F107" s="247" t="s">
        <v>1701</v>
      </c>
      <c r="G107" s="245"/>
      <c r="H107" s="248">
        <v>2.9399999999999999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168</v>
      </c>
      <c r="AU107" s="254" t="s">
        <v>85</v>
      </c>
      <c r="AV107" s="14" t="s">
        <v>85</v>
      </c>
      <c r="AW107" s="14" t="s">
        <v>37</v>
      </c>
      <c r="AX107" s="14" t="s">
        <v>76</v>
      </c>
      <c r="AY107" s="254" t="s">
        <v>155</v>
      </c>
    </row>
    <row r="108" s="14" customFormat="1">
      <c r="A108" s="14"/>
      <c r="B108" s="244"/>
      <c r="C108" s="245"/>
      <c r="D108" s="227" t="s">
        <v>168</v>
      </c>
      <c r="E108" s="246" t="s">
        <v>21</v>
      </c>
      <c r="F108" s="247" t="s">
        <v>1702</v>
      </c>
      <c r="G108" s="245"/>
      <c r="H108" s="248">
        <v>9.1880000000000006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168</v>
      </c>
      <c r="AU108" s="254" t="s">
        <v>85</v>
      </c>
      <c r="AV108" s="14" t="s">
        <v>85</v>
      </c>
      <c r="AW108" s="14" t="s">
        <v>37</v>
      </c>
      <c r="AX108" s="14" t="s">
        <v>76</v>
      </c>
      <c r="AY108" s="254" t="s">
        <v>155</v>
      </c>
    </row>
    <row r="109" s="15" customFormat="1">
      <c r="A109" s="15"/>
      <c r="B109" s="255"/>
      <c r="C109" s="256"/>
      <c r="D109" s="227" t="s">
        <v>168</v>
      </c>
      <c r="E109" s="257" t="s">
        <v>21</v>
      </c>
      <c r="F109" s="258" t="s">
        <v>171</v>
      </c>
      <c r="G109" s="256"/>
      <c r="H109" s="259">
        <v>240.721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168</v>
      </c>
      <c r="AU109" s="265" t="s">
        <v>85</v>
      </c>
      <c r="AV109" s="15" t="s">
        <v>162</v>
      </c>
      <c r="AW109" s="15" t="s">
        <v>37</v>
      </c>
      <c r="AX109" s="15" t="s">
        <v>76</v>
      </c>
      <c r="AY109" s="265" t="s">
        <v>155</v>
      </c>
    </row>
    <row r="110" s="14" customFormat="1">
      <c r="A110" s="14"/>
      <c r="B110" s="244"/>
      <c r="C110" s="245"/>
      <c r="D110" s="227" t="s">
        <v>168</v>
      </c>
      <c r="E110" s="246" t="s">
        <v>21</v>
      </c>
      <c r="F110" s="247" t="s">
        <v>1703</v>
      </c>
      <c r="G110" s="245"/>
      <c r="H110" s="248">
        <v>481.44200000000001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168</v>
      </c>
      <c r="AU110" s="254" t="s">
        <v>85</v>
      </c>
      <c r="AV110" s="14" t="s">
        <v>85</v>
      </c>
      <c r="AW110" s="14" t="s">
        <v>37</v>
      </c>
      <c r="AX110" s="14" t="s">
        <v>76</v>
      </c>
      <c r="AY110" s="254" t="s">
        <v>155</v>
      </c>
    </row>
    <row r="111" s="15" customFormat="1">
      <c r="A111" s="15"/>
      <c r="B111" s="255"/>
      <c r="C111" s="256"/>
      <c r="D111" s="227" t="s">
        <v>168</v>
      </c>
      <c r="E111" s="257" t="s">
        <v>21</v>
      </c>
      <c r="F111" s="258" t="s">
        <v>171</v>
      </c>
      <c r="G111" s="256"/>
      <c r="H111" s="259">
        <v>481.44200000000001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168</v>
      </c>
      <c r="AU111" s="265" t="s">
        <v>85</v>
      </c>
      <c r="AV111" s="15" t="s">
        <v>162</v>
      </c>
      <c r="AW111" s="15" t="s">
        <v>37</v>
      </c>
      <c r="AX111" s="15" t="s">
        <v>83</v>
      </c>
      <c r="AY111" s="265" t="s">
        <v>155</v>
      </c>
    </row>
    <row r="112" s="2" customFormat="1" ht="16.5" customHeight="1">
      <c r="A112" s="40"/>
      <c r="B112" s="41"/>
      <c r="C112" s="214" t="s">
        <v>85</v>
      </c>
      <c r="D112" s="214" t="s">
        <v>157</v>
      </c>
      <c r="E112" s="215" t="s">
        <v>214</v>
      </c>
      <c r="F112" s="216" t="s">
        <v>215</v>
      </c>
      <c r="G112" s="217" t="s">
        <v>216</v>
      </c>
      <c r="H112" s="218">
        <v>676</v>
      </c>
      <c r="I112" s="219"/>
      <c r="J112" s="220">
        <f>ROUND(I112*H112,2)</f>
        <v>0</v>
      </c>
      <c r="K112" s="216" t="s">
        <v>161</v>
      </c>
      <c r="L112" s="46"/>
      <c r="M112" s="221" t="s">
        <v>21</v>
      </c>
      <c r="N112" s="222" t="s">
        <v>47</v>
      </c>
      <c r="O112" s="86"/>
      <c r="P112" s="223">
        <f>O112*H112</f>
        <v>0</v>
      </c>
      <c r="Q112" s="223">
        <v>3.0000000000000001E-05</v>
      </c>
      <c r="R112" s="223">
        <f>Q112*H112</f>
        <v>0.020279999999999999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162</v>
      </c>
      <c r="AT112" s="225" t="s">
        <v>157</v>
      </c>
      <c r="AU112" s="225" t="s">
        <v>85</v>
      </c>
      <c r="AY112" s="19" t="s">
        <v>155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162</v>
      </c>
      <c r="BM112" s="225" t="s">
        <v>1704</v>
      </c>
    </row>
    <row r="113" s="2" customFormat="1">
      <c r="A113" s="40"/>
      <c r="B113" s="41"/>
      <c r="C113" s="42"/>
      <c r="D113" s="227" t="s">
        <v>164</v>
      </c>
      <c r="E113" s="42"/>
      <c r="F113" s="228" t="s">
        <v>218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164</v>
      </c>
      <c r="AU113" s="19" t="s">
        <v>85</v>
      </c>
    </row>
    <row r="114" s="2" customFormat="1">
      <c r="A114" s="40"/>
      <c r="B114" s="41"/>
      <c r="C114" s="42"/>
      <c r="D114" s="232" t="s">
        <v>166</v>
      </c>
      <c r="E114" s="42"/>
      <c r="F114" s="233" t="s">
        <v>219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166</v>
      </c>
      <c r="AU114" s="19" t="s">
        <v>85</v>
      </c>
    </row>
    <row r="115" s="13" customFormat="1">
      <c r="A115" s="13"/>
      <c r="B115" s="234"/>
      <c r="C115" s="235"/>
      <c r="D115" s="227" t="s">
        <v>168</v>
      </c>
      <c r="E115" s="236" t="s">
        <v>21</v>
      </c>
      <c r="F115" s="237" t="s">
        <v>220</v>
      </c>
      <c r="G115" s="235"/>
      <c r="H115" s="236" t="s">
        <v>21</v>
      </c>
      <c r="I115" s="238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168</v>
      </c>
      <c r="AU115" s="243" t="s">
        <v>85</v>
      </c>
      <c r="AV115" s="13" t="s">
        <v>83</v>
      </c>
      <c r="AW115" s="13" t="s">
        <v>37</v>
      </c>
      <c r="AX115" s="13" t="s">
        <v>76</v>
      </c>
      <c r="AY115" s="243" t="s">
        <v>155</v>
      </c>
    </row>
    <row r="116" s="14" customFormat="1">
      <c r="A116" s="14"/>
      <c r="B116" s="244"/>
      <c r="C116" s="245"/>
      <c r="D116" s="227" t="s">
        <v>168</v>
      </c>
      <c r="E116" s="246" t="s">
        <v>21</v>
      </c>
      <c r="F116" s="247" t="s">
        <v>1705</v>
      </c>
      <c r="G116" s="245"/>
      <c r="H116" s="248">
        <v>36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168</v>
      </c>
      <c r="AU116" s="254" t="s">
        <v>85</v>
      </c>
      <c r="AV116" s="14" t="s">
        <v>85</v>
      </c>
      <c r="AW116" s="14" t="s">
        <v>37</v>
      </c>
      <c r="AX116" s="14" t="s">
        <v>76</v>
      </c>
      <c r="AY116" s="254" t="s">
        <v>155</v>
      </c>
    </row>
    <row r="117" s="14" customFormat="1">
      <c r="A117" s="14"/>
      <c r="B117" s="244"/>
      <c r="C117" s="245"/>
      <c r="D117" s="227" t="s">
        <v>168</v>
      </c>
      <c r="E117" s="246" t="s">
        <v>21</v>
      </c>
      <c r="F117" s="247" t="s">
        <v>1706</v>
      </c>
      <c r="G117" s="245"/>
      <c r="H117" s="248">
        <v>88.450000000000003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168</v>
      </c>
      <c r="AU117" s="254" t="s">
        <v>85</v>
      </c>
      <c r="AV117" s="14" t="s">
        <v>85</v>
      </c>
      <c r="AW117" s="14" t="s">
        <v>37</v>
      </c>
      <c r="AX117" s="14" t="s">
        <v>76</v>
      </c>
      <c r="AY117" s="254" t="s">
        <v>155</v>
      </c>
    </row>
    <row r="118" s="16" customFormat="1">
      <c r="A118" s="16"/>
      <c r="B118" s="266"/>
      <c r="C118" s="267"/>
      <c r="D118" s="227" t="s">
        <v>168</v>
      </c>
      <c r="E118" s="268" t="s">
        <v>21</v>
      </c>
      <c r="F118" s="269" t="s">
        <v>203</v>
      </c>
      <c r="G118" s="267"/>
      <c r="H118" s="270">
        <v>124.45</v>
      </c>
      <c r="I118" s="271"/>
      <c r="J118" s="267"/>
      <c r="K118" s="267"/>
      <c r="L118" s="272"/>
      <c r="M118" s="273"/>
      <c r="N118" s="274"/>
      <c r="O118" s="274"/>
      <c r="P118" s="274"/>
      <c r="Q118" s="274"/>
      <c r="R118" s="274"/>
      <c r="S118" s="274"/>
      <c r="T118" s="275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6" t="s">
        <v>168</v>
      </c>
      <c r="AU118" s="276" t="s">
        <v>85</v>
      </c>
      <c r="AV118" s="16" t="s">
        <v>180</v>
      </c>
      <c r="AW118" s="16" t="s">
        <v>37</v>
      </c>
      <c r="AX118" s="16" t="s">
        <v>76</v>
      </c>
      <c r="AY118" s="276" t="s">
        <v>155</v>
      </c>
    </row>
    <row r="119" s="14" customFormat="1">
      <c r="A119" s="14"/>
      <c r="B119" s="244"/>
      <c r="C119" s="245"/>
      <c r="D119" s="227" t="s">
        <v>168</v>
      </c>
      <c r="E119" s="246" t="s">
        <v>21</v>
      </c>
      <c r="F119" s="247" t="s">
        <v>1707</v>
      </c>
      <c r="G119" s="245"/>
      <c r="H119" s="248">
        <v>3.1110000000000002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168</v>
      </c>
      <c r="AU119" s="254" t="s">
        <v>85</v>
      </c>
      <c r="AV119" s="14" t="s">
        <v>85</v>
      </c>
      <c r="AW119" s="14" t="s">
        <v>37</v>
      </c>
      <c r="AX119" s="14" t="s">
        <v>76</v>
      </c>
      <c r="AY119" s="254" t="s">
        <v>155</v>
      </c>
    </row>
    <row r="120" s="15" customFormat="1">
      <c r="A120" s="15"/>
      <c r="B120" s="255"/>
      <c r="C120" s="256"/>
      <c r="D120" s="227" t="s">
        <v>168</v>
      </c>
      <c r="E120" s="257" t="s">
        <v>21</v>
      </c>
      <c r="F120" s="258" t="s">
        <v>171</v>
      </c>
      <c r="G120" s="256"/>
      <c r="H120" s="259">
        <v>127.56100000000001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168</v>
      </c>
      <c r="AU120" s="265" t="s">
        <v>85</v>
      </c>
      <c r="AV120" s="15" t="s">
        <v>162</v>
      </c>
      <c r="AW120" s="15" t="s">
        <v>37</v>
      </c>
      <c r="AX120" s="15" t="s">
        <v>76</v>
      </c>
      <c r="AY120" s="265" t="s">
        <v>155</v>
      </c>
    </row>
    <row r="121" s="14" customFormat="1">
      <c r="A121" s="14"/>
      <c r="B121" s="244"/>
      <c r="C121" s="245"/>
      <c r="D121" s="227" t="s">
        <v>168</v>
      </c>
      <c r="E121" s="246" t="s">
        <v>21</v>
      </c>
      <c r="F121" s="247" t="s">
        <v>1708</v>
      </c>
      <c r="G121" s="245"/>
      <c r="H121" s="248">
        <v>126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168</v>
      </c>
      <c r="AU121" s="254" t="s">
        <v>85</v>
      </c>
      <c r="AV121" s="14" t="s">
        <v>85</v>
      </c>
      <c r="AW121" s="14" t="s">
        <v>37</v>
      </c>
      <c r="AX121" s="14" t="s">
        <v>76</v>
      </c>
      <c r="AY121" s="254" t="s">
        <v>155</v>
      </c>
    </row>
    <row r="122" s="14" customFormat="1">
      <c r="A122" s="14"/>
      <c r="B122" s="244"/>
      <c r="C122" s="245"/>
      <c r="D122" s="227" t="s">
        <v>168</v>
      </c>
      <c r="E122" s="246" t="s">
        <v>21</v>
      </c>
      <c r="F122" s="247" t="s">
        <v>1709</v>
      </c>
      <c r="G122" s="245"/>
      <c r="H122" s="248">
        <v>500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168</v>
      </c>
      <c r="AU122" s="254" t="s">
        <v>85</v>
      </c>
      <c r="AV122" s="14" t="s">
        <v>85</v>
      </c>
      <c r="AW122" s="14" t="s">
        <v>37</v>
      </c>
      <c r="AX122" s="14" t="s">
        <v>76</v>
      </c>
      <c r="AY122" s="254" t="s">
        <v>155</v>
      </c>
    </row>
    <row r="123" s="14" customFormat="1">
      <c r="A123" s="14"/>
      <c r="B123" s="244"/>
      <c r="C123" s="245"/>
      <c r="D123" s="227" t="s">
        <v>168</v>
      </c>
      <c r="E123" s="246" t="s">
        <v>21</v>
      </c>
      <c r="F123" s="247" t="s">
        <v>224</v>
      </c>
      <c r="G123" s="245"/>
      <c r="H123" s="248">
        <v>50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168</v>
      </c>
      <c r="AU123" s="254" t="s">
        <v>85</v>
      </c>
      <c r="AV123" s="14" t="s">
        <v>85</v>
      </c>
      <c r="AW123" s="14" t="s">
        <v>37</v>
      </c>
      <c r="AX123" s="14" t="s">
        <v>76</v>
      </c>
      <c r="AY123" s="254" t="s">
        <v>155</v>
      </c>
    </row>
    <row r="124" s="15" customFormat="1">
      <c r="A124" s="15"/>
      <c r="B124" s="255"/>
      <c r="C124" s="256"/>
      <c r="D124" s="227" t="s">
        <v>168</v>
      </c>
      <c r="E124" s="257" t="s">
        <v>21</v>
      </c>
      <c r="F124" s="258" t="s">
        <v>171</v>
      </c>
      <c r="G124" s="256"/>
      <c r="H124" s="259">
        <v>676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168</v>
      </c>
      <c r="AU124" s="265" t="s">
        <v>85</v>
      </c>
      <c r="AV124" s="15" t="s">
        <v>162</v>
      </c>
      <c r="AW124" s="15" t="s">
        <v>37</v>
      </c>
      <c r="AX124" s="15" t="s">
        <v>83</v>
      </c>
      <c r="AY124" s="265" t="s">
        <v>155</v>
      </c>
    </row>
    <row r="125" s="2" customFormat="1" ht="16.5" customHeight="1">
      <c r="A125" s="40"/>
      <c r="B125" s="41"/>
      <c r="C125" s="214" t="s">
        <v>180</v>
      </c>
      <c r="D125" s="214" t="s">
        <v>157</v>
      </c>
      <c r="E125" s="215" t="s">
        <v>226</v>
      </c>
      <c r="F125" s="216" t="s">
        <v>227</v>
      </c>
      <c r="G125" s="217" t="s">
        <v>228</v>
      </c>
      <c r="H125" s="218">
        <v>56</v>
      </c>
      <c r="I125" s="219"/>
      <c r="J125" s="220">
        <f>ROUND(I125*H125,2)</f>
        <v>0</v>
      </c>
      <c r="K125" s="216" t="s">
        <v>161</v>
      </c>
      <c r="L125" s="46"/>
      <c r="M125" s="221" t="s">
        <v>21</v>
      </c>
      <c r="N125" s="222" t="s">
        <v>47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162</v>
      </c>
      <c r="AT125" s="225" t="s">
        <v>157</v>
      </c>
      <c r="AU125" s="225" t="s">
        <v>85</v>
      </c>
      <c r="AY125" s="19" t="s">
        <v>155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162</v>
      </c>
      <c r="BM125" s="225" t="s">
        <v>1710</v>
      </c>
    </row>
    <row r="126" s="2" customFormat="1">
      <c r="A126" s="40"/>
      <c r="B126" s="41"/>
      <c r="C126" s="42"/>
      <c r="D126" s="227" t="s">
        <v>164</v>
      </c>
      <c r="E126" s="42"/>
      <c r="F126" s="228" t="s">
        <v>230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164</v>
      </c>
      <c r="AU126" s="19" t="s">
        <v>85</v>
      </c>
    </row>
    <row r="127" s="2" customFormat="1">
      <c r="A127" s="40"/>
      <c r="B127" s="41"/>
      <c r="C127" s="42"/>
      <c r="D127" s="232" t="s">
        <v>166</v>
      </c>
      <c r="E127" s="42"/>
      <c r="F127" s="233" t="s">
        <v>231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166</v>
      </c>
      <c r="AU127" s="19" t="s">
        <v>85</v>
      </c>
    </row>
    <row r="128" s="14" customFormat="1">
      <c r="A128" s="14"/>
      <c r="B128" s="244"/>
      <c r="C128" s="245"/>
      <c r="D128" s="227" t="s">
        <v>168</v>
      </c>
      <c r="E128" s="246" t="s">
        <v>21</v>
      </c>
      <c r="F128" s="247" t="s">
        <v>1711</v>
      </c>
      <c r="G128" s="245"/>
      <c r="H128" s="248">
        <v>21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168</v>
      </c>
      <c r="AU128" s="254" t="s">
        <v>85</v>
      </c>
      <c r="AV128" s="14" t="s">
        <v>85</v>
      </c>
      <c r="AW128" s="14" t="s">
        <v>37</v>
      </c>
      <c r="AX128" s="14" t="s">
        <v>76</v>
      </c>
      <c r="AY128" s="254" t="s">
        <v>155</v>
      </c>
    </row>
    <row r="129" s="14" customFormat="1">
      <c r="A129" s="14"/>
      <c r="B129" s="244"/>
      <c r="C129" s="245"/>
      <c r="D129" s="227" t="s">
        <v>168</v>
      </c>
      <c r="E129" s="246" t="s">
        <v>21</v>
      </c>
      <c r="F129" s="247" t="s">
        <v>1712</v>
      </c>
      <c r="G129" s="245"/>
      <c r="H129" s="248">
        <v>30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168</v>
      </c>
      <c r="AU129" s="254" t="s">
        <v>85</v>
      </c>
      <c r="AV129" s="14" t="s">
        <v>85</v>
      </c>
      <c r="AW129" s="14" t="s">
        <v>37</v>
      </c>
      <c r="AX129" s="14" t="s">
        <v>76</v>
      </c>
      <c r="AY129" s="254" t="s">
        <v>155</v>
      </c>
    </row>
    <row r="130" s="14" customFormat="1">
      <c r="A130" s="14"/>
      <c r="B130" s="244"/>
      <c r="C130" s="245"/>
      <c r="D130" s="227" t="s">
        <v>168</v>
      </c>
      <c r="E130" s="246" t="s">
        <v>21</v>
      </c>
      <c r="F130" s="247" t="s">
        <v>1713</v>
      </c>
      <c r="G130" s="245"/>
      <c r="H130" s="248">
        <v>5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168</v>
      </c>
      <c r="AU130" s="254" t="s">
        <v>85</v>
      </c>
      <c r="AV130" s="14" t="s">
        <v>85</v>
      </c>
      <c r="AW130" s="14" t="s">
        <v>37</v>
      </c>
      <c r="AX130" s="14" t="s">
        <v>76</v>
      </c>
      <c r="AY130" s="254" t="s">
        <v>155</v>
      </c>
    </row>
    <row r="131" s="15" customFormat="1">
      <c r="A131" s="15"/>
      <c r="B131" s="255"/>
      <c r="C131" s="256"/>
      <c r="D131" s="227" t="s">
        <v>168</v>
      </c>
      <c r="E131" s="257" t="s">
        <v>21</v>
      </c>
      <c r="F131" s="258" t="s">
        <v>171</v>
      </c>
      <c r="G131" s="256"/>
      <c r="H131" s="259">
        <v>56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168</v>
      </c>
      <c r="AU131" s="265" t="s">
        <v>85</v>
      </c>
      <c r="AV131" s="15" t="s">
        <v>162</v>
      </c>
      <c r="AW131" s="15" t="s">
        <v>37</v>
      </c>
      <c r="AX131" s="15" t="s">
        <v>83</v>
      </c>
      <c r="AY131" s="265" t="s">
        <v>155</v>
      </c>
    </row>
    <row r="132" s="2" customFormat="1" ht="16.5" customHeight="1">
      <c r="A132" s="40"/>
      <c r="B132" s="41"/>
      <c r="C132" s="214" t="s">
        <v>162</v>
      </c>
      <c r="D132" s="214" t="s">
        <v>157</v>
      </c>
      <c r="E132" s="215" t="s">
        <v>236</v>
      </c>
      <c r="F132" s="216" t="s">
        <v>237</v>
      </c>
      <c r="G132" s="217" t="s">
        <v>208</v>
      </c>
      <c r="H132" s="218">
        <v>5.6399999999999997</v>
      </c>
      <c r="I132" s="219"/>
      <c r="J132" s="220">
        <f>ROUND(I132*H132,2)</f>
        <v>0</v>
      </c>
      <c r="K132" s="216" t="s">
        <v>161</v>
      </c>
      <c r="L132" s="46"/>
      <c r="M132" s="221" t="s">
        <v>21</v>
      </c>
      <c r="N132" s="222" t="s">
        <v>47</v>
      </c>
      <c r="O132" s="86"/>
      <c r="P132" s="223">
        <f>O132*H132</f>
        <v>0</v>
      </c>
      <c r="Q132" s="223">
        <v>0.0086800000000000002</v>
      </c>
      <c r="R132" s="223">
        <f>Q132*H132</f>
        <v>0.048955199999999997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162</v>
      </c>
      <c r="AT132" s="225" t="s">
        <v>157</v>
      </c>
      <c r="AU132" s="225" t="s">
        <v>85</v>
      </c>
      <c r="AY132" s="19" t="s">
        <v>155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83</v>
      </c>
      <c r="BK132" s="226">
        <f>ROUND(I132*H132,2)</f>
        <v>0</v>
      </c>
      <c r="BL132" s="19" t="s">
        <v>162</v>
      </c>
      <c r="BM132" s="225" t="s">
        <v>1714</v>
      </c>
    </row>
    <row r="133" s="2" customFormat="1">
      <c r="A133" s="40"/>
      <c r="B133" s="41"/>
      <c r="C133" s="42"/>
      <c r="D133" s="227" t="s">
        <v>164</v>
      </c>
      <c r="E133" s="42"/>
      <c r="F133" s="228" t="s">
        <v>239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164</v>
      </c>
      <c r="AU133" s="19" t="s">
        <v>85</v>
      </c>
    </row>
    <row r="134" s="2" customFormat="1">
      <c r="A134" s="40"/>
      <c r="B134" s="41"/>
      <c r="C134" s="42"/>
      <c r="D134" s="232" t="s">
        <v>166</v>
      </c>
      <c r="E134" s="42"/>
      <c r="F134" s="233" t="s">
        <v>240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166</v>
      </c>
      <c r="AU134" s="19" t="s">
        <v>85</v>
      </c>
    </row>
    <row r="135" s="14" customFormat="1">
      <c r="A135" s="14"/>
      <c r="B135" s="244"/>
      <c r="C135" s="245"/>
      <c r="D135" s="227" t="s">
        <v>168</v>
      </c>
      <c r="E135" s="246" t="s">
        <v>21</v>
      </c>
      <c r="F135" s="247" t="s">
        <v>1715</v>
      </c>
      <c r="G135" s="245"/>
      <c r="H135" s="248">
        <v>5.6399999999999997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168</v>
      </c>
      <c r="AU135" s="254" t="s">
        <v>85</v>
      </c>
      <c r="AV135" s="14" t="s">
        <v>85</v>
      </c>
      <c r="AW135" s="14" t="s">
        <v>37</v>
      </c>
      <c r="AX135" s="14" t="s">
        <v>83</v>
      </c>
      <c r="AY135" s="254" t="s">
        <v>155</v>
      </c>
    </row>
    <row r="136" s="2" customFormat="1" ht="16.5" customHeight="1">
      <c r="A136" s="40"/>
      <c r="B136" s="41"/>
      <c r="C136" s="214" t="s">
        <v>195</v>
      </c>
      <c r="D136" s="214" t="s">
        <v>157</v>
      </c>
      <c r="E136" s="215" t="s">
        <v>245</v>
      </c>
      <c r="F136" s="216" t="s">
        <v>246</v>
      </c>
      <c r="G136" s="217" t="s">
        <v>208</v>
      </c>
      <c r="H136" s="218">
        <v>5.6399999999999997</v>
      </c>
      <c r="I136" s="219"/>
      <c r="J136" s="220">
        <f>ROUND(I136*H136,2)</f>
        <v>0</v>
      </c>
      <c r="K136" s="216" t="s">
        <v>161</v>
      </c>
      <c r="L136" s="46"/>
      <c r="M136" s="221" t="s">
        <v>21</v>
      </c>
      <c r="N136" s="222" t="s">
        <v>47</v>
      </c>
      <c r="O136" s="86"/>
      <c r="P136" s="223">
        <f>O136*H136</f>
        <v>0</v>
      </c>
      <c r="Q136" s="223">
        <v>0.036900000000000002</v>
      </c>
      <c r="R136" s="223">
        <f>Q136*H136</f>
        <v>0.208116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162</v>
      </c>
      <c r="AT136" s="225" t="s">
        <v>157</v>
      </c>
      <c r="AU136" s="225" t="s">
        <v>85</v>
      </c>
      <c r="AY136" s="19" t="s">
        <v>155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162</v>
      </c>
      <c r="BM136" s="225" t="s">
        <v>1716</v>
      </c>
    </row>
    <row r="137" s="2" customFormat="1">
      <c r="A137" s="40"/>
      <c r="B137" s="41"/>
      <c r="C137" s="42"/>
      <c r="D137" s="227" t="s">
        <v>164</v>
      </c>
      <c r="E137" s="42"/>
      <c r="F137" s="228" t="s">
        <v>248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164</v>
      </c>
      <c r="AU137" s="19" t="s">
        <v>85</v>
      </c>
    </row>
    <row r="138" s="2" customFormat="1">
      <c r="A138" s="40"/>
      <c r="B138" s="41"/>
      <c r="C138" s="42"/>
      <c r="D138" s="232" t="s">
        <v>166</v>
      </c>
      <c r="E138" s="42"/>
      <c r="F138" s="233" t="s">
        <v>249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166</v>
      </c>
      <c r="AU138" s="19" t="s">
        <v>85</v>
      </c>
    </row>
    <row r="139" s="14" customFormat="1">
      <c r="A139" s="14"/>
      <c r="B139" s="244"/>
      <c r="C139" s="245"/>
      <c r="D139" s="227" t="s">
        <v>168</v>
      </c>
      <c r="E139" s="246" t="s">
        <v>21</v>
      </c>
      <c r="F139" s="247" t="s">
        <v>253</v>
      </c>
      <c r="G139" s="245"/>
      <c r="H139" s="248">
        <v>1.8799999999999999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168</v>
      </c>
      <c r="AU139" s="254" t="s">
        <v>85</v>
      </c>
      <c r="AV139" s="14" t="s">
        <v>85</v>
      </c>
      <c r="AW139" s="14" t="s">
        <v>37</v>
      </c>
      <c r="AX139" s="14" t="s">
        <v>76</v>
      </c>
      <c r="AY139" s="254" t="s">
        <v>155</v>
      </c>
    </row>
    <row r="140" s="14" customFormat="1">
      <c r="A140" s="14"/>
      <c r="B140" s="244"/>
      <c r="C140" s="245"/>
      <c r="D140" s="227" t="s">
        <v>168</v>
      </c>
      <c r="E140" s="246" t="s">
        <v>21</v>
      </c>
      <c r="F140" s="247" t="s">
        <v>1717</v>
      </c>
      <c r="G140" s="245"/>
      <c r="H140" s="248">
        <v>1.8799999999999999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168</v>
      </c>
      <c r="AU140" s="254" t="s">
        <v>85</v>
      </c>
      <c r="AV140" s="14" t="s">
        <v>85</v>
      </c>
      <c r="AW140" s="14" t="s">
        <v>37</v>
      </c>
      <c r="AX140" s="14" t="s">
        <v>76</v>
      </c>
      <c r="AY140" s="254" t="s">
        <v>155</v>
      </c>
    </row>
    <row r="141" s="14" customFormat="1">
      <c r="A141" s="14"/>
      <c r="B141" s="244"/>
      <c r="C141" s="245"/>
      <c r="D141" s="227" t="s">
        <v>168</v>
      </c>
      <c r="E141" s="246" t="s">
        <v>21</v>
      </c>
      <c r="F141" s="247" t="s">
        <v>1718</v>
      </c>
      <c r="G141" s="245"/>
      <c r="H141" s="248">
        <v>1.8799999999999999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168</v>
      </c>
      <c r="AU141" s="254" t="s">
        <v>85</v>
      </c>
      <c r="AV141" s="14" t="s">
        <v>85</v>
      </c>
      <c r="AW141" s="14" t="s">
        <v>37</v>
      </c>
      <c r="AX141" s="14" t="s">
        <v>76</v>
      </c>
      <c r="AY141" s="254" t="s">
        <v>155</v>
      </c>
    </row>
    <row r="142" s="15" customFormat="1">
      <c r="A142" s="15"/>
      <c r="B142" s="255"/>
      <c r="C142" s="256"/>
      <c r="D142" s="227" t="s">
        <v>168</v>
      </c>
      <c r="E142" s="257" t="s">
        <v>21</v>
      </c>
      <c r="F142" s="258" t="s">
        <v>171</v>
      </c>
      <c r="G142" s="256"/>
      <c r="H142" s="259">
        <v>5.6399999999999997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168</v>
      </c>
      <c r="AU142" s="265" t="s">
        <v>85</v>
      </c>
      <c r="AV142" s="15" t="s">
        <v>162</v>
      </c>
      <c r="AW142" s="15" t="s">
        <v>37</v>
      </c>
      <c r="AX142" s="15" t="s">
        <v>83</v>
      </c>
      <c r="AY142" s="265" t="s">
        <v>155</v>
      </c>
    </row>
    <row r="143" s="2" customFormat="1" ht="21.75" customHeight="1">
      <c r="A143" s="40"/>
      <c r="B143" s="41"/>
      <c r="C143" s="214" t="s">
        <v>205</v>
      </c>
      <c r="D143" s="214" t="s">
        <v>157</v>
      </c>
      <c r="E143" s="215" t="s">
        <v>340</v>
      </c>
      <c r="F143" s="216" t="s">
        <v>341</v>
      </c>
      <c r="G143" s="217" t="s">
        <v>270</v>
      </c>
      <c r="H143" s="218">
        <v>21.667999999999999</v>
      </c>
      <c r="I143" s="219"/>
      <c r="J143" s="220">
        <f>ROUND(I143*H143,2)</f>
        <v>0</v>
      </c>
      <c r="K143" s="216" t="s">
        <v>161</v>
      </c>
      <c r="L143" s="46"/>
      <c r="M143" s="221" t="s">
        <v>21</v>
      </c>
      <c r="N143" s="222" t="s">
        <v>47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162</v>
      </c>
      <c r="AT143" s="225" t="s">
        <v>157</v>
      </c>
      <c r="AU143" s="225" t="s">
        <v>85</v>
      </c>
      <c r="AY143" s="19" t="s">
        <v>155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162</v>
      </c>
      <c r="BM143" s="225" t="s">
        <v>1719</v>
      </c>
    </row>
    <row r="144" s="2" customFormat="1">
      <c r="A144" s="40"/>
      <c r="B144" s="41"/>
      <c r="C144" s="42"/>
      <c r="D144" s="227" t="s">
        <v>164</v>
      </c>
      <c r="E144" s="42"/>
      <c r="F144" s="228" t="s">
        <v>343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164</v>
      </c>
      <c r="AU144" s="19" t="s">
        <v>85</v>
      </c>
    </row>
    <row r="145" s="2" customFormat="1">
      <c r="A145" s="40"/>
      <c r="B145" s="41"/>
      <c r="C145" s="42"/>
      <c r="D145" s="232" t="s">
        <v>166</v>
      </c>
      <c r="E145" s="42"/>
      <c r="F145" s="233" t="s">
        <v>344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166</v>
      </c>
      <c r="AU145" s="19" t="s">
        <v>85</v>
      </c>
    </row>
    <row r="146" s="13" customFormat="1">
      <c r="A146" s="13"/>
      <c r="B146" s="234"/>
      <c r="C146" s="235"/>
      <c r="D146" s="227" t="s">
        <v>168</v>
      </c>
      <c r="E146" s="236" t="s">
        <v>21</v>
      </c>
      <c r="F146" s="237" t="s">
        <v>274</v>
      </c>
      <c r="G146" s="235"/>
      <c r="H146" s="236" t="s">
        <v>21</v>
      </c>
      <c r="I146" s="238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168</v>
      </c>
      <c r="AU146" s="243" t="s">
        <v>85</v>
      </c>
      <c r="AV146" s="13" t="s">
        <v>83</v>
      </c>
      <c r="AW146" s="13" t="s">
        <v>37</v>
      </c>
      <c r="AX146" s="13" t="s">
        <v>76</v>
      </c>
      <c r="AY146" s="243" t="s">
        <v>155</v>
      </c>
    </row>
    <row r="147" s="14" customFormat="1">
      <c r="A147" s="14"/>
      <c r="B147" s="244"/>
      <c r="C147" s="245"/>
      <c r="D147" s="227" t="s">
        <v>168</v>
      </c>
      <c r="E147" s="246" t="s">
        <v>21</v>
      </c>
      <c r="F147" s="247" t="s">
        <v>1720</v>
      </c>
      <c r="G147" s="245"/>
      <c r="H147" s="248">
        <v>7.7830000000000004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168</v>
      </c>
      <c r="AU147" s="254" t="s">
        <v>85</v>
      </c>
      <c r="AV147" s="14" t="s">
        <v>85</v>
      </c>
      <c r="AW147" s="14" t="s">
        <v>37</v>
      </c>
      <c r="AX147" s="14" t="s">
        <v>76</v>
      </c>
      <c r="AY147" s="254" t="s">
        <v>155</v>
      </c>
    </row>
    <row r="148" s="14" customFormat="1">
      <c r="A148" s="14"/>
      <c r="B148" s="244"/>
      <c r="C148" s="245"/>
      <c r="D148" s="227" t="s">
        <v>168</v>
      </c>
      <c r="E148" s="246" t="s">
        <v>21</v>
      </c>
      <c r="F148" s="247" t="s">
        <v>1721</v>
      </c>
      <c r="G148" s="245"/>
      <c r="H148" s="248">
        <v>7.6699999999999999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168</v>
      </c>
      <c r="AU148" s="254" t="s">
        <v>85</v>
      </c>
      <c r="AV148" s="14" t="s">
        <v>85</v>
      </c>
      <c r="AW148" s="14" t="s">
        <v>37</v>
      </c>
      <c r="AX148" s="14" t="s">
        <v>76</v>
      </c>
      <c r="AY148" s="254" t="s">
        <v>155</v>
      </c>
    </row>
    <row r="149" s="14" customFormat="1">
      <c r="A149" s="14"/>
      <c r="B149" s="244"/>
      <c r="C149" s="245"/>
      <c r="D149" s="227" t="s">
        <v>168</v>
      </c>
      <c r="E149" s="246" t="s">
        <v>21</v>
      </c>
      <c r="F149" s="247" t="s">
        <v>1722</v>
      </c>
      <c r="G149" s="245"/>
      <c r="H149" s="248">
        <v>7.1059999999999999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168</v>
      </c>
      <c r="AU149" s="254" t="s">
        <v>85</v>
      </c>
      <c r="AV149" s="14" t="s">
        <v>85</v>
      </c>
      <c r="AW149" s="14" t="s">
        <v>37</v>
      </c>
      <c r="AX149" s="14" t="s">
        <v>76</v>
      </c>
      <c r="AY149" s="254" t="s">
        <v>155</v>
      </c>
    </row>
    <row r="150" s="14" customFormat="1">
      <c r="A150" s="14"/>
      <c r="B150" s="244"/>
      <c r="C150" s="245"/>
      <c r="D150" s="227" t="s">
        <v>168</v>
      </c>
      <c r="E150" s="246" t="s">
        <v>21</v>
      </c>
      <c r="F150" s="247" t="s">
        <v>1723</v>
      </c>
      <c r="G150" s="245"/>
      <c r="H150" s="248">
        <v>1.7769999999999999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168</v>
      </c>
      <c r="AU150" s="254" t="s">
        <v>85</v>
      </c>
      <c r="AV150" s="14" t="s">
        <v>85</v>
      </c>
      <c r="AW150" s="14" t="s">
        <v>37</v>
      </c>
      <c r="AX150" s="14" t="s">
        <v>76</v>
      </c>
      <c r="AY150" s="254" t="s">
        <v>155</v>
      </c>
    </row>
    <row r="151" s="14" customFormat="1">
      <c r="A151" s="14"/>
      <c r="B151" s="244"/>
      <c r="C151" s="245"/>
      <c r="D151" s="227" t="s">
        <v>168</v>
      </c>
      <c r="E151" s="246" t="s">
        <v>21</v>
      </c>
      <c r="F151" s="247" t="s">
        <v>1724</v>
      </c>
      <c r="G151" s="245"/>
      <c r="H151" s="248">
        <v>6.6180000000000003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168</v>
      </c>
      <c r="AU151" s="254" t="s">
        <v>85</v>
      </c>
      <c r="AV151" s="14" t="s">
        <v>85</v>
      </c>
      <c r="AW151" s="14" t="s">
        <v>37</v>
      </c>
      <c r="AX151" s="14" t="s">
        <v>76</v>
      </c>
      <c r="AY151" s="254" t="s">
        <v>155</v>
      </c>
    </row>
    <row r="152" s="15" customFormat="1">
      <c r="A152" s="15"/>
      <c r="B152" s="255"/>
      <c r="C152" s="256"/>
      <c r="D152" s="227" t="s">
        <v>168</v>
      </c>
      <c r="E152" s="257" t="s">
        <v>21</v>
      </c>
      <c r="F152" s="258" t="s">
        <v>171</v>
      </c>
      <c r="G152" s="256"/>
      <c r="H152" s="259">
        <v>30.954000000000001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168</v>
      </c>
      <c r="AU152" s="265" t="s">
        <v>85</v>
      </c>
      <c r="AV152" s="15" t="s">
        <v>162</v>
      </c>
      <c r="AW152" s="15" t="s">
        <v>37</v>
      </c>
      <c r="AX152" s="15" t="s">
        <v>76</v>
      </c>
      <c r="AY152" s="265" t="s">
        <v>155</v>
      </c>
    </row>
    <row r="153" s="13" customFormat="1">
      <c r="A153" s="13"/>
      <c r="B153" s="234"/>
      <c r="C153" s="235"/>
      <c r="D153" s="227" t="s">
        <v>168</v>
      </c>
      <c r="E153" s="236" t="s">
        <v>21</v>
      </c>
      <c r="F153" s="237" t="s">
        <v>279</v>
      </c>
      <c r="G153" s="235"/>
      <c r="H153" s="236" t="s">
        <v>21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168</v>
      </c>
      <c r="AU153" s="243" t="s">
        <v>85</v>
      </c>
      <c r="AV153" s="13" t="s">
        <v>83</v>
      </c>
      <c r="AW153" s="13" t="s">
        <v>37</v>
      </c>
      <c r="AX153" s="13" t="s">
        <v>76</v>
      </c>
      <c r="AY153" s="243" t="s">
        <v>155</v>
      </c>
    </row>
    <row r="154" s="14" customFormat="1">
      <c r="A154" s="14"/>
      <c r="B154" s="244"/>
      <c r="C154" s="245"/>
      <c r="D154" s="227" t="s">
        <v>168</v>
      </c>
      <c r="E154" s="246" t="s">
        <v>21</v>
      </c>
      <c r="F154" s="247" t="s">
        <v>1725</v>
      </c>
      <c r="G154" s="245"/>
      <c r="H154" s="248">
        <v>21.667999999999999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168</v>
      </c>
      <c r="AU154" s="254" t="s">
        <v>85</v>
      </c>
      <c r="AV154" s="14" t="s">
        <v>85</v>
      </c>
      <c r="AW154" s="14" t="s">
        <v>37</v>
      </c>
      <c r="AX154" s="14" t="s">
        <v>76</v>
      </c>
      <c r="AY154" s="254" t="s">
        <v>155</v>
      </c>
    </row>
    <row r="155" s="15" customFormat="1">
      <c r="A155" s="15"/>
      <c r="B155" s="255"/>
      <c r="C155" s="256"/>
      <c r="D155" s="227" t="s">
        <v>168</v>
      </c>
      <c r="E155" s="257" t="s">
        <v>21</v>
      </c>
      <c r="F155" s="258" t="s">
        <v>171</v>
      </c>
      <c r="G155" s="256"/>
      <c r="H155" s="259">
        <v>21.667999999999999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168</v>
      </c>
      <c r="AU155" s="265" t="s">
        <v>85</v>
      </c>
      <c r="AV155" s="15" t="s">
        <v>162</v>
      </c>
      <c r="AW155" s="15" t="s">
        <v>37</v>
      </c>
      <c r="AX155" s="15" t="s">
        <v>83</v>
      </c>
      <c r="AY155" s="265" t="s">
        <v>155</v>
      </c>
    </row>
    <row r="156" s="2" customFormat="1" ht="21.75" customHeight="1">
      <c r="A156" s="40"/>
      <c r="B156" s="41"/>
      <c r="C156" s="214" t="s">
        <v>213</v>
      </c>
      <c r="D156" s="214" t="s">
        <v>157</v>
      </c>
      <c r="E156" s="215" t="s">
        <v>1726</v>
      </c>
      <c r="F156" s="216" t="s">
        <v>1727</v>
      </c>
      <c r="G156" s="217" t="s">
        <v>270</v>
      </c>
      <c r="H156" s="218">
        <v>250.73400000000001</v>
      </c>
      <c r="I156" s="219"/>
      <c r="J156" s="220">
        <f>ROUND(I156*H156,2)</f>
        <v>0</v>
      </c>
      <c r="K156" s="216" t="s">
        <v>161</v>
      </c>
      <c r="L156" s="46"/>
      <c r="M156" s="221" t="s">
        <v>21</v>
      </c>
      <c r="N156" s="222" t="s">
        <v>47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162</v>
      </c>
      <c r="AT156" s="225" t="s">
        <v>157</v>
      </c>
      <c r="AU156" s="225" t="s">
        <v>85</v>
      </c>
      <c r="AY156" s="19" t="s">
        <v>155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83</v>
      </c>
      <c r="BK156" s="226">
        <f>ROUND(I156*H156,2)</f>
        <v>0</v>
      </c>
      <c r="BL156" s="19" t="s">
        <v>162</v>
      </c>
      <c r="BM156" s="225" t="s">
        <v>1728</v>
      </c>
    </row>
    <row r="157" s="2" customFormat="1">
      <c r="A157" s="40"/>
      <c r="B157" s="41"/>
      <c r="C157" s="42"/>
      <c r="D157" s="227" t="s">
        <v>164</v>
      </c>
      <c r="E157" s="42"/>
      <c r="F157" s="228" t="s">
        <v>1729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164</v>
      </c>
      <c r="AU157" s="19" t="s">
        <v>85</v>
      </c>
    </row>
    <row r="158" s="2" customFormat="1">
      <c r="A158" s="40"/>
      <c r="B158" s="41"/>
      <c r="C158" s="42"/>
      <c r="D158" s="232" t="s">
        <v>166</v>
      </c>
      <c r="E158" s="42"/>
      <c r="F158" s="233" t="s">
        <v>1730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166</v>
      </c>
      <c r="AU158" s="19" t="s">
        <v>85</v>
      </c>
    </row>
    <row r="159" s="13" customFormat="1">
      <c r="A159" s="13"/>
      <c r="B159" s="234"/>
      <c r="C159" s="235"/>
      <c r="D159" s="227" t="s">
        <v>168</v>
      </c>
      <c r="E159" s="236" t="s">
        <v>21</v>
      </c>
      <c r="F159" s="237" t="s">
        <v>1731</v>
      </c>
      <c r="G159" s="235"/>
      <c r="H159" s="236" t="s">
        <v>21</v>
      </c>
      <c r="I159" s="238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168</v>
      </c>
      <c r="AU159" s="243" t="s">
        <v>85</v>
      </c>
      <c r="AV159" s="13" t="s">
        <v>83</v>
      </c>
      <c r="AW159" s="13" t="s">
        <v>37</v>
      </c>
      <c r="AX159" s="13" t="s">
        <v>76</v>
      </c>
      <c r="AY159" s="243" t="s">
        <v>155</v>
      </c>
    </row>
    <row r="160" s="14" customFormat="1">
      <c r="A160" s="14"/>
      <c r="B160" s="244"/>
      <c r="C160" s="245"/>
      <c r="D160" s="227" t="s">
        <v>168</v>
      </c>
      <c r="E160" s="246" t="s">
        <v>21</v>
      </c>
      <c r="F160" s="247" t="s">
        <v>1732</v>
      </c>
      <c r="G160" s="245"/>
      <c r="H160" s="248">
        <v>169.87700000000001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168</v>
      </c>
      <c r="AU160" s="254" t="s">
        <v>85</v>
      </c>
      <c r="AV160" s="14" t="s">
        <v>85</v>
      </c>
      <c r="AW160" s="14" t="s">
        <v>37</v>
      </c>
      <c r="AX160" s="14" t="s">
        <v>76</v>
      </c>
      <c r="AY160" s="254" t="s">
        <v>155</v>
      </c>
    </row>
    <row r="161" s="14" customFormat="1">
      <c r="A161" s="14"/>
      <c r="B161" s="244"/>
      <c r="C161" s="245"/>
      <c r="D161" s="227" t="s">
        <v>168</v>
      </c>
      <c r="E161" s="246" t="s">
        <v>21</v>
      </c>
      <c r="F161" s="247" t="s">
        <v>1733</v>
      </c>
      <c r="G161" s="245"/>
      <c r="H161" s="248">
        <v>15.981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168</v>
      </c>
      <c r="AU161" s="254" t="s">
        <v>85</v>
      </c>
      <c r="AV161" s="14" t="s">
        <v>85</v>
      </c>
      <c r="AW161" s="14" t="s">
        <v>37</v>
      </c>
      <c r="AX161" s="14" t="s">
        <v>76</v>
      </c>
      <c r="AY161" s="254" t="s">
        <v>155</v>
      </c>
    </row>
    <row r="162" s="13" customFormat="1">
      <c r="A162" s="13"/>
      <c r="B162" s="234"/>
      <c r="C162" s="235"/>
      <c r="D162" s="227" t="s">
        <v>168</v>
      </c>
      <c r="E162" s="236" t="s">
        <v>21</v>
      </c>
      <c r="F162" s="237" t="s">
        <v>1734</v>
      </c>
      <c r="G162" s="235"/>
      <c r="H162" s="236" t="s">
        <v>21</v>
      </c>
      <c r="I162" s="238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168</v>
      </c>
      <c r="AU162" s="243" t="s">
        <v>85</v>
      </c>
      <c r="AV162" s="13" t="s">
        <v>83</v>
      </c>
      <c r="AW162" s="13" t="s">
        <v>37</v>
      </c>
      <c r="AX162" s="13" t="s">
        <v>76</v>
      </c>
      <c r="AY162" s="243" t="s">
        <v>155</v>
      </c>
    </row>
    <row r="163" s="14" customFormat="1">
      <c r="A163" s="14"/>
      <c r="B163" s="244"/>
      <c r="C163" s="245"/>
      <c r="D163" s="227" t="s">
        <v>168</v>
      </c>
      <c r="E163" s="246" t="s">
        <v>21</v>
      </c>
      <c r="F163" s="247" t="s">
        <v>1735</v>
      </c>
      <c r="G163" s="245"/>
      <c r="H163" s="248">
        <v>178.76300000000001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168</v>
      </c>
      <c r="AU163" s="254" t="s">
        <v>85</v>
      </c>
      <c r="AV163" s="14" t="s">
        <v>85</v>
      </c>
      <c r="AW163" s="14" t="s">
        <v>37</v>
      </c>
      <c r="AX163" s="14" t="s">
        <v>76</v>
      </c>
      <c r="AY163" s="254" t="s">
        <v>155</v>
      </c>
    </row>
    <row r="164" s="14" customFormat="1">
      <c r="A164" s="14"/>
      <c r="B164" s="244"/>
      <c r="C164" s="245"/>
      <c r="D164" s="227" t="s">
        <v>168</v>
      </c>
      <c r="E164" s="246" t="s">
        <v>21</v>
      </c>
      <c r="F164" s="247" t="s">
        <v>1736</v>
      </c>
      <c r="G164" s="245"/>
      <c r="H164" s="248">
        <v>168.04300000000001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168</v>
      </c>
      <c r="AU164" s="254" t="s">
        <v>85</v>
      </c>
      <c r="AV164" s="14" t="s">
        <v>85</v>
      </c>
      <c r="AW164" s="14" t="s">
        <v>37</v>
      </c>
      <c r="AX164" s="14" t="s">
        <v>76</v>
      </c>
      <c r="AY164" s="254" t="s">
        <v>155</v>
      </c>
    </row>
    <row r="165" s="14" customFormat="1">
      <c r="A165" s="14"/>
      <c r="B165" s="244"/>
      <c r="C165" s="245"/>
      <c r="D165" s="227" t="s">
        <v>168</v>
      </c>
      <c r="E165" s="246" t="s">
        <v>21</v>
      </c>
      <c r="F165" s="247" t="s">
        <v>1737</v>
      </c>
      <c r="G165" s="245"/>
      <c r="H165" s="248">
        <v>5.0960000000000001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168</v>
      </c>
      <c r="AU165" s="254" t="s">
        <v>85</v>
      </c>
      <c r="AV165" s="14" t="s">
        <v>85</v>
      </c>
      <c r="AW165" s="14" t="s">
        <v>37</v>
      </c>
      <c r="AX165" s="14" t="s">
        <v>76</v>
      </c>
      <c r="AY165" s="254" t="s">
        <v>155</v>
      </c>
    </row>
    <row r="166" s="14" customFormat="1">
      <c r="A166" s="14"/>
      <c r="B166" s="244"/>
      <c r="C166" s="245"/>
      <c r="D166" s="227" t="s">
        <v>168</v>
      </c>
      <c r="E166" s="246" t="s">
        <v>21</v>
      </c>
      <c r="F166" s="247" t="s">
        <v>1738</v>
      </c>
      <c r="G166" s="245"/>
      <c r="H166" s="248">
        <v>22.478999999999999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168</v>
      </c>
      <c r="AU166" s="254" t="s">
        <v>85</v>
      </c>
      <c r="AV166" s="14" t="s">
        <v>85</v>
      </c>
      <c r="AW166" s="14" t="s">
        <v>37</v>
      </c>
      <c r="AX166" s="14" t="s">
        <v>76</v>
      </c>
      <c r="AY166" s="254" t="s">
        <v>155</v>
      </c>
    </row>
    <row r="167" s="13" customFormat="1">
      <c r="A167" s="13"/>
      <c r="B167" s="234"/>
      <c r="C167" s="235"/>
      <c r="D167" s="227" t="s">
        <v>168</v>
      </c>
      <c r="E167" s="236" t="s">
        <v>21</v>
      </c>
      <c r="F167" s="237" t="s">
        <v>300</v>
      </c>
      <c r="G167" s="235"/>
      <c r="H167" s="236" t="s">
        <v>21</v>
      </c>
      <c r="I167" s="238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168</v>
      </c>
      <c r="AU167" s="243" t="s">
        <v>85</v>
      </c>
      <c r="AV167" s="13" t="s">
        <v>83</v>
      </c>
      <c r="AW167" s="13" t="s">
        <v>37</v>
      </c>
      <c r="AX167" s="13" t="s">
        <v>76</v>
      </c>
      <c r="AY167" s="243" t="s">
        <v>155</v>
      </c>
    </row>
    <row r="168" s="14" customFormat="1">
      <c r="A168" s="14"/>
      <c r="B168" s="244"/>
      <c r="C168" s="245"/>
      <c r="D168" s="227" t="s">
        <v>168</v>
      </c>
      <c r="E168" s="246" t="s">
        <v>21</v>
      </c>
      <c r="F168" s="247" t="s">
        <v>1739</v>
      </c>
      <c r="G168" s="245"/>
      <c r="H168" s="248">
        <v>-40.607999999999997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168</v>
      </c>
      <c r="AU168" s="254" t="s">
        <v>85</v>
      </c>
      <c r="AV168" s="14" t="s">
        <v>85</v>
      </c>
      <c r="AW168" s="14" t="s">
        <v>37</v>
      </c>
      <c r="AX168" s="14" t="s">
        <v>76</v>
      </c>
      <c r="AY168" s="254" t="s">
        <v>155</v>
      </c>
    </row>
    <row r="169" s="14" customFormat="1">
      <c r="A169" s="14"/>
      <c r="B169" s="244"/>
      <c r="C169" s="245"/>
      <c r="D169" s="227" t="s">
        <v>168</v>
      </c>
      <c r="E169" s="246" t="s">
        <v>21</v>
      </c>
      <c r="F169" s="247" t="s">
        <v>1740</v>
      </c>
      <c r="G169" s="245"/>
      <c r="H169" s="248">
        <v>-92.873000000000005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168</v>
      </c>
      <c r="AU169" s="254" t="s">
        <v>85</v>
      </c>
      <c r="AV169" s="14" t="s">
        <v>85</v>
      </c>
      <c r="AW169" s="14" t="s">
        <v>37</v>
      </c>
      <c r="AX169" s="14" t="s">
        <v>76</v>
      </c>
      <c r="AY169" s="254" t="s">
        <v>155</v>
      </c>
    </row>
    <row r="170" s="14" customFormat="1">
      <c r="A170" s="14"/>
      <c r="B170" s="244"/>
      <c r="C170" s="245"/>
      <c r="D170" s="227" t="s">
        <v>168</v>
      </c>
      <c r="E170" s="246" t="s">
        <v>21</v>
      </c>
      <c r="F170" s="247" t="s">
        <v>1741</v>
      </c>
      <c r="G170" s="245"/>
      <c r="H170" s="248">
        <v>-3.6749999999999998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168</v>
      </c>
      <c r="AU170" s="254" t="s">
        <v>85</v>
      </c>
      <c r="AV170" s="14" t="s">
        <v>85</v>
      </c>
      <c r="AW170" s="14" t="s">
        <v>37</v>
      </c>
      <c r="AX170" s="14" t="s">
        <v>76</v>
      </c>
      <c r="AY170" s="254" t="s">
        <v>155</v>
      </c>
    </row>
    <row r="171" s="14" customFormat="1">
      <c r="A171" s="14"/>
      <c r="B171" s="244"/>
      <c r="C171" s="245"/>
      <c r="D171" s="227" t="s">
        <v>168</v>
      </c>
      <c r="E171" s="246" t="s">
        <v>21</v>
      </c>
      <c r="F171" s="247" t="s">
        <v>1742</v>
      </c>
      <c r="G171" s="245"/>
      <c r="H171" s="248">
        <v>-1.764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168</v>
      </c>
      <c r="AU171" s="254" t="s">
        <v>85</v>
      </c>
      <c r="AV171" s="14" t="s">
        <v>85</v>
      </c>
      <c r="AW171" s="14" t="s">
        <v>37</v>
      </c>
      <c r="AX171" s="14" t="s">
        <v>76</v>
      </c>
      <c r="AY171" s="254" t="s">
        <v>155</v>
      </c>
    </row>
    <row r="172" s="14" customFormat="1">
      <c r="A172" s="14"/>
      <c r="B172" s="244"/>
      <c r="C172" s="245"/>
      <c r="D172" s="227" t="s">
        <v>168</v>
      </c>
      <c r="E172" s="246" t="s">
        <v>21</v>
      </c>
      <c r="F172" s="247" t="s">
        <v>1743</v>
      </c>
      <c r="G172" s="245"/>
      <c r="H172" s="248">
        <v>-5.5129999999999999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168</v>
      </c>
      <c r="AU172" s="254" t="s">
        <v>85</v>
      </c>
      <c r="AV172" s="14" t="s">
        <v>85</v>
      </c>
      <c r="AW172" s="14" t="s">
        <v>37</v>
      </c>
      <c r="AX172" s="14" t="s">
        <v>76</v>
      </c>
      <c r="AY172" s="254" t="s">
        <v>155</v>
      </c>
    </row>
    <row r="173" s="16" customFormat="1">
      <c r="A173" s="16"/>
      <c r="B173" s="266"/>
      <c r="C173" s="267"/>
      <c r="D173" s="227" t="s">
        <v>168</v>
      </c>
      <c r="E173" s="268" t="s">
        <v>21</v>
      </c>
      <c r="F173" s="269" t="s">
        <v>203</v>
      </c>
      <c r="G173" s="267"/>
      <c r="H173" s="270">
        <v>415.80599999999998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6" t="s">
        <v>168</v>
      </c>
      <c r="AU173" s="276" t="s">
        <v>85</v>
      </c>
      <c r="AV173" s="16" t="s">
        <v>180</v>
      </c>
      <c r="AW173" s="16" t="s">
        <v>37</v>
      </c>
      <c r="AX173" s="16" t="s">
        <v>76</v>
      </c>
      <c r="AY173" s="276" t="s">
        <v>155</v>
      </c>
    </row>
    <row r="174" s="13" customFormat="1">
      <c r="A174" s="13"/>
      <c r="B174" s="234"/>
      <c r="C174" s="235"/>
      <c r="D174" s="227" t="s">
        <v>168</v>
      </c>
      <c r="E174" s="236" t="s">
        <v>21</v>
      </c>
      <c r="F174" s="237" t="s">
        <v>315</v>
      </c>
      <c r="G174" s="235"/>
      <c r="H174" s="236" t="s">
        <v>21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168</v>
      </c>
      <c r="AU174" s="243" t="s">
        <v>85</v>
      </c>
      <c r="AV174" s="13" t="s">
        <v>83</v>
      </c>
      <c r="AW174" s="13" t="s">
        <v>37</v>
      </c>
      <c r="AX174" s="13" t="s">
        <v>76</v>
      </c>
      <c r="AY174" s="243" t="s">
        <v>155</v>
      </c>
    </row>
    <row r="175" s="14" customFormat="1">
      <c r="A175" s="14"/>
      <c r="B175" s="244"/>
      <c r="C175" s="245"/>
      <c r="D175" s="227" t="s">
        <v>168</v>
      </c>
      <c r="E175" s="246" t="s">
        <v>21</v>
      </c>
      <c r="F175" s="247" t="s">
        <v>1744</v>
      </c>
      <c r="G175" s="245"/>
      <c r="H175" s="248">
        <v>-11.182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168</v>
      </c>
      <c r="AU175" s="254" t="s">
        <v>85</v>
      </c>
      <c r="AV175" s="14" t="s">
        <v>85</v>
      </c>
      <c r="AW175" s="14" t="s">
        <v>37</v>
      </c>
      <c r="AX175" s="14" t="s">
        <v>76</v>
      </c>
      <c r="AY175" s="254" t="s">
        <v>155</v>
      </c>
    </row>
    <row r="176" s="13" customFormat="1">
      <c r="A176" s="13"/>
      <c r="B176" s="234"/>
      <c r="C176" s="235"/>
      <c r="D176" s="227" t="s">
        <v>168</v>
      </c>
      <c r="E176" s="236" t="s">
        <v>21</v>
      </c>
      <c r="F176" s="237" t="s">
        <v>1356</v>
      </c>
      <c r="G176" s="235"/>
      <c r="H176" s="236" t="s">
        <v>21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168</v>
      </c>
      <c r="AU176" s="243" t="s">
        <v>85</v>
      </c>
      <c r="AV176" s="13" t="s">
        <v>83</v>
      </c>
      <c r="AW176" s="13" t="s">
        <v>37</v>
      </c>
      <c r="AX176" s="13" t="s">
        <v>76</v>
      </c>
      <c r="AY176" s="243" t="s">
        <v>155</v>
      </c>
    </row>
    <row r="177" s="14" customFormat="1">
      <c r="A177" s="14"/>
      <c r="B177" s="244"/>
      <c r="C177" s="245"/>
      <c r="D177" s="227" t="s">
        <v>168</v>
      </c>
      <c r="E177" s="246" t="s">
        <v>21</v>
      </c>
      <c r="F177" s="247" t="s">
        <v>1745</v>
      </c>
      <c r="G177" s="245"/>
      <c r="H177" s="248">
        <v>-1.6539999999999999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168</v>
      </c>
      <c r="AU177" s="254" t="s">
        <v>85</v>
      </c>
      <c r="AV177" s="14" t="s">
        <v>85</v>
      </c>
      <c r="AW177" s="14" t="s">
        <v>37</v>
      </c>
      <c r="AX177" s="14" t="s">
        <v>76</v>
      </c>
      <c r="AY177" s="254" t="s">
        <v>155</v>
      </c>
    </row>
    <row r="178" s="13" customFormat="1">
      <c r="A178" s="13"/>
      <c r="B178" s="234"/>
      <c r="C178" s="235"/>
      <c r="D178" s="227" t="s">
        <v>168</v>
      </c>
      <c r="E178" s="236" t="s">
        <v>21</v>
      </c>
      <c r="F178" s="237" t="s">
        <v>1358</v>
      </c>
      <c r="G178" s="235"/>
      <c r="H178" s="236" t="s">
        <v>21</v>
      </c>
      <c r="I178" s="238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168</v>
      </c>
      <c r="AU178" s="243" t="s">
        <v>85</v>
      </c>
      <c r="AV178" s="13" t="s">
        <v>83</v>
      </c>
      <c r="AW178" s="13" t="s">
        <v>37</v>
      </c>
      <c r="AX178" s="13" t="s">
        <v>76</v>
      </c>
      <c r="AY178" s="243" t="s">
        <v>155</v>
      </c>
    </row>
    <row r="179" s="14" customFormat="1">
      <c r="A179" s="14"/>
      <c r="B179" s="244"/>
      <c r="C179" s="245"/>
      <c r="D179" s="227" t="s">
        <v>168</v>
      </c>
      <c r="E179" s="246" t="s">
        <v>21</v>
      </c>
      <c r="F179" s="247" t="s">
        <v>1746</v>
      </c>
      <c r="G179" s="245"/>
      <c r="H179" s="248">
        <v>-13.824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168</v>
      </c>
      <c r="AU179" s="254" t="s">
        <v>85</v>
      </c>
      <c r="AV179" s="14" t="s">
        <v>85</v>
      </c>
      <c r="AW179" s="14" t="s">
        <v>37</v>
      </c>
      <c r="AX179" s="14" t="s">
        <v>76</v>
      </c>
      <c r="AY179" s="254" t="s">
        <v>155</v>
      </c>
    </row>
    <row r="180" s="16" customFormat="1">
      <c r="A180" s="16"/>
      <c r="B180" s="266"/>
      <c r="C180" s="267"/>
      <c r="D180" s="227" t="s">
        <v>168</v>
      </c>
      <c r="E180" s="268" t="s">
        <v>21</v>
      </c>
      <c r="F180" s="269" t="s">
        <v>203</v>
      </c>
      <c r="G180" s="267"/>
      <c r="H180" s="270">
        <v>-26.66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6" t="s">
        <v>168</v>
      </c>
      <c r="AU180" s="276" t="s">
        <v>85</v>
      </c>
      <c r="AV180" s="16" t="s">
        <v>180</v>
      </c>
      <c r="AW180" s="16" t="s">
        <v>37</v>
      </c>
      <c r="AX180" s="16" t="s">
        <v>76</v>
      </c>
      <c r="AY180" s="276" t="s">
        <v>155</v>
      </c>
    </row>
    <row r="181" s="15" customFormat="1">
      <c r="A181" s="15"/>
      <c r="B181" s="255"/>
      <c r="C181" s="256"/>
      <c r="D181" s="227" t="s">
        <v>168</v>
      </c>
      <c r="E181" s="257" t="s">
        <v>21</v>
      </c>
      <c r="F181" s="258" t="s">
        <v>171</v>
      </c>
      <c r="G181" s="256"/>
      <c r="H181" s="259">
        <v>389.14600000000002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168</v>
      </c>
      <c r="AU181" s="265" t="s">
        <v>85</v>
      </c>
      <c r="AV181" s="15" t="s">
        <v>162</v>
      </c>
      <c r="AW181" s="15" t="s">
        <v>37</v>
      </c>
      <c r="AX181" s="15" t="s">
        <v>76</v>
      </c>
      <c r="AY181" s="265" t="s">
        <v>155</v>
      </c>
    </row>
    <row r="182" s="13" customFormat="1">
      <c r="A182" s="13"/>
      <c r="B182" s="234"/>
      <c r="C182" s="235"/>
      <c r="D182" s="227" t="s">
        <v>168</v>
      </c>
      <c r="E182" s="236" t="s">
        <v>21</v>
      </c>
      <c r="F182" s="237" t="s">
        <v>322</v>
      </c>
      <c r="G182" s="235"/>
      <c r="H182" s="236" t="s">
        <v>21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168</v>
      </c>
      <c r="AU182" s="243" t="s">
        <v>85</v>
      </c>
      <c r="AV182" s="13" t="s">
        <v>83</v>
      </c>
      <c r="AW182" s="13" t="s">
        <v>37</v>
      </c>
      <c r="AX182" s="13" t="s">
        <v>76</v>
      </c>
      <c r="AY182" s="243" t="s">
        <v>155</v>
      </c>
    </row>
    <row r="183" s="14" customFormat="1">
      <c r="A183" s="14"/>
      <c r="B183" s="244"/>
      <c r="C183" s="245"/>
      <c r="D183" s="227" t="s">
        <v>168</v>
      </c>
      <c r="E183" s="246" t="s">
        <v>21</v>
      </c>
      <c r="F183" s="247" t="s">
        <v>1747</v>
      </c>
      <c r="G183" s="245"/>
      <c r="H183" s="248">
        <v>272.40199999999999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168</v>
      </c>
      <c r="AU183" s="254" t="s">
        <v>85</v>
      </c>
      <c r="AV183" s="14" t="s">
        <v>85</v>
      </c>
      <c r="AW183" s="14" t="s">
        <v>37</v>
      </c>
      <c r="AX183" s="14" t="s">
        <v>76</v>
      </c>
      <c r="AY183" s="254" t="s">
        <v>155</v>
      </c>
    </row>
    <row r="184" s="13" customFormat="1">
      <c r="A184" s="13"/>
      <c r="B184" s="234"/>
      <c r="C184" s="235"/>
      <c r="D184" s="227" t="s">
        <v>168</v>
      </c>
      <c r="E184" s="236" t="s">
        <v>21</v>
      </c>
      <c r="F184" s="237" t="s">
        <v>279</v>
      </c>
      <c r="G184" s="235"/>
      <c r="H184" s="236" t="s">
        <v>21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168</v>
      </c>
      <c r="AU184" s="243" t="s">
        <v>85</v>
      </c>
      <c r="AV184" s="13" t="s">
        <v>83</v>
      </c>
      <c r="AW184" s="13" t="s">
        <v>37</v>
      </c>
      <c r="AX184" s="13" t="s">
        <v>76</v>
      </c>
      <c r="AY184" s="243" t="s">
        <v>155</v>
      </c>
    </row>
    <row r="185" s="14" customFormat="1">
      <c r="A185" s="14"/>
      <c r="B185" s="244"/>
      <c r="C185" s="245"/>
      <c r="D185" s="227" t="s">
        <v>168</v>
      </c>
      <c r="E185" s="246" t="s">
        <v>21</v>
      </c>
      <c r="F185" s="247" t="s">
        <v>1748</v>
      </c>
      <c r="G185" s="245"/>
      <c r="H185" s="248">
        <v>-21.667999999999999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168</v>
      </c>
      <c r="AU185" s="254" t="s">
        <v>85</v>
      </c>
      <c r="AV185" s="14" t="s">
        <v>85</v>
      </c>
      <c r="AW185" s="14" t="s">
        <v>37</v>
      </c>
      <c r="AX185" s="14" t="s">
        <v>76</v>
      </c>
      <c r="AY185" s="254" t="s">
        <v>155</v>
      </c>
    </row>
    <row r="186" s="15" customFormat="1">
      <c r="A186" s="15"/>
      <c r="B186" s="255"/>
      <c r="C186" s="256"/>
      <c r="D186" s="227" t="s">
        <v>168</v>
      </c>
      <c r="E186" s="257" t="s">
        <v>21</v>
      </c>
      <c r="F186" s="258" t="s">
        <v>171</v>
      </c>
      <c r="G186" s="256"/>
      <c r="H186" s="259">
        <v>250.73400000000001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168</v>
      </c>
      <c r="AU186" s="265" t="s">
        <v>85</v>
      </c>
      <c r="AV186" s="15" t="s">
        <v>162</v>
      </c>
      <c r="AW186" s="15" t="s">
        <v>37</v>
      </c>
      <c r="AX186" s="15" t="s">
        <v>83</v>
      </c>
      <c r="AY186" s="265" t="s">
        <v>155</v>
      </c>
    </row>
    <row r="187" s="2" customFormat="1" ht="21.75" customHeight="1">
      <c r="A187" s="40"/>
      <c r="B187" s="41"/>
      <c r="C187" s="214" t="s">
        <v>225</v>
      </c>
      <c r="D187" s="214" t="s">
        <v>157</v>
      </c>
      <c r="E187" s="215" t="s">
        <v>363</v>
      </c>
      <c r="F187" s="216" t="s">
        <v>364</v>
      </c>
      <c r="G187" s="217" t="s">
        <v>270</v>
      </c>
      <c r="H187" s="218">
        <v>9.2859999999999996</v>
      </c>
      <c r="I187" s="219"/>
      <c r="J187" s="220">
        <f>ROUND(I187*H187,2)</f>
        <v>0</v>
      </c>
      <c r="K187" s="216" t="s">
        <v>161</v>
      </c>
      <c r="L187" s="46"/>
      <c r="M187" s="221" t="s">
        <v>21</v>
      </c>
      <c r="N187" s="222" t="s">
        <v>47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162</v>
      </c>
      <c r="AT187" s="225" t="s">
        <v>157</v>
      </c>
      <c r="AU187" s="225" t="s">
        <v>85</v>
      </c>
      <c r="AY187" s="19" t="s">
        <v>155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162</v>
      </c>
      <c r="BM187" s="225" t="s">
        <v>1749</v>
      </c>
    </row>
    <row r="188" s="2" customFormat="1">
      <c r="A188" s="40"/>
      <c r="B188" s="41"/>
      <c r="C188" s="42"/>
      <c r="D188" s="227" t="s">
        <v>164</v>
      </c>
      <c r="E188" s="42"/>
      <c r="F188" s="228" t="s">
        <v>366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164</v>
      </c>
      <c r="AU188" s="19" t="s">
        <v>85</v>
      </c>
    </row>
    <row r="189" s="2" customFormat="1">
      <c r="A189" s="40"/>
      <c r="B189" s="41"/>
      <c r="C189" s="42"/>
      <c r="D189" s="232" t="s">
        <v>166</v>
      </c>
      <c r="E189" s="42"/>
      <c r="F189" s="233" t="s">
        <v>367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166</v>
      </c>
      <c r="AU189" s="19" t="s">
        <v>85</v>
      </c>
    </row>
    <row r="190" s="13" customFormat="1">
      <c r="A190" s="13"/>
      <c r="B190" s="234"/>
      <c r="C190" s="235"/>
      <c r="D190" s="227" t="s">
        <v>168</v>
      </c>
      <c r="E190" s="236" t="s">
        <v>21</v>
      </c>
      <c r="F190" s="237" t="s">
        <v>279</v>
      </c>
      <c r="G190" s="235"/>
      <c r="H190" s="236" t="s">
        <v>21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168</v>
      </c>
      <c r="AU190" s="243" t="s">
        <v>85</v>
      </c>
      <c r="AV190" s="13" t="s">
        <v>83</v>
      </c>
      <c r="AW190" s="13" t="s">
        <v>37</v>
      </c>
      <c r="AX190" s="13" t="s">
        <v>76</v>
      </c>
      <c r="AY190" s="243" t="s">
        <v>155</v>
      </c>
    </row>
    <row r="191" s="14" customFormat="1">
      <c r="A191" s="14"/>
      <c r="B191" s="244"/>
      <c r="C191" s="245"/>
      <c r="D191" s="227" t="s">
        <v>168</v>
      </c>
      <c r="E191" s="246" t="s">
        <v>21</v>
      </c>
      <c r="F191" s="247" t="s">
        <v>1750</v>
      </c>
      <c r="G191" s="245"/>
      <c r="H191" s="248">
        <v>9.2859999999999996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168</v>
      </c>
      <c r="AU191" s="254" t="s">
        <v>85</v>
      </c>
      <c r="AV191" s="14" t="s">
        <v>85</v>
      </c>
      <c r="AW191" s="14" t="s">
        <v>37</v>
      </c>
      <c r="AX191" s="14" t="s">
        <v>76</v>
      </c>
      <c r="AY191" s="254" t="s">
        <v>155</v>
      </c>
    </row>
    <row r="192" s="15" customFormat="1">
      <c r="A192" s="15"/>
      <c r="B192" s="255"/>
      <c r="C192" s="256"/>
      <c r="D192" s="227" t="s">
        <v>168</v>
      </c>
      <c r="E192" s="257" t="s">
        <v>21</v>
      </c>
      <c r="F192" s="258" t="s">
        <v>171</v>
      </c>
      <c r="G192" s="256"/>
      <c r="H192" s="259">
        <v>9.2859999999999996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168</v>
      </c>
      <c r="AU192" s="265" t="s">
        <v>85</v>
      </c>
      <c r="AV192" s="15" t="s">
        <v>162</v>
      </c>
      <c r="AW192" s="15" t="s">
        <v>37</v>
      </c>
      <c r="AX192" s="15" t="s">
        <v>83</v>
      </c>
      <c r="AY192" s="265" t="s">
        <v>155</v>
      </c>
    </row>
    <row r="193" s="2" customFormat="1" ht="21.75" customHeight="1">
      <c r="A193" s="40"/>
      <c r="B193" s="41"/>
      <c r="C193" s="214" t="s">
        <v>235</v>
      </c>
      <c r="D193" s="214" t="s">
        <v>157</v>
      </c>
      <c r="E193" s="215" t="s">
        <v>1751</v>
      </c>
      <c r="F193" s="216" t="s">
        <v>1752</v>
      </c>
      <c r="G193" s="217" t="s">
        <v>270</v>
      </c>
      <c r="H193" s="218">
        <v>107.458</v>
      </c>
      <c r="I193" s="219"/>
      <c r="J193" s="220">
        <f>ROUND(I193*H193,2)</f>
        <v>0</v>
      </c>
      <c r="K193" s="216" t="s">
        <v>161</v>
      </c>
      <c r="L193" s="46"/>
      <c r="M193" s="221" t="s">
        <v>21</v>
      </c>
      <c r="N193" s="222" t="s">
        <v>47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162</v>
      </c>
      <c r="AT193" s="225" t="s">
        <v>157</v>
      </c>
      <c r="AU193" s="225" t="s">
        <v>85</v>
      </c>
      <c r="AY193" s="19" t="s">
        <v>155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162</v>
      </c>
      <c r="BM193" s="225" t="s">
        <v>1753</v>
      </c>
    </row>
    <row r="194" s="2" customFormat="1">
      <c r="A194" s="40"/>
      <c r="B194" s="41"/>
      <c r="C194" s="42"/>
      <c r="D194" s="227" t="s">
        <v>164</v>
      </c>
      <c r="E194" s="42"/>
      <c r="F194" s="228" t="s">
        <v>1754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164</v>
      </c>
      <c r="AU194" s="19" t="s">
        <v>85</v>
      </c>
    </row>
    <row r="195" s="2" customFormat="1">
      <c r="A195" s="40"/>
      <c r="B195" s="41"/>
      <c r="C195" s="42"/>
      <c r="D195" s="232" t="s">
        <v>166</v>
      </c>
      <c r="E195" s="42"/>
      <c r="F195" s="233" t="s">
        <v>1755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166</v>
      </c>
      <c r="AU195" s="19" t="s">
        <v>85</v>
      </c>
    </row>
    <row r="196" s="13" customFormat="1">
      <c r="A196" s="13"/>
      <c r="B196" s="234"/>
      <c r="C196" s="235"/>
      <c r="D196" s="227" t="s">
        <v>168</v>
      </c>
      <c r="E196" s="236" t="s">
        <v>21</v>
      </c>
      <c r="F196" s="237" t="s">
        <v>322</v>
      </c>
      <c r="G196" s="235"/>
      <c r="H196" s="236" t="s">
        <v>21</v>
      </c>
      <c r="I196" s="238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168</v>
      </c>
      <c r="AU196" s="243" t="s">
        <v>85</v>
      </c>
      <c r="AV196" s="13" t="s">
        <v>83</v>
      </c>
      <c r="AW196" s="13" t="s">
        <v>37</v>
      </c>
      <c r="AX196" s="13" t="s">
        <v>76</v>
      </c>
      <c r="AY196" s="243" t="s">
        <v>155</v>
      </c>
    </row>
    <row r="197" s="14" customFormat="1">
      <c r="A197" s="14"/>
      <c r="B197" s="244"/>
      <c r="C197" s="245"/>
      <c r="D197" s="227" t="s">
        <v>168</v>
      </c>
      <c r="E197" s="246" t="s">
        <v>21</v>
      </c>
      <c r="F197" s="247" t="s">
        <v>1756</v>
      </c>
      <c r="G197" s="245"/>
      <c r="H197" s="248">
        <v>116.744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168</v>
      </c>
      <c r="AU197" s="254" t="s">
        <v>85</v>
      </c>
      <c r="AV197" s="14" t="s">
        <v>85</v>
      </c>
      <c r="AW197" s="14" t="s">
        <v>37</v>
      </c>
      <c r="AX197" s="14" t="s">
        <v>76</v>
      </c>
      <c r="AY197" s="254" t="s">
        <v>155</v>
      </c>
    </row>
    <row r="198" s="13" customFormat="1">
      <c r="A198" s="13"/>
      <c r="B198" s="234"/>
      <c r="C198" s="235"/>
      <c r="D198" s="227" t="s">
        <v>168</v>
      </c>
      <c r="E198" s="236" t="s">
        <v>21</v>
      </c>
      <c r="F198" s="237" t="s">
        <v>279</v>
      </c>
      <c r="G198" s="235"/>
      <c r="H198" s="236" t="s">
        <v>21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168</v>
      </c>
      <c r="AU198" s="243" t="s">
        <v>85</v>
      </c>
      <c r="AV198" s="13" t="s">
        <v>83</v>
      </c>
      <c r="AW198" s="13" t="s">
        <v>37</v>
      </c>
      <c r="AX198" s="13" t="s">
        <v>76</v>
      </c>
      <c r="AY198" s="243" t="s">
        <v>155</v>
      </c>
    </row>
    <row r="199" s="14" customFormat="1">
      <c r="A199" s="14"/>
      <c r="B199" s="244"/>
      <c r="C199" s="245"/>
      <c r="D199" s="227" t="s">
        <v>168</v>
      </c>
      <c r="E199" s="246" t="s">
        <v>21</v>
      </c>
      <c r="F199" s="247" t="s">
        <v>1757</v>
      </c>
      <c r="G199" s="245"/>
      <c r="H199" s="248">
        <v>-9.2859999999999996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168</v>
      </c>
      <c r="AU199" s="254" t="s">
        <v>85</v>
      </c>
      <c r="AV199" s="14" t="s">
        <v>85</v>
      </c>
      <c r="AW199" s="14" t="s">
        <v>37</v>
      </c>
      <c r="AX199" s="14" t="s">
        <v>76</v>
      </c>
      <c r="AY199" s="254" t="s">
        <v>155</v>
      </c>
    </row>
    <row r="200" s="15" customFormat="1">
      <c r="A200" s="15"/>
      <c r="B200" s="255"/>
      <c r="C200" s="256"/>
      <c r="D200" s="227" t="s">
        <v>168</v>
      </c>
      <c r="E200" s="257" t="s">
        <v>21</v>
      </c>
      <c r="F200" s="258" t="s">
        <v>171</v>
      </c>
      <c r="G200" s="256"/>
      <c r="H200" s="259">
        <v>107.458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168</v>
      </c>
      <c r="AU200" s="265" t="s">
        <v>85</v>
      </c>
      <c r="AV200" s="15" t="s">
        <v>162</v>
      </c>
      <c r="AW200" s="15" t="s">
        <v>37</v>
      </c>
      <c r="AX200" s="15" t="s">
        <v>83</v>
      </c>
      <c r="AY200" s="265" t="s">
        <v>155</v>
      </c>
    </row>
    <row r="201" s="2" customFormat="1" ht="16.5" customHeight="1">
      <c r="A201" s="40"/>
      <c r="B201" s="41"/>
      <c r="C201" s="214" t="s">
        <v>244</v>
      </c>
      <c r="D201" s="214" t="s">
        <v>157</v>
      </c>
      <c r="E201" s="215" t="s">
        <v>378</v>
      </c>
      <c r="F201" s="216" t="s">
        <v>379</v>
      </c>
      <c r="G201" s="217" t="s">
        <v>270</v>
      </c>
      <c r="H201" s="218">
        <v>14.888999999999999</v>
      </c>
      <c r="I201" s="219"/>
      <c r="J201" s="220">
        <f>ROUND(I201*H201,2)</f>
        <v>0</v>
      </c>
      <c r="K201" s="216" t="s">
        <v>161</v>
      </c>
      <c r="L201" s="46"/>
      <c r="M201" s="221" t="s">
        <v>21</v>
      </c>
      <c r="N201" s="222" t="s">
        <v>47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162</v>
      </c>
      <c r="AT201" s="225" t="s">
        <v>157</v>
      </c>
      <c r="AU201" s="225" t="s">
        <v>85</v>
      </c>
      <c r="AY201" s="19" t="s">
        <v>155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83</v>
      </c>
      <c r="BK201" s="226">
        <f>ROUND(I201*H201,2)</f>
        <v>0</v>
      </c>
      <c r="BL201" s="19" t="s">
        <v>162</v>
      </c>
      <c r="BM201" s="225" t="s">
        <v>1758</v>
      </c>
    </row>
    <row r="202" s="2" customFormat="1">
      <c r="A202" s="40"/>
      <c r="B202" s="41"/>
      <c r="C202" s="42"/>
      <c r="D202" s="227" t="s">
        <v>164</v>
      </c>
      <c r="E202" s="42"/>
      <c r="F202" s="228" t="s">
        <v>381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164</v>
      </c>
      <c r="AU202" s="19" t="s">
        <v>85</v>
      </c>
    </row>
    <row r="203" s="2" customFormat="1">
      <c r="A203" s="40"/>
      <c r="B203" s="41"/>
      <c r="C203" s="42"/>
      <c r="D203" s="232" t="s">
        <v>166</v>
      </c>
      <c r="E203" s="42"/>
      <c r="F203" s="233" t="s">
        <v>382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166</v>
      </c>
      <c r="AU203" s="19" t="s">
        <v>85</v>
      </c>
    </row>
    <row r="204" s="13" customFormat="1">
      <c r="A204" s="13"/>
      <c r="B204" s="234"/>
      <c r="C204" s="235"/>
      <c r="D204" s="227" t="s">
        <v>168</v>
      </c>
      <c r="E204" s="236" t="s">
        <v>21</v>
      </c>
      <c r="F204" s="237" t="s">
        <v>274</v>
      </c>
      <c r="G204" s="235"/>
      <c r="H204" s="236" t="s">
        <v>21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168</v>
      </c>
      <c r="AU204" s="243" t="s">
        <v>85</v>
      </c>
      <c r="AV204" s="13" t="s">
        <v>83</v>
      </c>
      <c r="AW204" s="13" t="s">
        <v>37</v>
      </c>
      <c r="AX204" s="13" t="s">
        <v>76</v>
      </c>
      <c r="AY204" s="243" t="s">
        <v>155</v>
      </c>
    </row>
    <row r="205" s="14" customFormat="1">
      <c r="A205" s="14"/>
      <c r="B205" s="244"/>
      <c r="C205" s="245"/>
      <c r="D205" s="227" t="s">
        <v>168</v>
      </c>
      <c r="E205" s="246" t="s">
        <v>21</v>
      </c>
      <c r="F205" s="247" t="s">
        <v>1720</v>
      </c>
      <c r="G205" s="245"/>
      <c r="H205" s="248">
        <v>7.7830000000000004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168</v>
      </c>
      <c r="AU205" s="254" t="s">
        <v>85</v>
      </c>
      <c r="AV205" s="14" t="s">
        <v>85</v>
      </c>
      <c r="AW205" s="14" t="s">
        <v>37</v>
      </c>
      <c r="AX205" s="14" t="s">
        <v>76</v>
      </c>
      <c r="AY205" s="254" t="s">
        <v>155</v>
      </c>
    </row>
    <row r="206" s="14" customFormat="1">
      <c r="A206" s="14"/>
      <c r="B206" s="244"/>
      <c r="C206" s="245"/>
      <c r="D206" s="227" t="s">
        <v>168</v>
      </c>
      <c r="E206" s="246" t="s">
        <v>21</v>
      </c>
      <c r="F206" s="247" t="s">
        <v>1722</v>
      </c>
      <c r="G206" s="245"/>
      <c r="H206" s="248">
        <v>7.1059999999999999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168</v>
      </c>
      <c r="AU206" s="254" t="s">
        <v>85</v>
      </c>
      <c r="AV206" s="14" t="s">
        <v>85</v>
      </c>
      <c r="AW206" s="14" t="s">
        <v>37</v>
      </c>
      <c r="AX206" s="14" t="s">
        <v>76</v>
      </c>
      <c r="AY206" s="254" t="s">
        <v>155</v>
      </c>
    </row>
    <row r="207" s="15" customFormat="1">
      <c r="A207" s="15"/>
      <c r="B207" s="255"/>
      <c r="C207" s="256"/>
      <c r="D207" s="227" t="s">
        <v>168</v>
      </c>
      <c r="E207" s="257" t="s">
        <v>21</v>
      </c>
      <c r="F207" s="258" t="s">
        <v>171</v>
      </c>
      <c r="G207" s="256"/>
      <c r="H207" s="259">
        <v>14.888999999999999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168</v>
      </c>
      <c r="AU207" s="265" t="s">
        <v>85</v>
      </c>
      <c r="AV207" s="15" t="s">
        <v>162</v>
      </c>
      <c r="AW207" s="15" t="s">
        <v>37</v>
      </c>
      <c r="AX207" s="15" t="s">
        <v>83</v>
      </c>
      <c r="AY207" s="265" t="s">
        <v>155</v>
      </c>
    </row>
    <row r="208" s="2" customFormat="1" ht="16.5" customHeight="1">
      <c r="A208" s="40"/>
      <c r="B208" s="41"/>
      <c r="C208" s="214" t="s">
        <v>254</v>
      </c>
      <c r="D208" s="214" t="s">
        <v>157</v>
      </c>
      <c r="E208" s="215" t="s">
        <v>383</v>
      </c>
      <c r="F208" s="216" t="s">
        <v>384</v>
      </c>
      <c r="G208" s="217" t="s">
        <v>160</v>
      </c>
      <c r="H208" s="218">
        <v>611.90499999999997</v>
      </c>
      <c r="I208" s="219"/>
      <c r="J208" s="220">
        <f>ROUND(I208*H208,2)</f>
        <v>0</v>
      </c>
      <c r="K208" s="216" t="s">
        <v>161</v>
      </c>
      <c r="L208" s="46"/>
      <c r="M208" s="221" t="s">
        <v>21</v>
      </c>
      <c r="N208" s="222" t="s">
        <v>47</v>
      </c>
      <c r="O208" s="86"/>
      <c r="P208" s="223">
        <f>O208*H208</f>
        <v>0</v>
      </c>
      <c r="Q208" s="223">
        <v>0.0020100000000000001</v>
      </c>
      <c r="R208" s="223">
        <f>Q208*H208</f>
        <v>1.22992905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162</v>
      </c>
      <c r="AT208" s="225" t="s">
        <v>157</v>
      </c>
      <c r="AU208" s="225" t="s">
        <v>85</v>
      </c>
      <c r="AY208" s="19" t="s">
        <v>155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83</v>
      </c>
      <c r="BK208" s="226">
        <f>ROUND(I208*H208,2)</f>
        <v>0</v>
      </c>
      <c r="BL208" s="19" t="s">
        <v>162</v>
      </c>
      <c r="BM208" s="225" t="s">
        <v>1759</v>
      </c>
    </row>
    <row r="209" s="2" customFormat="1">
      <c r="A209" s="40"/>
      <c r="B209" s="41"/>
      <c r="C209" s="42"/>
      <c r="D209" s="227" t="s">
        <v>164</v>
      </c>
      <c r="E209" s="42"/>
      <c r="F209" s="228" t="s">
        <v>386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164</v>
      </c>
      <c r="AU209" s="19" t="s">
        <v>85</v>
      </c>
    </row>
    <row r="210" s="2" customFormat="1">
      <c r="A210" s="40"/>
      <c r="B210" s="41"/>
      <c r="C210" s="42"/>
      <c r="D210" s="232" t="s">
        <v>166</v>
      </c>
      <c r="E210" s="42"/>
      <c r="F210" s="233" t="s">
        <v>387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166</v>
      </c>
      <c r="AU210" s="19" t="s">
        <v>85</v>
      </c>
    </row>
    <row r="211" s="13" customFormat="1">
      <c r="A211" s="13"/>
      <c r="B211" s="234"/>
      <c r="C211" s="235"/>
      <c r="D211" s="227" t="s">
        <v>168</v>
      </c>
      <c r="E211" s="236" t="s">
        <v>21</v>
      </c>
      <c r="F211" s="237" t="s">
        <v>1731</v>
      </c>
      <c r="G211" s="235"/>
      <c r="H211" s="236" t="s">
        <v>21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168</v>
      </c>
      <c r="AU211" s="243" t="s">
        <v>85</v>
      </c>
      <c r="AV211" s="13" t="s">
        <v>83</v>
      </c>
      <c r="AW211" s="13" t="s">
        <v>37</v>
      </c>
      <c r="AX211" s="13" t="s">
        <v>76</v>
      </c>
      <c r="AY211" s="243" t="s">
        <v>155</v>
      </c>
    </row>
    <row r="212" s="14" customFormat="1">
      <c r="A212" s="14"/>
      <c r="B212" s="244"/>
      <c r="C212" s="245"/>
      <c r="D212" s="227" t="s">
        <v>168</v>
      </c>
      <c r="E212" s="246" t="s">
        <v>21</v>
      </c>
      <c r="F212" s="247" t="s">
        <v>1760</v>
      </c>
      <c r="G212" s="245"/>
      <c r="H212" s="248">
        <v>180.72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168</v>
      </c>
      <c r="AU212" s="254" t="s">
        <v>85</v>
      </c>
      <c r="AV212" s="14" t="s">
        <v>85</v>
      </c>
      <c r="AW212" s="14" t="s">
        <v>37</v>
      </c>
      <c r="AX212" s="14" t="s">
        <v>76</v>
      </c>
      <c r="AY212" s="254" t="s">
        <v>155</v>
      </c>
    </row>
    <row r="213" s="14" customFormat="1">
      <c r="A213" s="14"/>
      <c r="B213" s="244"/>
      <c r="C213" s="245"/>
      <c r="D213" s="227" t="s">
        <v>168</v>
      </c>
      <c r="E213" s="246" t="s">
        <v>21</v>
      </c>
      <c r="F213" s="247" t="s">
        <v>1761</v>
      </c>
      <c r="G213" s="245"/>
      <c r="H213" s="248">
        <v>10.356999999999999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168</v>
      </c>
      <c r="AU213" s="254" t="s">
        <v>85</v>
      </c>
      <c r="AV213" s="14" t="s">
        <v>85</v>
      </c>
      <c r="AW213" s="14" t="s">
        <v>37</v>
      </c>
      <c r="AX213" s="14" t="s">
        <v>76</v>
      </c>
      <c r="AY213" s="254" t="s">
        <v>155</v>
      </c>
    </row>
    <row r="214" s="13" customFormat="1">
      <c r="A214" s="13"/>
      <c r="B214" s="234"/>
      <c r="C214" s="235"/>
      <c r="D214" s="227" t="s">
        <v>168</v>
      </c>
      <c r="E214" s="236" t="s">
        <v>21</v>
      </c>
      <c r="F214" s="237" t="s">
        <v>1734</v>
      </c>
      <c r="G214" s="235"/>
      <c r="H214" s="236" t="s">
        <v>21</v>
      </c>
      <c r="I214" s="238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168</v>
      </c>
      <c r="AU214" s="243" t="s">
        <v>85</v>
      </c>
      <c r="AV214" s="13" t="s">
        <v>83</v>
      </c>
      <c r="AW214" s="13" t="s">
        <v>37</v>
      </c>
      <c r="AX214" s="13" t="s">
        <v>76</v>
      </c>
      <c r="AY214" s="243" t="s">
        <v>155</v>
      </c>
    </row>
    <row r="215" s="14" customFormat="1">
      <c r="A215" s="14"/>
      <c r="B215" s="244"/>
      <c r="C215" s="245"/>
      <c r="D215" s="227" t="s">
        <v>168</v>
      </c>
      <c r="E215" s="246" t="s">
        <v>21</v>
      </c>
      <c r="F215" s="247" t="s">
        <v>1762</v>
      </c>
      <c r="G215" s="245"/>
      <c r="H215" s="248">
        <v>204.30000000000001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168</v>
      </c>
      <c r="AU215" s="254" t="s">
        <v>85</v>
      </c>
      <c r="AV215" s="14" t="s">
        <v>85</v>
      </c>
      <c r="AW215" s="14" t="s">
        <v>37</v>
      </c>
      <c r="AX215" s="14" t="s">
        <v>76</v>
      </c>
      <c r="AY215" s="254" t="s">
        <v>155</v>
      </c>
    </row>
    <row r="216" s="14" customFormat="1">
      <c r="A216" s="14"/>
      <c r="B216" s="244"/>
      <c r="C216" s="245"/>
      <c r="D216" s="227" t="s">
        <v>168</v>
      </c>
      <c r="E216" s="246" t="s">
        <v>21</v>
      </c>
      <c r="F216" s="247" t="s">
        <v>1763</v>
      </c>
      <c r="G216" s="245"/>
      <c r="H216" s="248">
        <v>192.04900000000001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168</v>
      </c>
      <c r="AU216" s="254" t="s">
        <v>85</v>
      </c>
      <c r="AV216" s="14" t="s">
        <v>85</v>
      </c>
      <c r="AW216" s="14" t="s">
        <v>37</v>
      </c>
      <c r="AX216" s="14" t="s">
        <v>76</v>
      </c>
      <c r="AY216" s="254" t="s">
        <v>155</v>
      </c>
    </row>
    <row r="217" s="14" customFormat="1">
      <c r="A217" s="14"/>
      <c r="B217" s="244"/>
      <c r="C217" s="245"/>
      <c r="D217" s="227" t="s">
        <v>168</v>
      </c>
      <c r="E217" s="246" t="s">
        <v>21</v>
      </c>
      <c r="F217" s="247" t="s">
        <v>1764</v>
      </c>
      <c r="G217" s="245"/>
      <c r="H217" s="248">
        <v>2.7440000000000002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168</v>
      </c>
      <c r="AU217" s="254" t="s">
        <v>85</v>
      </c>
      <c r="AV217" s="14" t="s">
        <v>85</v>
      </c>
      <c r="AW217" s="14" t="s">
        <v>37</v>
      </c>
      <c r="AX217" s="14" t="s">
        <v>76</v>
      </c>
      <c r="AY217" s="254" t="s">
        <v>155</v>
      </c>
    </row>
    <row r="218" s="14" customFormat="1">
      <c r="A218" s="14"/>
      <c r="B218" s="244"/>
      <c r="C218" s="245"/>
      <c r="D218" s="227" t="s">
        <v>168</v>
      </c>
      <c r="E218" s="246" t="s">
        <v>21</v>
      </c>
      <c r="F218" s="247" t="s">
        <v>1765</v>
      </c>
      <c r="G218" s="245"/>
      <c r="H218" s="248">
        <v>21.734999999999999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168</v>
      </c>
      <c r="AU218" s="254" t="s">
        <v>85</v>
      </c>
      <c r="AV218" s="14" t="s">
        <v>85</v>
      </c>
      <c r="AW218" s="14" t="s">
        <v>37</v>
      </c>
      <c r="AX218" s="14" t="s">
        <v>76</v>
      </c>
      <c r="AY218" s="254" t="s">
        <v>155</v>
      </c>
    </row>
    <row r="219" s="15" customFormat="1">
      <c r="A219" s="15"/>
      <c r="B219" s="255"/>
      <c r="C219" s="256"/>
      <c r="D219" s="227" t="s">
        <v>168</v>
      </c>
      <c r="E219" s="257" t="s">
        <v>21</v>
      </c>
      <c r="F219" s="258" t="s">
        <v>171</v>
      </c>
      <c r="G219" s="256"/>
      <c r="H219" s="259">
        <v>611.90499999999997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168</v>
      </c>
      <c r="AU219" s="265" t="s">
        <v>85</v>
      </c>
      <c r="AV219" s="15" t="s">
        <v>162</v>
      </c>
      <c r="AW219" s="15" t="s">
        <v>37</v>
      </c>
      <c r="AX219" s="15" t="s">
        <v>83</v>
      </c>
      <c r="AY219" s="265" t="s">
        <v>155</v>
      </c>
    </row>
    <row r="220" s="2" customFormat="1" ht="16.5" customHeight="1">
      <c r="A220" s="40"/>
      <c r="B220" s="41"/>
      <c r="C220" s="214" t="s">
        <v>267</v>
      </c>
      <c r="D220" s="214" t="s">
        <v>157</v>
      </c>
      <c r="E220" s="215" t="s">
        <v>407</v>
      </c>
      <c r="F220" s="216" t="s">
        <v>408</v>
      </c>
      <c r="G220" s="217" t="s">
        <v>160</v>
      </c>
      <c r="H220" s="218">
        <v>611.90499999999997</v>
      </c>
      <c r="I220" s="219"/>
      <c r="J220" s="220">
        <f>ROUND(I220*H220,2)</f>
        <v>0</v>
      </c>
      <c r="K220" s="216" t="s">
        <v>161</v>
      </c>
      <c r="L220" s="46"/>
      <c r="M220" s="221" t="s">
        <v>21</v>
      </c>
      <c r="N220" s="222" t="s">
        <v>47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162</v>
      </c>
      <c r="AT220" s="225" t="s">
        <v>157</v>
      </c>
      <c r="AU220" s="225" t="s">
        <v>85</v>
      </c>
      <c r="AY220" s="19" t="s">
        <v>155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83</v>
      </c>
      <c r="BK220" s="226">
        <f>ROUND(I220*H220,2)</f>
        <v>0</v>
      </c>
      <c r="BL220" s="19" t="s">
        <v>162</v>
      </c>
      <c r="BM220" s="225" t="s">
        <v>1766</v>
      </c>
    </row>
    <row r="221" s="2" customFormat="1">
      <c r="A221" s="40"/>
      <c r="B221" s="41"/>
      <c r="C221" s="42"/>
      <c r="D221" s="227" t="s">
        <v>164</v>
      </c>
      <c r="E221" s="42"/>
      <c r="F221" s="228" t="s">
        <v>410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164</v>
      </c>
      <c r="AU221" s="19" t="s">
        <v>85</v>
      </c>
    </row>
    <row r="222" s="2" customFormat="1">
      <c r="A222" s="40"/>
      <c r="B222" s="41"/>
      <c r="C222" s="42"/>
      <c r="D222" s="232" t="s">
        <v>166</v>
      </c>
      <c r="E222" s="42"/>
      <c r="F222" s="233" t="s">
        <v>411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166</v>
      </c>
      <c r="AU222" s="19" t="s">
        <v>85</v>
      </c>
    </row>
    <row r="223" s="2" customFormat="1" ht="21.75" customHeight="1">
      <c r="A223" s="40"/>
      <c r="B223" s="41"/>
      <c r="C223" s="214" t="s">
        <v>281</v>
      </c>
      <c r="D223" s="214" t="s">
        <v>157</v>
      </c>
      <c r="E223" s="215" t="s">
        <v>413</v>
      </c>
      <c r="F223" s="216" t="s">
        <v>414</v>
      </c>
      <c r="G223" s="217" t="s">
        <v>270</v>
      </c>
      <c r="H223" s="218">
        <v>272.40199999999999</v>
      </c>
      <c r="I223" s="219"/>
      <c r="J223" s="220">
        <f>ROUND(I223*H223,2)</f>
        <v>0</v>
      </c>
      <c r="K223" s="216" t="s">
        <v>161</v>
      </c>
      <c r="L223" s="46"/>
      <c r="M223" s="221" t="s">
        <v>21</v>
      </c>
      <c r="N223" s="222" t="s">
        <v>47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162</v>
      </c>
      <c r="AT223" s="225" t="s">
        <v>157</v>
      </c>
      <c r="AU223" s="225" t="s">
        <v>85</v>
      </c>
      <c r="AY223" s="19" t="s">
        <v>155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83</v>
      </c>
      <c r="BK223" s="226">
        <f>ROUND(I223*H223,2)</f>
        <v>0</v>
      </c>
      <c r="BL223" s="19" t="s">
        <v>162</v>
      </c>
      <c r="BM223" s="225" t="s">
        <v>1767</v>
      </c>
    </row>
    <row r="224" s="2" customFormat="1">
      <c r="A224" s="40"/>
      <c r="B224" s="41"/>
      <c r="C224" s="42"/>
      <c r="D224" s="227" t="s">
        <v>164</v>
      </c>
      <c r="E224" s="42"/>
      <c r="F224" s="228" t="s">
        <v>416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164</v>
      </c>
      <c r="AU224" s="19" t="s">
        <v>85</v>
      </c>
    </row>
    <row r="225" s="2" customFormat="1">
      <c r="A225" s="40"/>
      <c r="B225" s="41"/>
      <c r="C225" s="42"/>
      <c r="D225" s="232" t="s">
        <v>166</v>
      </c>
      <c r="E225" s="42"/>
      <c r="F225" s="233" t="s">
        <v>417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166</v>
      </c>
      <c r="AU225" s="19" t="s">
        <v>85</v>
      </c>
    </row>
    <row r="226" s="13" customFormat="1">
      <c r="A226" s="13"/>
      <c r="B226" s="234"/>
      <c r="C226" s="235"/>
      <c r="D226" s="227" t="s">
        <v>168</v>
      </c>
      <c r="E226" s="236" t="s">
        <v>21</v>
      </c>
      <c r="F226" s="237" t="s">
        <v>418</v>
      </c>
      <c r="G226" s="235"/>
      <c r="H226" s="236" t="s">
        <v>21</v>
      </c>
      <c r="I226" s="238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168</v>
      </c>
      <c r="AU226" s="243" t="s">
        <v>85</v>
      </c>
      <c r="AV226" s="13" t="s">
        <v>83</v>
      </c>
      <c r="AW226" s="13" t="s">
        <v>37</v>
      </c>
      <c r="AX226" s="13" t="s">
        <v>76</v>
      </c>
      <c r="AY226" s="243" t="s">
        <v>155</v>
      </c>
    </row>
    <row r="227" s="14" customFormat="1">
      <c r="A227" s="14"/>
      <c r="B227" s="244"/>
      <c r="C227" s="245"/>
      <c r="D227" s="227" t="s">
        <v>168</v>
      </c>
      <c r="E227" s="246" t="s">
        <v>21</v>
      </c>
      <c r="F227" s="247" t="s">
        <v>1747</v>
      </c>
      <c r="G227" s="245"/>
      <c r="H227" s="248">
        <v>272.40199999999999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168</v>
      </c>
      <c r="AU227" s="254" t="s">
        <v>85</v>
      </c>
      <c r="AV227" s="14" t="s">
        <v>85</v>
      </c>
      <c r="AW227" s="14" t="s">
        <v>37</v>
      </c>
      <c r="AX227" s="14" t="s">
        <v>76</v>
      </c>
      <c r="AY227" s="254" t="s">
        <v>155</v>
      </c>
    </row>
    <row r="228" s="14" customFormat="1">
      <c r="A228" s="14"/>
      <c r="B228" s="244"/>
      <c r="C228" s="245"/>
      <c r="D228" s="227" t="s">
        <v>168</v>
      </c>
      <c r="E228" s="246" t="s">
        <v>21</v>
      </c>
      <c r="F228" s="247" t="s">
        <v>419</v>
      </c>
      <c r="G228" s="245"/>
      <c r="H228" s="248">
        <v>0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168</v>
      </c>
      <c r="AU228" s="254" t="s">
        <v>85</v>
      </c>
      <c r="AV228" s="14" t="s">
        <v>85</v>
      </c>
      <c r="AW228" s="14" t="s">
        <v>37</v>
      </c>
      <c r="AX228" s="14" t="s">
        <v>76</v>
      </c>
      <c r="AY228" s="254" t="s">
        <v>155</v>
      </c>
    </row>
    <row r="229" s="15" customFormat="1">
      <c r="A229" s="15"/>
      <c r="B229" s="255"/>
      <c r="C229" s="256"/>
      <c r="D229" s="227" t="s">
        <v>168</v>
      </c>
      <c r="E229" s="257" t="s">
        <v>21</v>
      </c>
      <c r="F229" s="258" t="s">
        <v>171</v>
      </c>
      <c r="G229" s="256"/>
      <c r="H229" s="259">
        <v>272.40199999999999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168</v>
      </c>
      <c r="AU229" s="265" t="s">
        <v>85</v>
      </c>
      <c r="AV229" s="15" t="s">
        <v>162</v>
      </c>
      <c r="AW229" s="15" t="s">
        <v>37</v>
      </c>
      <c r="AX229" s="15" t="s">
        <v>83</v>
      </c>
      <c r="AY229" s="265" t="s">
        <v>155</v>
      </c>
    </row>
    <row r="230" s="2" customFormat="1" ht="24.15" customHeight="1">
      <c r="A230" s="40"/>
      <c r="B230" s="41"/>
      <c r="C230" s="214" t="s">
        <v>325</v>
      </c>
      <c r="D230" s="214" t="s">
        <v>157</v>
      </c>
      <c r="E230" s="215" t="s">
        <v>421</v>
      </c>
      <c r="F230" s="216" t="s">
        <v>422</v>
      </c>
      <c r="G230" s="217" t="s">
        <v>270</v>
      </c>
      <c r="H230" s="218">
        <v>1906.8140000000001</v>
      </c>
      <c r="I230" s="219"/>
      <c r="J230" s="220">
        <f>ROUND(I230*H230,2)</f>
        <v>0</v>
      </c>
      <c r="K230" s="216" t="s">
        <v>161</v>
      </c>
      <c r="L230" s="46"/>
      <c r="M230" s="221" t="s">
        <v>21</v>
      </c>
      <c r="N230" s="222" t="s">
        <v>47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162</v>
      </c>
      <c r="AT230" s="225" t="s">
        <v>157</v>
      </c>
      <c r="AU230" s="225" t="s">
        <v>85</v>
      </c>
      <c r="AY230" s="19" t="s">
        <v>155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83</v>
      </c>
      <c r="BK230" s="226">
        <f>ROUND(I230*H230,2)</f>
        <v>0</v>
      </c>
      <c r="BL230" s="19" t="s">
        <v>162</v>
      </c>
      <c r="BM230" s="225" t="s">
        <v>1768</v>
      </c>
    </row>
    <row r="231" s="2" customFormat="1">
      <c r="A231" s="40"/>
      <c r="B231" s="41"/>
      <c r="C231" s="42"/>
      <c r="D231" s="227" t="s">
        <v>164</v>
      </c>
      <c r="E231" s="42"/>
      <c r="F231" s="228" t="s">
        <v>424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164</v>
      </c>
      <c r="AU231" s="19" t="s">
        <v>85</v>
      </c>
    </row>
    <row r="232" s="2" customFormat="1">
      <c r="A232" s="40"/>
      <c r="B232" s="41"/>
      <c r="C232" s="42"/>
      <c r="D232" s="232" t="s">
        <v>166</v>
      </c>
      <c r="E232" s="42"/>
      <c r="F232" s="233" t="s">
        <v>425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166</v>
      </c>
      <c r="AU232" s="19" t="s">
        <v>85</v>
      </c>
    </row>
    <row r="233" s="14" customFormat="1">
      <c r="A233" s="14"/>
      <c r="B233" s="244"/>
      <c r="C233" s="245"/>
      <c r="D233" s="227" t="s">
        <v>168</v>
      </c>
      <c r="E233" s="245"/>
      <c r="F233" s="247" t="s">
        <v>1769</v>
      </c>
      <c r="G233" s="245"/>
      <c r="H233" s="248">
        <v>1906.8140000000001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168</v>
      </c>
      <c r="AU233" s="254" t="s">
        <v>85</v>
      </c>
      <c r="AV233" s="14" t="s">
        <v>85</v>
      </c>
      <c r="AW233" s="14" t="s">
        <v>4</v>
      </c>
      <c r="AX233" s="14" t="s">
        <v>83</v>
      </c>
      <c r="AY233" s="254" t="s">
        <v>155</v>
      </c>
    </row>
    <row r="234" s="2" customFormat="1" ht="21.75" customHeight="1">
      <c r="A234" s="40"/>
      <c r="B234" s="41"/>
      <c r="C234" s="214" t="s">
        <v>8</v>
      </c>
      <c r="D234" s="214" t="s">
        <v>157</v>
      </c>
      <c r="E234" s="215" t="s">
        <v>428</v>
      </c>
      <c r="F234" s="216" t="s">
        <v>429</v>
      </c>
      <c r="G234" s="217" t="s">
        <v>270</v>
      </c>
      <c r="H234" s="218">
        <v>116.744</v>
      </c>
      <c r="I234" s="219"/>
      <c r="J234" s="220">
        <f>ROUND(I234*H234,2)</f>
        <v>0</v>
      </c>
      <c r="K234" s="216" t="s">
        <v>161</v>
      </c>
      <c r="L234" s="46"/>
      <c r="M234" s="221" t="s">
        <v>21</v>
      </c>
      <c r="N234" s="222" t="s">
        <v>47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162</v>
      </c>
      <c r="AT234" s="225" t="s">
        <v>157</v>
      </c>
      <c r="AU234" s="225" t="s">
        <v>85</v>
      </c>
      <c r="AY234" s="19" t="s">
        <v>155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83</v>
      </c>
      <c r="BK234" s="226">
        <f>ROUND(I234*H234,2)</f>
        <v>0</v>
      </c>
      <c r="BL234" s="19" t="s">
        <v>162</v>
      </c>
      <c r="BM234" s="225" t="s">
        <v>1770</v>
      </c>
    </row>
    <row r="235" s="2" customFormat="1">
      <c r="A235" s="40"/>
      <c r="B235" s="41"/>
      <c r="C235" s="42"/>
      <c r="D235" s="227" t="s">
        <v>164</v>
      </c>
      <c r="E235" s="42"/>
      <c r="F235" s="228" t="s">
        <v>431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164</v>
      </c>
      <c r="AU235" s="19" t="s">
        <v>85</v>
      </c>
    </row>
    <row r="236" s="2" customFormat="1">
      <c r="A236" s="40"/>
      <c r="B236" s="41"/>
      <c r="C236" s="42"/>
      <c r="D236" s="232" t="s">
        <v>166</v>
      </c>
      <c r="E236" s="42"/>
      <c r="F236" s="233" t="s">
        <v>432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166</v>
      </c>
      <c r="AU236" s="19" t="s">
        <v>85</v>
      </c>
    </row>
    <row r="237" s="13" customFormat="1">
      <c r="A237" s="13"/>
      <c r="B237" s="234"/>
      <c r="C237" s="235"/>
      <c r="D237" s="227" t="s">
        <v>168</v>
      </c>
      <c r="E237" s="236" t="s">
        <v>21</v>
      </c>
      <c r="F237" s="237" t="s">
        <v>418</v>
      </c>
      <c r="G237" s="235"/>
      <c r="H237" s="236" t="s">
        <v>21</v>
      </c>
      <c r="I237" s="238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168</v>
      </c>
      <c r="AU237" s="243" t="s">
        <v>85</v>
      </c>
      <c r="AV237" s="13" t="s">
        <v>83</v>
      </c>
      <c r="AW237" s="13" t="s">
        <v>37</v>
      </c>
      <c r="AX237" s="13" t="s">
        <v>76</v>
      </c>
      <c r="AY237" s="243" t="s">
        <v>155</v>
      </c>
    </row>
    <row r="238" s="14" customFormat="1">
      <c r="A238" s="14"/>
      <c r="B238" s="244"/>
      <c r="C238" s="245"/>
      <c r="D238" s="227" t="s">
        <v>168</v>
      </c>
      <c r="E238" s="246" t="s">
        <v>21</v>
      </c>
      <c r="F238" s="247" t="s">
        <v>1771</v>
      </c>
      <c r="G238" s="245"/>
      <c r="H238" s="248">
        <v>116.744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168</v>
      </c>
      <c r="AU238" s="254" t="s">
        <v>85</v>
      </c>
      <c r="AV238" s="14" t="s">
        <v>85</v>
      </c>
      <c r="AW238" s="14" t="s">
        <v>37</v>
      </c>
      <c r="AX238" s="14" t="s">
        <v>76</v>
      </c>
      <c r="AY238" s="254" t="s">
        <v>155</v>
      </c>
    </row>
    <row r="239" s="14" customFormat="1">
      <c r="A239" s="14"/>
      <c r="B239" s="244"/>
      <c r="C239" s="245"/>
      <c r="D239" s="227" t="s">
        <v>168</v>
      </c>
      <c r="E239" s="246" t="s">
        <v>21</v>
      </c>
      <c r="F239" s="247" t="s">
        <v>419</v>
      </c>
      <c r="G239" s="245"/>
      <c r="H239" s="248">
        <v>0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168</v>
      </c>
      <c r="AU239" s="254" t="s">
        <v>85</v>
      </c>
      <c r="AV239" s="14" t="s">
        <v>85</v>
      </c>
      <c r="AW239" s="14" t="s">
        <v>37</v>
      </c>
      <c r="AX239" s="14" t="s">
        <v>76</v>
      </c>
      <c r="AY239" s="254" t="s">
        <v>155</v>
      </c>
    </row>
    <row r="240" s="15" customFormat="1">
      <c r="A240" s="15"/>
      <c r="B240" s="255"/>
      <c r="C240" s="256"/>
      <c r="D240" s="227" t="s">
        <v>168</v>
      </c>
      <c r="E240" s="257" t="s">
        <v>21</v>
      </c>
      <c r="F240" s="258" t="s">
        <v>171</v>
      </c>
      <c r="G240" s="256"/>
      <c r="H240" s="259">
        <v>116.744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168</v>
      </c>
      <c r="AU240" s="265" t="s">
        <v>85</v>
      </c>
      <c r="AV240" s="15" t="s">
        <v>162</v>
      </c>
      <c r="AW240" s="15" t="s">
        <v>37</v>
      </c>
      <c r="AX240" s="15" t="s">
        <v>83</v>
      </c>
      <c r="AY240" s="265" t="s">
        <v>155</v>
      </c>
    </row>
    <row r="241" s="2" customFormat="1" ht="24.15" customHeight="1">
      <c r="A241" s="40"/>
      <c r="B241" s="41"/>
      <c r="C241" s="214" t="s">
        <v>339</v>
      </c>
      <c r="D241" s="214" t="s">
        <v>157</v>
      </c>
      <c r="E241" s="215" t="s">
        <v>434</v>
      </c>
      <c r="F241" s="216" t="s">
        <v>435</v>
      </c>
      <c r="G241" s="217" t="s">
        <v>270</v>
      </c>
      <c r="H241" s="218">
        <v>817.20799999999997</v>
      </c>
      <c r="I241" s="219"/>
      <c r="J241" s="220">
        <f>ROUND(I241*H241,2)</f>
        <v>0</v>
      </c>
      <c r="K241" s="216" t="s">
        <v>161</v>
      </c>
      <c r="L241" s="46"/>
      <c r="M241" s="221" t="s">
        <v>21</v>
      </c>
      <c r="N241" s="222" t="s">
        <v>47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162</v>
      </c>
      <c r="AT241" s="225" t="s">
        <v>157</v>
      </c>
      <c r="AU241" s="225" t="s">
        <v>85</v>
      </c>
      <c r="AY241" s="19" t="s">
        <v>155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83</v>
      </c>
      <c r="BK241" s="226">
        <f>ROUND(I241*H241,2)</f>
        <v>0</v>
      </c>
      <c r="BL241" s="19" t="s">
        <v>162</v>
      </c>
      <c r="BM241" s="225" t="s">
        <v>1772</v>
      </c>
    </row>
    <row r="242" s="2" customFormat="1">
      <c r="A242" s="40"/>
      <c r="B242" s="41"/>
      <c r="C242" s="42"/>
      <c r="D242" s="227" t="s">
        <v>164</v>
      </c>
      <c r="E242" s="42"/>
      <c r="F242" s="228" t="s">
        <v>437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164</v>
      </c>
      <c r="AU242" s="19" t="s">
        <v>85</v>
      </c>
    </row>
    <row r="243" s="2" customFormat="1">
      <c r="A243" s="40"/>
      <c r="B243" s="41"/>
      <c r="C243" s="42"/>
      <c r="D243" s="232" t="s">
        <v>166</v>
      </c>
      <c r="E243" s="42"/>
      <c r="F243" s="233" t="s">
        <v>438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166</v>
      </c>
      <c r="AU243" s="19" t="s">
        <v>85</v>
      </c>
    </row>
    <row r="244" s="14" customFormat="1">
      <c r="A244" s="14"/>
      <c r="B244" s="244"/>
      <c r="C244" s="245"/>
      <c r="D244" s="227" t="s">
        <v>168</v>
      </c>
      <c r="E244" s="245"/>
      <c r="F244" s="247" t="s">
        <v>1773</v>
      </c>
      <c r="G244" s="245"/>
      <c r="H244" s="248">
        <v>817.20799999999997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168</v>
      </c>
      <c r="AU244" s="254" t="s">
        <v>85</v>
      </c>
      <c r="AV244" s="14" t="s">
        <v>85</v>
      </c>
      <c r="AW244" s="14" t="s">
        <v>4</v>
      </c>
      <c r="AX244" s="14" t="s">
        <v>83</v>
      </c>
      <c r="AY244" s="254" t="s">
        <v>155</v>
      </c>
    </row>
    <row r="245" s="2" customFormat="1" ht="16.5" customHeight="1">
      <c r="A245" s="40"/>
      <c r="B245" s="41"/>
      <c r="C245" s="214" t="s">
        <v>348</v>
      </c>
      <c r="D245" s="214" t="s">
        <v>157</v>
      </c>
      <c r="E245" s="215" t="s">
        <v>441</v>
      </c>
      <c r="F245" s="216" t="s">
        <v>442</v>
      </c>
      <c r="G245" s="217" t="s">
        <v>443</v>
      </c>
      <c r="H245" s="218">
        <v>726.14599999999996</v>
      </c>
      <c r="I245" s="219"/>
      <c r="J245" s="220">
        <f>ROUND(I245*H245,2)</f>
        <v>0</v>
      </c>
      <c r="K245" s="216" t="s">
        <v>161</v>
      </c>
      <c r="L245" s="46"/>
      <c r="M245" s="221" t="s">
        <v>21</v>
      </c>
      <c r="N245" s="222" t="s">
        <v>47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162</v>
      </c>
      <c r="AT245" s="225" t="s">
        <v>157</v>
      </c>
      <c r="AU245" s="225" t="s">
        <v>85</v>
      </c>
      <c r="AY245" s="19" t="s">
        <v>155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83</v>
      </c>
      <c r="BK245" s="226">
        <f>ROUND(I245*H245,2)</f>
        <v>0</v>
      </c>
      <c r="BL245" s="19" t="s">
        <v>162</v>
      </c>
      <c r="BM245" s="225" t="s">
        <v>1774</v>
      </c>
    </row>
    <row r="246" s="2" customFormat="1">
      <c r="A246" s="40"/>
      <c r="B246" s="41"/>
      <c r="C246" s="42"/>
      <c r="D246" s="227" t="s">
        <v>164</v>
      </c>
      <c r="E246" s="42"/>
      <c r="F246" s="228" t="s">
        <v>445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164</v>
      </c>
      <c r="AU246" s="19" t="s">
        <v>85</v>
      </c>
    </row>
    <row r="247" s="2" customFormat="1">
      <c r="A247" s="40"/>
      <c r="B247" s="41"/>
      <c r="C247" s="42"/>
      <c r="D247" s="232" t="s">
        <v>166</v>
      </c>
      <c r="E247" s="42"/>
      <c r="F247" s="233" t="s">
        <v>446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166</v>
      </c>
      <c r="AU247" s="19" t="s">
        <v>85</v>
      </c>
    </row>
    <row r="248" s="13" customFormat="1">
      <c r="A248" s="13"/>
      <c r="B248" s="234"/>
      <c r="C248" s="235"/>
      <c r="D248" s="227" t="s">
        <v>168</v>
      </c>
      <c r="E248" s="236" t="s">
        <v>21</v>
      </c>
      <c r="F248" s="237" t="s">
        <v>447</v>
      </c>
      <c r="G248" s="235"/>
      <c r="H248" s="236" t="s">
        <v>21</v>
      </c>
      <c r="I248" s="238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168</v>
      </c>
      <c r="AU248" s="243" t="s">
        <v>85</v>
      </c>
      <c r="AV248" s="13" t="s">
        <v>83</v>
      </c>
      <c r="AW248" s="13" t="s">
        <v>37</v>
      </c>
      <c r="AX248" s="13" t="s">
        <v>76</v>
      </c>
      <c r="AY248" s="243" t="s">
        <v>155</v>
      </c>
    </row>
    <row r="249" s="14" customFormat="1">
      <c r="A249" s="14"/>
      <c r="B249" s="244"/>
      <c r="C249" s="245"/>
      <c r="D249" s="227" t="s">
        <v>168</v>
      </c>
      <c r="E249" s="246" t="s">
        <v>21</v>
      </c>
      <c r="F249" s="247" t="s">
        <v>1775</v>
      </c>
      <c r="G249" s="245"/>
      <c r="H249" s="248">
        <v>498.49599999999998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168</v>
      </c>
      <c r="AU249" s="254" t="s">
        <v>85</v>
      </c>
      <c r="AV249" s="14" t="s">
        <v>85</v>
      </c>
      <c r="AW249" s="14" t="s">
        <v>37</v>
      </c>
      <c r="AX249" s="14" t="s">
        <v>76</v>
      </c>
      <c r="AY249" s="254" t="s">
        <v>155</v>
      </c>
    </row>
    <row r="250" s="14" customFormat="1">
      <c r="A250" s="14"/>
      <c r="B250" s="244"/>
      <c r="C250" s="245"/>
      <c r="D250" s="227" t="s">
        <v>168</v>
      </c>
      <c r="E250" s="246" t="s">
        <v>21</v>
      </c>
      <c r="F250" s="247" t="s">
        <v>1776</v>
      </c>
      <c r="G250" s="245"/>
      <c r="H250" s="248">
        <v>227.65000000000001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168</v>
      </c>
      <c r="AU250" s="254" t="s">
        <v>85</v>
      </c>
      <c r="AV250" s="14" t="s">
        <v>85</v>
      </c>
      <c r="AW250" s="14" t="s">
        <v>37</v>
      </c>
      <c r="AX250" s="14" t="s">
        <v>76</v>
      </c>
      <c r="AY250" s="254" t="s">
        <v>155</v>
      </c>
    </row>
    <row r="251" s="14" customFormat="1">
      <c r="A251" s="14"/>
      <c r="B251" s="244"/>
      <c r="C251" s="245"/>
      <c r="D251" s="227" t="s">
        <v>168</v>
      </c>
      <c r="E251" s="246" t="s">
        <v>21</v>
      </c>
      <c r="F251" s="247" t="s">
        <v>419</v>
      </c>
      <c r="G251" s="245"/>
      <c r="H251" s="248">
        <v>0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168</v>
      </c>
      <c r="AU251" s="254" t="s">
        <v>85</v>
      </c>
      <c r="AV251" s="14" t="s">
        <v>85</v>
      </c>
      <c r="AW251" s="14" t="s">
        <v>37</v>
      </c>
      <c r="AX251" s="14" t="s">
        <v>76</v>
      </c>
      <c r="AY251" s="254" t="s">
        <v>155</v>
      </c>
    </row>
    <row r="252" s="15" customFormat="1">
      <c r="A252" s="15"/>
      <c r="B252" s="255"/>
      <c r="C252" s="256"/>
      <c r="D252" s="227" t="s">
        <v>168</v>
      </c>
      <c r="E252" s="257" t="s">
        <v>21</v>
      </c>
      <c r="F252" s="258" t="s">
        <v>171</v>
      </c>
      <c r="G252" s="256"/>
      <c r="H252" s="259">
        <v>726.14599999999996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168</v>
      </c>
      <c r="AU252" s="265" t="s">
        <v>85</v>
      </c>
      <c r="AV252" s="15" t="s">
        <v>162</v>
      </c>
      <c r="AW252" s="15" t="s">
        <v>37</v>
      </c>
      <c r="AX252" s="15" t="s">
        <v>83</v>
      </c>
      <c r="AY252" s="265" t="s">
        <v>155</v>
      </c>
    </row>
    <row r="253" s="2" customFormat="1" ht="16.5" customHeight="1">
      <c r="A253" s="40"/>
      <c r="B253" s="41"/>
      <c r="C253" s="214" t="s">
        <v>362</v>
      </c>
      <c r="D253" s="214" t="s">
        <v>157</v>
      </c>
      <c r="E253" s="215" t="s">
        <v>451</v>
      </c>
      <c r="F253" s="216" t="s">
        <v>452</v>
      </c>
      <c r="G253" s="217" t="s">
        <v>270</v>
      </c>
      <c r="H253" s="218">
        <v>65.501999999999995</v>
      </c>
      <c r="I253" s="219"/>
      <c r="J253" s="220">
        <f>ROUND(I253*H253,2)</f>
        <v>0</v>
      </c>
      <c r="K253" s="216" t="s">
        <v>161</v>
      </c>
      <c r="L253" s="46"/>
      <c r="M253" s="221" t="s">
        <v>21</v>
      </c>
      <c r="N253" s="222" t="s">
        <v>47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162</v>
      </c>
      <c r="AT253" s="225" t="s">
        <v>157</v>
      </c>
      <c r="AU253" s="225" t="s">
        <v>85</v>
      </c>
      <c r="AY253" s="19" t="s">
        <v>155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83</v>
      </c>
      <c r="BK253" s="226">
        <f>ROUND(I253*H253,2)</f>
        <v>0</v>
      </c>
      <c r="BL253" s="19" t="s">
        <v>162</v>
      </c>
      <c r="BM253" s="225" t="s">
        <v>1777</v>
      </c>
    </row>
    <row r="254" s="2" customFormat="1">
      <c r="A254" s="40"/>
      <c r="B254" s="41"/>
      <c r="C254" s="42"/>
      <c r="D254" s="227" t="s">
        <v>164</v>
      </c>
      <c r="E254" s="42"/>
      <c r="F254" s="228" t="s">
        <v>454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164</v>
      </c>
      <c r="AU254" s="19" t="s">
        <v>85</v>
      </c>
    </row>
    <row r="255" s="2" customFormat="1">
      <c r="A255" s="40"/>
      <c r="B255" s="41"/>
      <c r="C255" s="42"/>
      <c r="D255" s="232" t="s">
        <v>166</v>
      </c>
      <c r="E255" s="42"/>
      <c r="F255" s="233" t="s">
        <v>455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166</v>
      </c>
      <c r="AU255" s="19" t="s">
        <v>85</v>
      </c>
    </row>
    <row r="256" s="13" customFormat="1">
      <c r="A256" s="13"/>
      <c r="B256" s="234"/>
      <c r="C256" s="235"/>
      <c r="D256" s="227" t="s">
        <v>168</v>
      </c>
      <c r="E256" s="236" t="s">
        <v>21</v>
      </c>
      <c r="F256" s="237" t="s">
        <v>456</v>
      </c>
      <c r="G256" s="235"/>
      <c r="H256" s="236" t="s">
        <v>21</v>
      </c>
      <c r="I256" s="238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168</v>
      </c>
      <c r="AU256" s="243" t="s">
        <v>85</v>
      </c>
      <c r="AV256" s="13" t="s">
        <v>83</v>
      </c>
      <c r="AW256" s="13" t="s">
        <v>37</v>
      </c>
      <c r="AX256" s="13" t="s">
        <v>76</v>
      </c>
      <c r="AY256" s="243" t="s">
        <v>155</v>
      </c>
    </row>
    <row r="257" s="14" customFormat="1">
      <c r="A257" s="14"/>
      <c r="B257" s="244"/>
      <c r="C257" s="245"/>
      <c r="D257" s="227" t="s">
        <v>168</v>
      </c>
      <c r="E257" s="246" t="s">
        <v>21</v>
      </c>
      <c r="F257" s="247" t="s">
        <v>1778</v>
      </c>
      <c r="G257" s="245"/>
      <c r="H257" s="248">
        <v>389.14600000000002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168</v>
      </c>
      <c r="AU257" s="254" t="s">
        <v>85</v>
      </c>
      <c r="AV257" s="14" t="s">
        <v>85</v>
      </c>
      <c r="AW257" s="14" t="s">
        <v>37</v>
      </c>
      <c r="AX257" s="14" t="s">
        <v>76</v>
      </c>
      <c r="AY257" s="254" t="s">
        <v>155</v>
      </c>
    </row>
    <row r="258" s="14" customFormat="1">
      <c r="A258" s="14"/>
      <c r="B258" s="244"/>
      <c r="C258" s="245"/>
      <c r="D258" s="227" t="s">
        <v>168</v>
      </c>
      <c r="E258" s="246" t="s">
        <v>21</v>
      </c>
      <c r="F258" s="247" t="s">
        <v>1779</v>
      </c>
      <c r="G258" s="245"/>
      <c r="H258" s="248">
        <v>26.66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168</v>
      </c>
      <c r="AU258" s="254" t="s">
        <v>85</v>
      </c>
      <c r="AV258" s="14" t="s">
        <v>85</v>
      </c>
      <c r="AW258" s="14" t="s">
        <v>37</v>
      </c>
      <c r="AX258" s="14" t="s">
        <v>76</v>
      </c>
      <c r="AY258" s="254" t="s">
        <v>155</v>
      </c>
    </row>
    <row r="259" s="14" customFormat="1">
      <c r="A259" s="14"/>
      <c r="B259" s="244"/>
      <c r="C259" s="245"/>
      <c r="D259" s="227" t="s">
        <v>168</v>
      </c>
      <c r="E259" s="246" t="s">
        <v>21</v>
      </c>
      <c r="F259" s="247" t="s">
        <v>1780</v>
      </c>
      <c r="G259" s="245"/>
      <c r="H259" s="248">
        <v>2.407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168</v>
      </c>
      <c r="AU259" s="254" t="s">
        <v>85</v>
      </c>
      <c r="AV259" s="14" t="s">
        <v>85</v>
      </c>
      <c r="AW259" s="14" t="s">
        <v>37</v>
      </c>
      <c r="AX259" s="14" t="s">
        <v>76</v>
      </c>
      <c r="AY259" s="254" t="s">
        <v>155</v>
      </c>
    </row>
    <row r="260" s="13" customFormat="1">
      <c r="A260" s="13"/>
      <c r="B260" s="234"/>
      <c r="C260" s="235"/>
      <c r="D260" s="227" t="s">
        <v>168</v>
      </c>
      <c r="E260" s="236" t="s">
        <v>21</v>
      </c>
      <c r="F260" s="237" t="s">
        <v>460</v>
      </c>
      <c r="G260" s="235"/>
      <c r="H260" s="236" t="s">
        <v>21</v>
      </c>
      <c r="I260" s="238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168</v>
      </c>
      <c r="AU260" s="243" t="s">
        <v>85</v>
      </c>
      <c r="AV260" s="13" t="s">
        <v>83</v>
      </c>
      <c r="AW260" s="13" t="s">
        <v>37</v>
      </c>
      <c r="AX260" s="13" t="s">
        <v>76</v>
      </c>
      <c r="AY260" s="243" t="s">
        <v>155</v>
      </c>
    </row>
    <row r="261" s="13" customFormat="1">
      <c r="A261" s="13"/>
      <c r="B261" s="234"/>
      <c r="C261" s="235"/>
      <c r="D261" s="227" t="s">
        <v>168</v>
      </c>
      <c r="E261" s="236" t="s">
        <v>21</v>
      </c>
      <c r="F261" s="237" t="s">
        <v>461</v>
      </c>
      <c r="G261" s="235"/>
      <c r="H261" s="236" t="s">
        <v>21</v>
      </c>
      <c r="I261" s="238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168</v>
      </c>
      <c r="AU261" s="243" t="s">
        <v>85</v>
      </c>
      <c r="AV261" s="13" t="s">
        <v>83</v>
      </c>
      <c r="AW261" s="13" t="s">
        <v>37</v>
      </c>
      <c r="AX261" s="13" t="s">
        <v>76</v>
      </c>
      <c r="AY261" s="243" t="s">
        <v>155</v>
      </c>
    </row>
    <row r="262" s="13" customFormat="1">
      <c r="A262" s="13"/>
      <c r="B262" s="234"/>
      <c r="C262" s="235"/>
      <c r="D262" s="227" t="s">
        <v>168</v>
      </c>
      <c r="E262" s="236" t="s">
        <v>21</v>
      </c>
      <c r="F262" s="237" t="s">
        <v>1781</v>
      </c>
      <c r="G262" s="235"/>
      <c r="H262" s="236" t="s">
        <v>21</v>
      </c>
      <c r="I262" s="238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168</v>
      </c>
      <c r="AU262" s="243" t="s">
        <v>85</v>
      </c>
      <c r="AV262" s="13" t="s">
        <v>83</v>
      </c>
      <c r="AW262" s="13" t="s">
        <v>37</v>
      </c>
      <c r="AX262" s="13" t="s">
        <v>76</v>
      </c>
      <c r="AY262" s="243" t="s">
        <v>155</v>
      </c>
    </row>
    <row r="263" s="14" customFormat="1">
      <c r="A263" s="14"/>
      <c r="B263" s="244"/>
      <c r="C263" s="245"/>
      <c r="D263" s="227" t="s">
        <v>168</v>
      </c>
      <c r="E263" s="246" t="s">
        <v>21</v>
      </c>
      <c r="F263" s="247" t="s">
        <v>1782</v>
      </c>
      <c r="G263" s="245"/>
      <c r="H263" s="248">
        <v>-85.277000000000001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168</v>
      </c>
      <c r="AU263" s="254" t="s">
        <v>85</v>
      </c>
      <c r="AV263" s="14" t="s">
        <v>85</v>
      </c>
      <c r="AW263" s="14" t="s">
        <v>37</v>
      </c>
      <c r="AX263" s="14" t="s">
        <v>76</v>
      </c>
      <c r="AY263" s="254" t="s">
        <v>155</v>
      </c>
    </row>
    <row r="264" s="14" customFormat="1">
      <c r="A264" s="14"/>
      <c r="B264" s="244"/>
      <c r="C264" s="245"/>
      <c r="D264" s="227" t="s">
        <v>168</v>
      </c>
      <c r="E264" s="246" t="s">
        <v>21</v>
      </c>
      <c r="F264" s="247" t="s">
        <v>1783</v>
      </c>
      <c r="G264" s="245"/>
      <c r="H264" s="248">
        <v>-195.03200000000001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168</v>
      </c>
      <c r="AU264" s="254" t="s">
        <v>85</v>
      </c>
      <c r="AV264" s="14" t="s">
        <v>85</v>
      </c>
      <c r="AW264" s="14" t="s">
        <v>37</v>
      </c>
      <c r="AX264" s="14" t="s">
        <v>76</v>
      </c>
      <c r="AY264" s="254" t="s">
        <v>155</v>
      </c>
    </row>
    <row r="265" s="14" customFormat="1">
      <c r="A265" s="14"/>
      <c r="B265" s="244"/>
      <c r="C265" s="245"/>
      <c r="D265" s="227" t="s">
        <v>168</v>
      </c>
      <c r="E265" s="246" t="s">
        <v>21</v>
      </c>
      <c r="F265" s="247" t="s">
        <v>1784</v>
      </c>
      <c r="G265" s="245"/>
      <c r="H265" s="248">
        <v>-68.941000000000002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168</v>
      </c>
      <c r="AU265" s="254" t="s">
        <v>85</v>
      </c>
      <c r="AV265" s="14" t="s">
        <v>85</v>
      </c>
      <c r="AW265" s="14" t="s">
        <v>37</v>
      </c>
      <c r="AX265" s="14" t="s">
        <v>76</v>
      </c>
      <c r="AY265" s="254" t="s">
        <v>155</v>
      </c>
    </row>
    <row r="266" s="14" customFormat="1">
      <c r="A266" s="14"/>
      <c r="B266" s="244"/>
      <c r="C266" s="245"/>
      <c r="D266" s="227" t="s">
        <v>168</v>
      </c>
      <c r="E266" s="246" t="s">
        <v>21</v>
      </c>
      <c r="F266" s="247" t="s">
        <v>1785</v>
      </c>
      <c r="G266" s="245"/>
      <c r="H266" s="248">
        <v>-1.1000000000000001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168</v>
      </c>
      <c r="AU266" s="254" t="s">
        <v>85</v>
      </c>
      <c r="AV266" s="14" t="s">
        <v>85</v>
      </c>
      <c r="AW266" s="14" t="s">
        <v>37</v>
      </c>
      <c r="AX266" s="14" t="s">
        <v>76</v>
      </c>
      <c r="AY266" s="254" t="s">
        <v>155</v>
      </c>
    </row>
    <row r="267" s="14" customFormat="1">
      <c r="A267" s="14"/>
      <c r="B267" s="244"/>
      <c r="C267" s="245"/>
      <c r="D267" s="227" t="s">
        <v>168</v>
      </c>
      <c r="E267" s="246" t="s">
        <v>21</v>
      </c>
      <c r="F267" s="247" t="s">
        <v>1786</v>
      </c>
      <c r="G267" s="245"/>
      <c r="H267" s="248">
        <v>-1.6359999999999999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168</v>
      </c>
      <c r="AU267" s="254" t="s">
        <v>85</v>
      </c>
      <c r="AV267" s="14" t="s">
        <v>85</v>
      </c>
      <c r="AW267" s="14" t="s">
        <v>37</v>
      </c>
      <c r="AX267" s="14" t="s">
        <v>76</v>
      </c>
      <c r="AY267" s="254" t="s">
        <v>155</v>
      </c>
    </row>
    <row r="268" s="14" customFormat="1">
      <c r="A268" s="14"/>
      <c r="B268" s="244"/>
      <c r="C268" s="245"/>
      <c r="D268" s="227" t="s">
        <v>168</v>
      </c>
      <c r="E268" s="246" t="s">
        <v>21</v>
      </c>
      <c r="F268" s="247" t="s">
        <v>1787</v>
      </c>
      <c r="G268" s="245"/>
      <c r="H268" s="248">
        <v>0.13300000000000001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168</v>
      </c>
      <c r="AU268" s="254" t="s">
        <v>85</v>
      </c>
      <c r="AV268" s="14" t="s">
        <v>85</v>
      </c>
      <c r="AW268" s="14" t="s">
        <v>37</v>
      </c>
      <c r="AX268" s="14" t="s">
        <v>76</v>
      </c>
      <c r="AY268" s="254" t="s">
        <v>155</v>
      </c>
    </row>
    <row r="269" s="14" customFormat="1">
      <c r="A269" s="14"/>
      <c r="B269" s="244"/>
      <c r="C269" s="245"/>
      <c r="D269" s="227" t="s">
        <v>168</v>
      </c>
      <c r="E269" s="246" t="s">
        <v>21</v>
      </c>
      <c r="F269" s="247" t="s">
        <v>1788</v>
      </c>
      <c r="G269" s="245"/>
      <c r="H269" s="248">
        <v>-0.85799999999999998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168</v>
      </c>
      <c r="AU269" s="254" t="s">
        <v>85</v>
      </c>
      <c r="AV269" s="14" t="s">
        <v>85</v>
      </c>
      <c r="AW269" s="14" t="s">
        <v>37</v>
      </c>
      <c r="AX269" s="14" t="s">
        <v>76</v>
      </c>
      <c r="AY269" s="254" t="s">
        <v>155</v>
      </c>
    </row>
    <row r="270" s="15" customFormat="1">
      <c r="A270" s="15"/>
      <c r="B270" s="255"/>
      <c r="C270" s="256"/>
      <c r="D270" s="227" t="s">
        <v>168</v>
      </c>
      <c r="E270" s="257" t="s">
        <v>21</v>
      </c>
      <c r="F270" s="258" t="s">
        <v>171</v>
      </c>
      <c r="G270" s="256"/>
      <c r="H270" s="259">
        <v>65.501999999999995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168</v>
      </c>
      <c r="AU270" s="265" t="s">
        <v>85</v>
      </c>
      <c r="AV270" s="15" t="s">
        <v>162</v>
      </c>
      <c r="AW270" s="15" t="s">
        <v>37</v>
      </c>
      <c r="AX270" s="15" t="s">
        <v>83</v>
      </c>
      <c r="AY270" s="265" t="s">
        <v>155</v>
      </c>
    </row>
    <row r="271" s="2" customFormat="1" ht="16.5" customHeight="1">
      <c r="A271" s="40"/>
      <c r="B271" s="41"/>
      <c r="C271" s="277" t="s">
        <v>369</v>
      </c>
      <c r="D271" s="277" t="s">
        <v>476</v>
      </c>
      <c r="E271" s="278" t="s">
        <v>477</v>
      </c>
      <c r="F271" s="279" t="s">
        <v>478</v>
      </c>
      <c r="G271" s="280" t="s">
        <v>443</v>
      </c>
      <c r="H271" s="281">
        <v>138.27500000000001</v>
      </c>
      <c r="I271" s="282"/>
      <c r="J271" s="283">
        <f>ROUND(I271*H271,2)</f>
        <v>0</v>
      </c>
      <c r="K271" s="279" t="s">
        <v>479</v>
      </c>
      <c r="L271" s="284"/>
      <c r="M271" s="285" t="s">
        <v>21</v>
      </c>
      <c r="N271" s="286" t="s">
        <v>47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225</v>
      </c>
      <c r="AT271" s="225" t="s">
        <v>476</v>
      </c>
      <c r="AU271" s="225" t="s">
        <v>85</v>
      </c>
      <c r="AY271" s="19" t="s">
        <v>155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83</v>
      </c>
      <c r="BK271" s="226">
        <f>ROUND(I271*H271,2)</f>
        <v>0</v>
      </c>
      <c r="BL271" s="19" t="s">
        <v>162</v>
      </c>
      <c r="BM271" s="225" t="s">
        <v>1789</v>
      </c>
    </row>
    <row r="272" s="2" customFormat="1">
      <c r="A272" s="40"/>
      <c r="B272" s="41"/>
      <c r="C272" s="42"/>
      <c r="D272" s="227" t="s">
        <v>164</v>
      </c>
      <c r="E272" s="42"/>
      <c r="F272" s="228" t="s">
        <v>478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164</v>
      </c>
      <c r="AU272" s="19" t="s">
        <v>85</v>
      </c>
    </row>
    <row r="273" s="2" customFormat="1">
      <c r="A273" s="40"/>
      <c r="B273" s="41"/>
      <c r="C273" s="42"/>
      <c r="D273" s="227" t="s">
        <v>481</v>
      </c>
      <c r="E273" s="42"/>
      <c r="F273" s="287" t="s">
        <v>482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481</v>
      </c>
      <c r="AU273" s="19" t="s">
        <v>85</v>
      </c>
    </row>
    <row r="274" s="14" customFormat="1">
      <c r="A274" s="14"/>
      <c r="B274" s="244"/>
      <c r="C274" s="245"/>
      <c r="D274" s="227" t="s">
        <v>168</v>
      </c>
      <c r="E274" s="245"/>
      <c r="F274" s="247" t="s">
        <v>1790</v>
      </c>
      <c r="G274" s="245"/>
      <c r="H274" s="248">
        <v>138.27500000000001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168</v>
      </c>
      <c r="AU274" s="254" t="s">
        <v>85</v>
      </c>
      <c r="AV274" s="14" t="s">
        <v>85</v>
      </c>
      <c r="AW274" s="14" t="s">
        <v>4</v>
      </c>
      <c r="AX274" s="14" t="s">
        <v>83</v>
      </c>
      <c r="AY274" s="254" t="s">
        <v>155</v>
      </c>
    </row>
    <row r="275" s="2" customFormat="1" ht="16.5" customHeight="1">
      <c r="A275" s="40"/>
      <c r="B275" s="41"/>
      <c r="C275" s="214" t="s">
        <v>377</v>
      </c>
      <c r="D275" s="214" t="s">
        <v>157</v>
      </c>
      <c r="E275" s="215" t="s">
        <v>485</v>
      </c>
      <c r="F275" s="216" t="s">
        <v>486</v>
      </c>
      <c r="G275" s="217" t="s">
        <v>270</v>
      </c>
      <c r="H275" s="218">
        <v>159.65000000000001</v>
      </c>
      <c r="I275" s="219"/>
      <c r="J275" s="220">
        <f>ROUND(I275*H275,2)</f>
        <v>0</v>
      </c>
      <c r="K275" s="216" t="s">
        <v>161</v>
      </c>
      <c r="L275" s="46"/>
      <c r="M275" s="221" t="s">
        <v>21</v>
      </c>
      <c r="N275" s="222" t="s">
        <v>47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162</v>
      </c>
      <c r="AT275" s="225" t="s">
        <v>157</v>
      </c>
      <c r="AU275" s="225" t="s">
        <v>85</v>
      </c>
      <c r="AY275" s="19" t="s">
        <v>155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83</v>
      </c>
      <c r="BK275" s="226">
        <f>ROUND(I275*H275,2)</f>
        <v>0</v>
      </c>
      <c r="BL275" s="19" t="s">
        <v>162</v>
      </c>
      <c r="BM275" s="225" t="s">
        <v>1791</v>
      </c>
    </row>
    <row r="276" s="2" customFormat="1">
      <c r="A276" s="40"/>
      <c r="B276" s="41"/>
      <c r="C276" s="42"/>
      <c r="D276" s="227" t="s">
        <v>164</v>
      </c>
      <c r="E276" s="42"/>
      <c r="F276" s="228" t="s">
        <v>488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164</v>
      </c>
      <c r="AU276" s="19" t="s">
        <v>85</v>
      </c>
    </row>
    <row r="277" s="2" customFormat="1">
      <c r="A277" s="40"/>
      <c r="B277" s="41"/>
      <c r="C277" s="42"/>
      <c r="D277" s="232" t="s">
        <v>166</v>
      </c>
      <c r="E277" s="42"/>
      <c r="F277" s="233" t="s">
        <v>489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166</v>
      </c>
      <c r="AU277" s="19" t="s">
        <v>85</v>
      </c>
    </row>
    <row r="278" s="13" customFormat="1">
      <c r="A278" s="13"/>
      <c r="B278" s="234"/>
      <c r="C278" s="235"/>
      <c r="D278" s="227" t="s">
        <v>168</v>
      </c>
      <c r="E278" s="236" t="s">
        <v>21</v>
      </c>
      <c r="F278" s="237" t="s">
        <v>1792</v>
      </c>
      <c r="G278" s="235"/>
      <c r="H278" s="236" t="s">
        <v>21</v>
      </c>
      <c r="I278" s="238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168</v>
      </c>
      <c r="AU278" s="243" t="s">
        <v>85</v>
      </c>
      <c r="AV278" s="13" t="s">
        <v>83</v>
      </c>
      <c r="AW278" s="13" t="s">
        <v>37</v>
      </c>
      <c r="AX278" s="13" t="s">
        <v>76</v>
      </c>
      <c r="AY278" s="243" t="s">
        <v>155</v>
      </c>
    </row>
    <row r="279" s="13" customFormat="1">
      <c r="A279" s="13"/>
      <c r="B279" s="234"/>
      <c r="C279" s="235"/>
      <c r="D279" s="227" t="s">
        <v>168</v>
      </c>
      <c r="E279" s="236" t="s">
        <v>21</v>
      </c>
      <c r="F279" s="237" t="s">
        <v>1781</v>
      </c>
      <c r="G279" s="235"/>
      <c r="H279" s="236" t="s">
        <v>21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168</v>
      </c>
      <c r="AU279" s="243" t="s">
        <v>85</v>
      </c>
      <c r="AV279" s="13" t="s">
        <v>83</v>
      </c>
      <c r="AW279" s="13" t="s">
        <v>37</v>
      </c>
      <c r="AX279" s="13" t="s">
        <v>76</v>
      </c>
      <c r="AY279" s="243" t="s">
        <v>155</v>
      </c>
    </row>
    <row r="280" s="14" customFormat="1">
      <c r="A280" s="14"/>
      <c r="B280" s="244"/>
      <c r="C280" s="245"/>
      <c r="D280" s="227" t="s">
        <v>168</v>
      </c>
      <c r="E280" s="246" t="s">
        <v>21</v>
      </c>
      <c r="F280" s="247" t="s">
        <v>1793</v>
      </c>
      <c r="G280" s="245"/>
      <c r="H280" s="248">
        <v>85.277000000000001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168</v>
      </c>
      <c r="AU280" s="254" t="s">
        <v>85</v>
      </c>
      <c r="AV280" s="14" t="s">
        <v>85</v>
      </c>
      <c r="AW280" s="14" t="s">
        <v>37</v>
      </c>
      <c r="AX280" s="14" t="s">
        <v>76</v>
      </c>
      <c r="AY280" s="254" t="s">
        <v>155</v>
      </c>
    </row>
    <row r="281" s="14" customFormat="1">
      <c r="A281" s="14"/>
      <c r="B281" s="244"/>
      <c r="C281" s="245"/>
      <c r="D281" s="227" t="s">
        <v>168</v>
      </c>
      <c r="E281" s="246" t="s">
        <v>21</v>
      </c>
      <c r="F281" s="247" t="s">
        <v>1794</v>
      </c>
      <c r="G281" s="245"/>
      <c r="H281" s="248">
        <v>-19.949999999999999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168</v>
      </c>
      <c r="AU281" s="254" t="s">
        <v>85</v>
      </c>
      <c r="AV281" s="14" t="s">
        <v>85</v>
      </c>
      <c r="AW281" s="14" t="s">
        <v>37</v>
      </c>
      <c r="AX281" s="14" t="s">
        <v>76</v>
      </c>
      <c r="AY281" s="254" t="s">
        <v>155</v>
      </c>
    </row>
    <row r="282" s="14" customFormat="1">
      <c r="A282" s="14"/>
      <c r="B282" s="244"/>
      <c r="C282" s="245"/>
      <c r="D282" s="227" t="s">
        <v>168</v>
      </c>
      <c r="E282" s="246" t="s">
        <v>21</v>
      </c>
      <c r="F282" s="247" t="s">
        <v>1795</v>
      </c>
      <c r="G282" s="245"/>
      <c r="H282" s="248">
        <v>-16.058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168</v>
      </c>
      <c r="AU282" s="254" t="s">
        <v>85</v>
      </c>
      <c r="AV282" s="14" t="s">
        <v>85</v>
      </c>
      <c r="AW282" s="14" t="s">
        <v>37</v>
      </c>
      <c r="AX282" s="14" t="s">
        <v>76</v>
      </c>
      <c r="AY282" s="254" t="s">
        <v>155</v>
      </c>
    </row>
    <row r="283" s="16" customFormat="1">
      <c r="A283" s="16"/>
      <c r="B283" s="266"/>
      <c r="C283" s="267"/>
      <c r="D283" s="227" t="s">
        <v>168</v>
      </c>
      <c r="E283" s="268" t="s">
        <v>21</v>
      </c>
      <c r="F283" s="269" t="s">
        <v>203</v>
      </c>
      <c r="G283" s="267"/>
      <c r="H283" s="270">
        <v>49.268999999999998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6" t="s">
        <v>168</v>
      </c>
      <c r="AU283" s="276" t="s">
        <v>85</v>
      </c>
      <c r="AV283" s="16" t="s">
        <v>180</v>
      </c>
      <c r="AW283" s="16" t="s">
        <v>37</v>
      </c>
      <c r="AX283" s="16" t="s">
        <v>76</v>
      </c>
      <c r="AY283" s="276" t="s">
        <v>155</v>
      </c>
    </row>
    <row r="284" s="13" customFormat="1">
      <c r="A284" s="13"/>
      <c r="B284" s="234"/>
      <c r="C284" s="235"/>
      <c r="D284" s="227" t="s">
        <v>168</v>
      </c>
      <c r="E284" s="236" t="s">
        <v>21</v>
      </c>
      <c r="F284" s="237" t="s">
        <v>1796</v>
      </c>
      <c r="G284" s="235"/>
      <c r="H284" s="236" t="s">
        <v>21</v>
      </c>
      <c r="I284" s="238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168</v>
      </c>
      <c r="AU284" s="243" t="s">
        <v>85</v>
      </c>
      <c r="AV284" s="13" t="s">
        <v>83</v>
      </c>
      <c r="AW284" s="13" t="s">
        <v>37</v>
      </c>
      <c r="AX284" s="13" t="s">
        <v>76</v>
      </c>
      <c r="AY284" s="243" t="s">
        <v>155</v>
      </c>
    </row>
    <row r="285" s="14" customFormat="1">
      <c r="A285" s="14"/>
      <c r="B285" s="244"/>
      <c r="C285" s="245"/>
      <c r="D285" s="227" t="s">
        <v>168</v>
      </c>
      <c r="E285" s="246" t="s">
        <v>21</v>
      </c>
      <c r="F285" s="247" t="s">
        <v>1797</v>
      </c>
      <c r="G285" s="245"/>
      <c r="H285" s="248">
        <v>195.03200000000001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168</v>
      </c>
      <c r="AU285" s="254" t="s">
        <v>85</v>
      </c>
      <c r="AV285" s="14" t="s">
        <v>85</v>
      </c>
      <c r="AW285" s="14" t="s">
        <v>37</v>
      </c>
      <c r="AX285" s="14" t="s">
        <v>76</v>
      </c>
      <c r="AY285" s="254" t="s">
        <v>155</v>
      </c>
    </row>
    <row r="286" s="14" customFormat="1">
      <c r="A286" s="14"/>
      <c r="B286" s="244"/>
      <c r="C286" s="245"/>
      <c r="D286" s="227" t="s">
        <v>168</v>
      </c>
      <c r="E286" s="246" t="s">
        <v>21</v>
      </c>
      <c r="F286" s="247" t="s">
        <v>1798</v>
      </c>
      <c r="G286" s="245"/>
      <c r="H286" s="248">
        <v>-45.578000000000003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168</v>
      </c>
      <c r="AU286" s="254" t="s">
        <v>85</v>
      </c>
      <c r="AV286" s="14" t="s">
        <v>85</v>
      </c>
      <c r="AW286" s="14" t="s">
        <v>37</v>
      </c>
      <c r="AX286" s="14" t="s">
        <v>76</v>
      </c>
      <c r="AY286" s="254" t="s">
        <v>155</v>
      </c>
    </row>
    <row r="287" s="14" customFormat="1">
      <c r="A287" s="14"/>
      <c r="B287" s="244"/>
      <c r="C287" s="245"/>
      <c r="D287" s="227" t="s">
        <v>168</v>
      </c>
      <c r="E287" s="246" t="s">
        <v>21</v>
      </c>
      <c r="F287" s="247" t="s">
        <v>1799</v>
      </c>
      <c r="G287" s="245"/>
      <c r="H287" s="248">
        <v>-39.073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168</v>
      </c>
      <c r="AU287" s="254" t="s">
        <v>85</v>
      </c>
      <c r="AV287" s="14" t="s">
        <v>85</v>
      </c>
      <c r="AW287" s="14" t="s">
        <v>37</v>
      </c>
      <c r="AX287" s="14" t="s">
        <v>76</v>
      </c>
      <c r="AY287" s="254" t="s">
        <v>155</v>
      </c>
    </row>
    <row r="288" s="16" customFormat="1">
      <c r="A288" s="16"/>
      <c r="B288" s="266"/>
      <c r="C288" s="267"/>
      <c r="D288" s="227" t="s">
        <v>168</v>
      </c>
      <c r="E288" s="268" t="s">
        <v>21</v>
      </c>
      <c r="F288" s="269" t="s">
        <v>203</v>
      </c>
      <c r="G288" s="267"/>
      <c r="H288" s="270">
        <v>110.381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6" t="s">
        <v>168</v>
      </c>
      <c r="AU288" s="276" t="s">
        <v>85</v>
      </c>
      <c r="AV288" s="16" t="s">
        <v>180</v>
      </c>
      <c r="AW288" s="16" t="s">
        <v>37</v>
      </c>
      <c r="AX288" s="16" t="s">
        <v>76</v>
      </c>
      <c r="AY288" s="276" t="s">
        <v>155</v>
      </c>
    </row>
    <row r="289" s="15" customFormat="1">
      <c r="A289" s="15"/>
      <c r="B289" s="255"/>
      <c r="C289" s="256"/>
      <c r="D289" s="227" t="s">
        <v>168</v>
      </c>
      <c r="E289" s="257" t="s">
        <v>21</v>
      </c>
      <c r="F289" s="258" t="s">
        <v>171</v>
      </c>
      <c r="G289" s="256"/>
      <c r="H289" s="259">
        <v>159.65000000000001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168</v>
      </c>
      <c r="AU289" s="265" t="s">
        <v>85</v>
      </c>
      <c r="AV289" s="15" t="s">
        <v>162</v>
      </c>
      <c r="AW289" s="15" t="s">
        <v>37</v>
      </c>
      <c r="AX289" s="15" t="s">
        <v>83</v>
      </c>
      <c r="AY289" s="265" t="s">
        <v>155</v>
      </c>
    </row>
    <row r="290" s="2" customFormat="1" ht="16.5" customHeight="1">
      <c r="A290" s="40"/>
      <c r="B290" s="41"/>
      <c r="C290" s="277" t="s">
        <v>7</v>
      </c>
      <c r="D290" s="277" t="s">
        <v>476</v>
      </c>
      <c r="E290" s="278" t="s">
        <v>500</v>
      </c>
      <c r="F290" s="279" t="s">
        <v>501</v>
      </c>
      <c r="G290" s="280" t="s">
        <v>443</v>
      </c>
      <c r="H290" s="281">
        <v>319.30000000000001</v>
      </c>
      <c r="I290" s="282"/>
      <c r="J290" s="283">
        <f>ROUND(I290*H290,2)</f>
        <v>0</v>
      </c>
      <c r="K290" s="279" t="s">
        <v>161</v>
      </c>
      <c r="L290" s="284"/>
      <c r="M290" s="285" t="s">
        <v>21</v>
      </c>
      <c r="N290" s="286" t="s">
        <v>47</v>
      </c>
      <c r="O290" s="86"/>
      <c r="P290" s="223">
        <f>O290*H290</f>
        <v>0</v>
      </c>
      <c r="Q290" s="223">
        <v>1</v>
      </c>
      <c r="R290" s="223">
        <f>Q290*H290</f>
        <v>319.30000000000001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225</v>
      </c>
      <c r="AT290" s="225" t="s">
        <v>476</v>
      </c>
      <c r="AU290" s="225" t="s">
        <v>85</v>
      </c>
      <c r="AY290" s="19" t="s">
        <v>155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83</v>
      </c>
      <c r="BK290" s="226">
        <f>ROUND(I290*H290,2)</f>
        <v>0</v>
      </c>
      <c r="BL290" s="19" t="s">
        <v>162</v>
      </c>
      <c r="BM290" s="225" t="s">
        <v>1800</v>
      </c>
    </row>
    <row r="291" s="2" customFormat="1">
      <c r="A291" s="40"/>
      <c r="B291" s="41"/>
      <c r="C291" s="42"/>
      <c r="D291" s="227" t="s">
        <v>164</v>
      </c>
      <c r="E291" s="42"/>
      <c r="F291" s="228" t="s">
        <v>501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164</v>
      </c>
      <c r="AU291" s="19" t="s">
        <v>85</v>
      </c>
    </row>
    <row r="292" s="2" customFormat="1">
      <c r="A292" s="40"/>
      <c r="B292" s="41"/>
      <c r="C292" s="42"/>
      <c r="D292" s="227" t="s">
        <v>481</v>
      </c>
      <c r="E292" s="42"/>
      <c r="F292" s="287" t="s">
        <v>503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481</v>
      </c>
      <c r="AU292" s="19" t="s">
        <v>85</v>
      </c>
    </row>
    <row r="293" s="14" customFormat="1">
      <c r="A293" s="14"/>
      <c r="B293" s="244"/>
      <c r="C293" s="245"/>
      <c r="D293" s="227" t="s">
        <v>168</v>
      </c>
      <c r="E293" s="245"/>
      <c r="F293" s="247" t="s">
        <v>1801</v>
      </c>
      <c r="G293" s="245"/>
      <c r="H293" s="248">
        <v>319.30000000000001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168</v>
      </c>
      <c r="AU293" s="254" t="s">
        <v>85</v>
      </c>
      <c r="AV293" s="14" t="s">
        <v>85</v>
      </c>
      <c r="AW293" s="14" t="s">
        <v>4</v>
      </c>
      <c r="AX293" s="14" t="s">
        <v>83</v>
      </c>
      <c r="AY293" s="254" t="s">
        <v>155</v>
      </c>
    </row>
    <row r="294" s="12" customFormat="1" ht="22.8" customHeight="1">
      <c r="A294" s="12"/>
      <c r="B294" s="198"/>
      <c r="C294" s="199"/>
      <c r="D294" s="200" t="s">
        <v>75</v>
      </c>
      <c r="E294" s="212" t="s">
        <v>85</v>
      </c>
      <c r="F294" s="212" t="s">
        <v>511</v>
      </c>
      <c r="G294" s="199"/>
      <c r="H294" s="199"/>
      <c r="I294" s="202"/>
      <c r="J294" s="213">
        <f>BK294</f>
        <v>0</v>
      </c>
      <c r="K294" s="199"/>
      <c r="L294" s="204"/>
      <c r="M294" s="205"/>
      <c r="N294" s="206"/>
      <c r="O294" s="206"/>
      <c r="P294" s="207">
        <f>SUM(P295:P301)</f>
        <v>0</v>
      </c>
      <c r="Q294" s="206"/>
      <c r="R294" s="207">
        <f>SUM(R295:R301)</f>
        <v>0.0609805</v>
      </c>
      <c r="S294" s="206"/>
      <c r="T294" s="208">
        <f>SUM(T295:T301)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9" t="s">
        <v>83</v>
      </c>
      <c r="AT294" s="210" t="s">
        <v>75</v>
      </c>
      <c r="AU294" s="210" t="s">
        <v>83</v>
      </c>
      <c r="AY294" s="209" t="s">
        <v>155</v>
      </c>
      <c r="BK294" s="211">
        <f>SUM(BK295:BK301)</f>
        <v>0</v>
      </c>
    </row>
    <row r="295" s="2" customFormat="1" ht="16.5" customHeight="1">
      <c r="A295" s="40"/>
      <c r="B295" s="41"/>
      <c r="C295" s="214" t="s">
        <v>406</v>
      </c>
      <c r="D295" s="214" t="s">
        <v>157</v>
      </c>
      <c r="E295" s="215" t="s">
        <v>513</v>
      </c>
      <c r="F295" s="216" t="s">
        <v>514</v>
      </c>
      <c r="G295" s="217" t="s">
        <v>208</v>
      </c>
      <c r="H295" s="218">
        <v>124.45</v>
      </c>
      <c r="I295" s="219"/>
      <c r="J295" s="220">
        <f>ROUND(I295*H295,2)</f>
        <v>0</v>
      </c>
      <c r="K295" s="216" t="s">
        <v>161</v>
      </c>
      <c r="L295" s="46"/>
      <c r="M295" s="221" t="s">
        <v>21</v>
      </c>
      <c r="N295" s="222" t="s">
        <v>47</v>
      </c>
      <c r="O295" s="86"/>
      <c r="P295" s="223">
        <f>O295*H295</f>
        <v>0</v>
      </c>
      <c r="Q295" s="223">
        <v>0.00048999999999999998</v>
      </c>
      <c r="R295" s="223">
        <f>Q295*H295</f>
        <v>0.0609805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162</v>
      </c>
      <c r="AT295" s="225" t="s">
        <v>157</v>
      </c>
      <c r="AU295" s="225" t="s">
        <v>85</v>
      </c>
      <c r="AY295" s="19" t="s">
        <v>155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83</v>
      </c>
      <c r="BK295" s="226">
        <f>ROUND(I295*H295,2)</f>
        <v>0</v>
      </c>
      <c r="BL295" s="19" t="s">
        <v>162</v>
      </c>
      <c r="BM295" s="225" t="s">
        <v>1802</v>
      </c>
    </row>
    <row r="296" s="2" customFormat="1">
      <c r="A296" s="40"/>
      <c r="B296" s="41"/>
      <c r="C296" s="42"/>
      <c r="D296" s="227" t="s">
        <v>164</v>
      </c>
      <c r="E296" s="42"/>
      <c r="F296" s="228" t="s">
        <v>516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164</v>
      </c>
      <c r="AU296" s="19" t="s">
        <v>85</v>
      </c>
    </row>
    <row r="297" s="2" customFormat="1">
      <c r="A297" s="40"/>
      <c r="B297" s="41"/>
      <c r="C297" s="42"/>
      <c r="D297" s="232" t="s">
        <v>166</v>
      </c>
      <c r="E297" s="42"/>
      <c r="F297" s="233" t="s">
        <v>517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166</v>
      </c>
      <c r="AU297" s="19" t="s">
        <v>85</v>
      </c>
    </row>
    <row r="298" s="13" customFormat="1">
      <c r="A298" s="13"/>
      <c r="B298" s="234"/>
      <c r="C298" s="235"/>
      <c r="D298" s="227" t="s">
        <v>168</v>
      </c>
      <c r="E298" s="236" t="s">
        <v>21</v>
      </c>
      <c r="F298" s="237" t="s">
        <v>220</v>
      </c>
      <c r="G298" s="235"/>
      <c r="H298" s="236" t="s">
        <v>21</v>
      </c>
      <c r="I298" s="238"/>
      <c r="J298" s="235"/>
      <c r="K298" s="235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168</v>
      </c>
      <c r="AU298" s="243" t="s">
        <v>85</v>
      </c>
      <c r="AV298" s="13" t="s">
        <v>83</v>
      </c>
      <c r="AW298" s="13" t="s">
        <v>37</v>
      </c>
      <c r="AX298" s="13" t="s">
        <v>76</v>
      </c>
      <c r="AY298" s="243" t="s">
        <v>155</v>
      </c>
    </row>
    <row r="299" s="14" customFormat="1">
      <c r="A299" s="14"/>
      <c r="B299" s="244"/>
      <c r="C299" s="245"/>
      <c r="D299" s="227" t="s">
        <v>168</v>
      </c>
      <c r="E299" s="246" t="s">
        <v>21</v>
      </c>
      <c r="F299" s="247" t="s">
        <v>1705</v>
      </c>
      <c r="G299" s="245"/>
      <c r="H299" s="248">
        <v>36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168</v>
      </c>
      <c r="AU299" s="254" t="s">
        <v>85</v>
      </c>
      <c r="AV299" s="14" t="s">
        <v>85</v>
      </c>
      <c r="AW299" s="14" t="s">
        <v>37</v>
      </c>
      <c r="AX299" s="14" t="s">
        <v>76</v>
      </c>
      <c r="AY299" s="254" t="s">
        <v>155</v>
      </c>
    </row>
    <row r="300" s="14" customFormat="1">
      <c r="A300" s="14"/>
      <c r="B300" s="244"/>
      <c r="C300" s="245"/>
      <c r="D300" s="227" t="s">
        <v>168</v>
      </c>
      <c r="E300" s="246" t="s">
        <v>21</v>
      </c>
      <c r="F300" s="247" t="s">
        <v>1706</v>
      </c>
      <c r="G300" s="245"/>
      <c r="H300" s="248">
        <v>88.450000000000003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168</v>
      </c>
      <c r="AU300" s="254" t="s">
        <v>85</v>
      </c>
      <c r="AV300" s="14" t="s">
        <v>85</v>
      </c>
      <c r="AW300" s="14" t="s">
        <v>37</v>
      </c>
      <c r="AX300" s="14" t="s">
        <v>76</v>
      </c>
      <c r="AY300" s="254" t="s">
        <v>155</v>
      </c>
    </row>
    <row r="301" s="15" customFormat="1">
      <c r="A301" s="15"/>
      <c r="B301" s="255"/>
      <c r="C301" s="256"/>
      <c r="D301" s="227" t="s">
        <v>168</v>
      </c>
      <c r="E301" s="257" t="s">
        <v>21</v>
      </c>
      <c r="F301" s="258" t="s">
        <v>171</v>
      </c>
      <c r="G301" s="256"/>
      <c r="H301" s="259">
        <v>124.45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168</v>
      </c>
      <c r="AU301" s="265" t="s">
        <v>85</v>
      </c>
      <c r="AV301" s="15" t="s">
        <v>162</v>
      </c>
      <c r="AW301" s="15" t="s">
        <v>37</v>
      </c>
      <c r="AX301" s="15" t="s">
        <v>83</v>
      </c>
      <c r="AY301" s="265" t="s">
        <v>155</v>
      </c>
    </row>
    <row r="302" s="12" customFormat="1" ht="22.8" customHeight="1">
      <c r="A302" s="12"/>
      <c r="B302" s="198"/>
      <c r="C302" s="199"/>
      <c r="D302" s="200" t="s">
        <v>75</v>
      </c>
      <c r="E302" s="212" t="s">
        <v>180</v>
      </c>
      <c r="F302" s="212" t="s">
        <v>519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SUM(P303:P311)</f>
        <v>0</v>
      </c>
      <c r="Q302" s="206"/>
      <c r="R302" s="207">
        <f>SUM(R303:R311)</f>
        <v>0</v>
      </c>
      <c r="S302" s="206"/>
      <c r="T302" s="208">
        <f>SUM(T303:T311)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83</v>
      </c>
      <c r="AT302" s="210" t="s">
        <v>75</v>
      </c>
      <c r="AU302" s="210" t="s">
        <v>83</v>
      </c>
      <c r="AY302" s="209" t="s">
        <v>155</v>
      </c>
      <c r="BK302" s="211">
        <f>SUM(BK303:BK311)</f>
        <v>0</v>
      </c>
    </row>
    <row r="303" s="2" customFormat="1" ht="16.5" customHeight="1">
      <c r="A303" s="40"/>
      <c r="B303" s="41"/>
      <c r="C303" s="214" t="s">
        <v>412</v>
      </c>
      <c r="D303" s="214" t="s">
        <v>157</v>
      </c>
      <c r="E303" s="215" t="s">
        <v>521</v>
      </c>
      <c r="F303" s="216" t="s">
        <v>522</v>
      </c>
      <c r="G303" s="217" t="s">
        <v>208</v>
      </c>
      <c r="H303" s="218">
        <v>124.45</v>
      </c>
      <c r="I303" s="219"/>
      <c r="J303" s="220">
        <f>ROUND(I303*H303,2)</f>
        <v>0</v>
      </c>
      <c r="K303" s="216" t="s">
        <v>161</v>
      </c>
      <c r="L303" s="46"/>
      <c r="M303" s="221" t="s">
        <v>21</v>
      </c>
      <c r="N303" s="222" t="s">
        <v>47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162</v>
      </c>
      <c r="AT303" s="225" t="s">
        <v>157</v>
      </c>
      <c r="AU303" s="225" t="s">
        <v>85</v>
      </c>
      <c r="AY303" s="19" t="s">
        <v>155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83</v>
      </c>
      <c r="BK303" s="226">
        <f>ROUND(I303*H303,2)</f>
        <v>0</v>
      </c>
      <c r="BL303" s="19" t="s">
        <v>162</v>
      </c>
      <c r="BM303" s="225" t="s">
        <v>1803</v>
      </c>
    </row>
    <row r="304" s="2" customFormat="1">
      <c r="A304" s="40"/>
      <c r="B304" s="41"/>
      <c r="C304" s="42"/>
      <c r="D304" s="227" t="s">
        <v>164</v>
      </c>
      <c r="E304" s="42"/>
      <c r="F304" s="228" t="s">
        <v>524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164</v>
      </c>
      <c r="AU304" s="19" t="s">
        <v>85</v>
      </c>
    </row>
    <row r="305" s="2" customFormat="1">
      <c r="A305" s="40"/>
      <c r="B305" s="41"/>
      <c r="C305" s="42"/>
      <c r="D305" s="232" t="s">
        <v>166</v>
      </c>
      <c r="E305" s="42"/>
      <c r="F305" s="233" t="s">
        <v>525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166</v>
      </c>
      <c r="AU305" s="19" t="s">
        <v>85</v>
      </c>
    </row>
    <row r="306" s="14" customFormat="1">
      <c r="A306" s="14"/>
      <c r="B306" s="244"/>
      <c r="C306" s="245"/>
      <c r="D306" s="227" t="s">
        <v>168</v>
      </c>
      <c r="E306" s="246" t="s">
        <v>21</v>
      </c>
      <c r="F306" s="247" t="s">
        <v>1705</v>
      </c>
      <c r="G306" s="245"/>
      <c r="H306" s="248">
        <v>36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168</v>
      </c>
      <c r="AU306" s="254" t="s">
        <v>85</v>
      </c>
      <c r="AV306" s="14" t="s">
        <v>85</v>
      </c>
      <c r="AW306" s="14" t="s">
        <v>37</v>
      </c>
      <c r="AX306" s="14" t="s">
        <v>76</v>
      </c>
      <c r="AY306" s="254" t="s">
        <v>155</v>
      </c>
    </row>
    <row r="307" s="14" customFormat="1">
      <c r="A307" s="14"/>
      <c r="B307" s="244"/>
      <c r="C307" s="245"/>
      <c r="D307" s="227" t="s">
        <v>168</v>
      </c>
      <c r="E307" s="246" t="s">
        <v>21</v>
      </c>
      <c r="F307" s="247" t="s">
        <v>1706</v>
      </c>
      <c r="G307" s="245"/>
      <c r="H307" s="248">
        <v>88.450000000000003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168</v>
      </c>
      <c r="AU307" s="254" t="s">
        <v>85</v>
      </c>
      <c r="AV307" s="14" t="s">
        <v>85</v>
      </c>
      <c r="AW307" s="14" t="s">
        <v>37</v>
      </c>
      <c r="AX307" s="14" t="s">
        <v>76</v>
      </c>
      <c r="AY307" s="254" t="s">
        <v>155</v>
      </c>
    </row>
    <row r="308" s="15" customFormat="1">
      <c r="A308" s="15"/>
      <c r="B308" s="255"/>
      <c r="C308" s="256"/>
      <c r="D308" s="227" t="s">
        <v>168</v>
      </c>
      <c r="E308" s="257" t="s">
        <v>21</v>
      </c>
      <c r="F308" s="258" t="s">
        <v>171</v>
      </c>
      <c r="G308" s="256"/>
      <c r="H308" s="259">
        <v>124.45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168</v>
      </c>
      <c r="AU308" s="265" t="s">
        <v>85</v>
      </c>
      <c r="AV308" s="15" t="s">
        <v>162</v>
      </c>
      <c r="AW308" s="15" t="s">
        <v>37</v>
      </c>
      <c r="AX308" s="15" t="s">
        <v>83</v>
      </c>
      <c r="AY308" s="265" t="s">
        <v>155</v>
      </c>
    </row>
    <row r="309" s="2" customFormat="1" ht="16.5" customHeight="1">
      <c r="A309" s="40"/>
      <c r="B309" s="41"/>
      <c r="C309" s="214" t="s">
        <v>420</v>
      </c>
      <c r="D309" s="214" t="s">
        <v>157</v>
      </c>
      <c r="E309" s="215" t="s">
        <v>530</v>
      </c>
      <c r="F309" s="216" t="s">
        <v>531</v>
      </c>
      <c r="G309" s="217" t="s">
        <v>208</v>
      </c>
      <c r="H309" s="218">
        <v>124.45</v>
      </c>
      <c r="I309" s="219"/>
      <c r="J309" s="220">
        <f>ROUND(I309*H309,2)</f>
        <v>0</v>
      </c>
      <c r="K309" s="216" t="s">
        <v>161</v>
      </c>
      <c r="L309" s="46"/>
      <c r="M309" s="221" t="s">
        <v>21</v>
      </c>
      <c r="N309" s="222" t="s">
        <v>47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162</v>
      </c>
      <c r="AT309" s="225" t="s">
        <v>157</v>
      </c>
      <c r="AU309" s="225" t="s">
        <v>85</v>
      </c>
      <c r="AY309" s="19" t="s">
        <v>155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83</v>
      </c>
      <c r="BK309" s="226">
        <f>ROUND(I309*H309,2)</f>
        <v>0</v>
      </c>
      <c r="BL309" s="19" t="s">
        <v>162</v>
      </c>
      <c r="BM309" s="225" t="s">
        <v>1804</v>
      </c>
    </row>
    <row r="310" s="2" customFormat="1">
      <c r="A310" s="40"/>
      <c r="B310" s="41"/>
      <c r="C310" s="42"/>
      <c r="D310" s="227" t="s">
        <v>164</v>
      </c>
      <c r="E310" s="42"/>
      <c r="F310" s="228" t="s">
        <v>533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164</v>
      </c>
      <c r="AU310" s="19" t="s">
        <v>85</v>
      </c>
    </row>
    <row r="311" s="2" customFormat="1">
      <c r="A311" s="40"/>
      <c r="B311" s="41"/>
      <c r="C311" s="42"/>
      <c r="D311" s="232" t="s">
        <v>166</v>
      </c>
      <c r="E311" s="42"/>
      <c r="F311" s="233" t="s">
        <v>534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166</v>
      </c>
      <c r="AU311" s="19" t="s">
        <v>85</v>
      </c>
    </row>
    <row r="312" s="12" customFormat="1" ht="22.8" customHeight="1">
      <c r="A312" s="12"/>
      <c r="B312" s="198"/>
      <c r="C312" s="199"/>
      <c r="D312" s="200" t="s">
        <v>75</v>
      </c>
      <c r="E312" s="212" t="s">
        <v>162</v>
      </c>
      <c r="F312" s="212" t="s">
        <v>535</v>
      </c>
      <c r="G312" s="199"/>
      <c r="H312" s="199"/>
      <c r="I312" s="202"/>
      <c r="J312" s="213">
        <f>BK312</f>
        <v>0</v>
      </c>
      <c r="K312" s="199"/>
      <c r="L312" s="204"/>
      <c r="M312" s="205"/>
      <c r="N312" s="206"/>
      <c r="O312" s="206"/>
      <c r="P312" s="207">
        <f>SUM(P313:P368)</f>
        <v>0</v>
      </c>
      <c r="Q312" s="206"/>
      <c r="R312" s="207">
        <f>SUM(R313:R368)</f>
        <v>263.73992059</v>
      </c>
      <c r="S312" s="206"/>
      <c r="T312" s="208">
        <f>SUM(T313:T368)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9" t="s">
        <v>83</v>
      </c>
      <c r="AT312" s="210" t="s">
        <v>75</v>
      </c>
      <c r="AU312" s="210" t="s">
        <v>83</v>
      </c>
      <c r="AY312" s="209" t="s">
        <v>155</v>
      </c>
      <c r="BK312" s="211">
        <f>SUM(BK313:BK368)</f>
        <v>0</v>
      </c>
    </row>
    <row r="313" s="2" customFormat="1" ht="16.5" customHeight="1">
      <c r="A313" s="40"/>
      <c r="B313" s="41"/>
      <c r="C313" s="214" t="s">
        <v>427</v>
      </c>
      <c r="D313" s="214" t="s">
        <v>157</v>
      </c>
      <c r="E313" s="215" t="s">
        <v>537</v>
      </c>
      <c r="F313" s="216" t="s">
        <v>538</v>
      </c>
      <c r="G313" s="217" t="s">
        <v>270</v>
      </c>
      <c r="H313" s="218">
        <v>68.941000000000002</v>
      </c>
      <c r="I313" s="219"/>
      <c r="J313" s="220">
        <f>ROUND(I313*H313,2)</f>
        <v>0</v>
      </c>
      <c r="K313" s="216" t="s">
        <v>161</v>
      </c>
      <c r="L313" s="46"/>
      <c r="M313" s="221" t="s">
        <v>21</v>
      </c>
      <c r="N313" s="222" t="s">
        <v>47</v>
      </c>
      <c r="O313" s="86"/>
      <c r="P313" s="223">
        <f>O313*H313</f>
        <v>0</v>
      </c>
      <c r="Q313" s="223">
        <v>1.8907700000000001</v>
      </c>
      <c r="R313" s="223">
        <f>Q313*H313</f>
        <v>130.35157457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162</v>
      </c>
      <c r="AT313" s="225" t="s">
        <v>157</v>
      </c>
      <c r="AU313" s="225" t="s">
        <v>85</v>
      </c>
      <c r="AY313" s="19" t="s">
        <v>155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83</v>
      </c>
      <c r="BK313" s="226">
        <f>ROUND(I313*H313,2)</f>
        <v>0</v>
      </c>
      <c r="BL313" s="19" t="s">
        <v>162</v>
      </c>
      <c r="BM313" s="225" t="s">
        <v>1805</v>
      </c>
    </row>
    <row r="314" s="2" customFormat="1">
      <c r="A314" s="40"/>
      <c r="B314" s="41"/>
      <c r="C314" s="42"/>
      <c r="D314" s="227" t="s">
        <v>164</v>
      </c>
      <c r="E314" s="42"/>
      <c r="F314" s="228" t="s">
        <v>540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164</v>
      </c>
      <c r="AU314" s="19" t="s">
        <v>85</v>
      </c>
    </row>
    <row r="315" s="2" customFormat="1">
      <c r="A315" s="40"/>
      <c r="B315" s="41"/>
      <c r="C315" s="42"/>
      <c r="D315" s="232" t="s">
        <v>166</v>
      </c>
      <c r="E315" s="42"/>
      <c r="F315" s="233" t="s">
        <v>541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166</v>
      </c>
      <c r="AU315" s="19" t="s">
        <v>85</v>
      </c>
    </row>
    <row r="316" s="13" customFormat="1">
      <c r="A316" s="13"/>
      <c r="B316" s="234"/>
      <c r="C316" s="235"/>
      <c r="D316" s="227" t="s">
        <v>168</v>
      </c>
      <c r="E316" s="236" t="s">
        <v>21</v>
      </c>
      <c r="F316" s="237" t="s">
        <v>1731</v>
      </c>
      <c r="G316" s="235"/>
      <c r="H316" s="236" t="s">
        <v>21</v>
      </c>
      <c r="I316" s="238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168</v>
      </c>
      <c r="AU316" s="243" t="s">
        <v>85</v>
      </c>
      <c r="AV316" s="13" t="s">
        <v>83</v>
      </c>
      <c r="AW316" s="13" t="s">
        <v>37</v>
      </c>
      <c r="AX316" s="13" t="s">
        <v>76</v>
      </c>
      <c r="AY316" s="243" t="s">
        <v>155</v>
      </c>
    </row>
    <row r="317" s="14" customFormat="1">
      <c r="A317" s="14"/>
      <c r="B317" s="244"/>
      <c r="C317" s="245"/>
      <c r="D317" s="227" t="s">
        <v>168</v>
      </c>
      <c r="E317" s="246" t="s">
        <v>21</v>
      </c>
      <c r="F317" s="247" t="s">
        <v>1806</v>
      </c>
      <c r="G317" s="245"/>
      <c r="H317" s="248">
        <v>20.303999999999998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168</v>
      </c>
      <c r="AU317" s="254" t="s">
        <v>85</v>
      </c>
      <c r="AV317" s="14" t="s">
        <v>85</v>
      </c>
      <c r="AW317" s="14" t="s">
        <v>37</v>
      </c>
      <c r="AX317" s="14" t="s">
        <v>76</v>
      </c>
      <c r="AY317" s="254" t="s">
        <v>155</v>
      </c>
    </row>
    <row r="318" s="14" customFormat="1">
      <c r="A318" s="14"/>
      <c r="B318" s="244"/>
      <c r="C318" s="245"/>
      <c r="D318" s="227" t="s">
        <v>168</v>
      </c>
      <c r="E318" s="246" t="s">
        <v>21</v>
      </c>
      <c r="F318" s="247" t="s">
        <v>1807</v>
      </c>
      <c r="G318" s="245"/>
      <c r="H318" s="248">
        <v>0.97499999999999998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168</v>
      </c>
      <c r="AU318" s="254" t="s">
        <v>85</v>
      </c>
      <c r="AV318" s="14" t="s">
        <v>85</v>
      </c>
      <c r="AW318" s="14" t="s">
        <v>37</v>
      </c>
      <c r="AX318" s="14" t="s">
        <v>76</v>
      </c>
      <c r="AY318" s="254" t="s">
        <v>155</v>
      </c>
    </row>
    <row r="319" s="13" customFormat="1">
      <c r="A319" s="13"/>
      <c r="B319" s="234"/>
      <c r="C319" s="235"/>
      <c r="D319" s="227" t="s">
        <v>168</v>
      </c>
      <c r="E319" s="236" t="s">
        <v>21</v>
      </c>
      <c r="F319" s="237" t="s">
        <v>1734</v>
      </c>
      <c r="G319" s="235"/>
      <c r="H319" s="236" t="s">
        <v>21</v>
      </c>
      <c r="I319" s="238"/>
      <c r="J319" s="235"/>
      <c r="K319" s="235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168</v>
      </c>
      <c r="AU319" s="243" t="s">
        <v>85</v>
      </c>
      <c r="AV319" s="13" t="s">
        <v>83</v>
      </c>
      <c r="AW319" s="13" t="s">
        <v>37</v>
      </c>
      <c r="AX319" s="13" t="s">
        <v>76</v>
      </c>
      <c r="AY319" s="243" t="s">
        <v>155</v>
      </c>
    </row>
    <row r="320" s="14" customFormat="1">
      <c r="A320" s="14"/>
      <c r="B320" s="244"/>
      <c r="C320" s="245"/>
      <c r="D320" s="227" t="s">
        <v>168</v>
      </c>
      <c r="E320" s="246" t="s">
        <v>21</v>
      </c>
      <c r="F320" s="247" t="s">
        <v>1808</v>
      </c>
      <c r="G320" s="245"/>
      <c r="H320" s="248">
        <v>46.436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168</v>
      </c>
      <c r="AU320" s="254" t="s">
        <v>85</v>
      </c>
      <c r="AV320" s="14" t="s">
        <v>85</v>
      </c>
      <c r="AW320" s="14" t="s">
        <v>37</v>
      </c>
      <c r="AX320" s="14" t="s">
        <v>76</v>
      </c>
      <c r="AY320" s="254" t="s">
        <v>155</v>
      </c>
    </row>
    <row r="321" s="14" customFormat="1">
      <c r="A321" s="14"/>
      <c r="B321" s="244"/>
      <c r="C321" s="245"/>
      <c r="D321" s="227" t="s">
        <v>168</v>
      </c>
      <c r="E321" s="246" t="s">
        <v>21</v>
      </c>
      <c r="F321" s="247" t="s">
        <v>1809</v>
      </c>
      <c r="G321" s="245"/>
      <c r="H321" s="248">
        <v>0.48599999999999999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168</v>
      </c>
      <c r="AU321" s="254" t="s">
        <v>85</v>
      </c>
      <c r="AV321" s="14" t="s">
        <v>85</v>
      </c>
      <c r="AW321" s="14" t="s">
        <v>37</v>
      </c>
      <c r="AX321" s="14" t="s">
        <v>76</v>
      </c>
      <c r="AY321" s="254" t="s">
        <v>155</v>
      </c>
    </row>
    <row r="322" s="14" customFormat="1">
      <c r="A322" s="14"/>
      <c r="B322" s="244"/>
      <c r="C322" s="245"/>
      <c r="D322" s="227" t="s">
        <v>168</v>
      </c>
      <c r="E322" s="246" t="s">
        <v>21</v>
      </c>
      <c r="F322" s="247" t="s">
        <v>1810</v>
      </c>
      <c r="G322" s="245"/>
      <c r="H322" s="248">
        <v>0.73999999999999999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168</v>
      </c>
      <c r="AU322" s="254" t="s">
        <v>85</v>
      </c>
      <c r="AV322" s="14" t="s">
        <v>85</v>
      </c>
      <c r="AW322" s="14" t="s">
        <v>37</v>
      </c>
      <c r="AX322" s="14" t="s">
        <v>76</v>
      </c>
      <c r="AY322" s="254" t="s">
        <v>155</v>
      </c>
    </row>
    <row r="323" s="15" customFormat="1">
      <c r="A323" s="15"/>
      <c r="B323" s="255"/>
      <c r="C323" s="256"/>
      <c r="D323" s="227" t="s">
        <v>168</v>
      </c>
      <c r="E323" s="257" t="s">
        <v>21</v>
      </c>
      <c r="F323" s="258" t="s">
        <v>171</v>
      </c>
      <c r="G323" s="256"/>
      <c r="H323" s="259">
        <v>68.941000000000002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168</v>
      </c>
      <c r="AU323" s="265" t="s">
        <v>85</v>
      </c>
      <c r="AV323" s="15" t="s">
        <v>162</v>
      </c>
      <c r="AW323" s="15" t="s">
        <v>37</v>
      </c>
      <c r="AX323" s="15" t="s">
        <v>83</v>
      </c>
      <c r="AY323" s="265" t="s">
        <v>155</v>
      </c>
    </row>
    <row r="324" s="2" customFormat="1" ht="16.5" customHeight="1">
      <c r="A324" s="40"/>
      <c r="B324" s="41"/>
      <c r="C324" s="214" t="s">
        <v>433</v>
      </c>
      <c r="D324" s="214" t="s">
        <v>157</v>
      </c>
      <c r="E324" s="215" t="s">
        <v>551</v>
      </c>
      <c r="F324" s="216" t="s">
        <v>552</v>
      </c>
      <c r="G324" s="217" t="s">
        <v>553</v>
      </c>
      <c r="H324" s="218">
        <v>102</v>
      </c>
      <c r="I324" s="219"/>
      <c r="J324" s="220">
        <f>ROUND(I324*H324,2)</f>
        <v>0</v>
      </c>
      <c r="K324" s="216" t="s">
        <v>161</v>
      </c>
      <c r="L324" s="46"/>
      <c r="M324" s="221" t="s">
        <v>21</v>
      </c>
      <c r="N324" s="222" t="s">
        <v>47</v>
      </c>
      <c r="O324" s="86"/>
      <c r="P324" s="223">
        <f>O324*H324</f>
        <v>0</v>
      </c>
      <c r="Q324" s="223">
        <v>0.00165</v>
      </c>
      <c r="R324" s="223">
        <f>Q324*H324</f>
        <v>0.16830000000000001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162</v>
      </c>
      <c r="AT324" s="225" t="s">
        <v>157</v>
      </c>
      <c r="AU324" s="225" t="s">
        <v>85</v>
      </c>
      <c r="AY324" s="19" t="s">
        <v>155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83</v>
      </c>
      <c r="BK324" s="226">
        <f>ROUND(I324*H324,2)</f>
        <v>0</v>
      </c>
      <c r="BL324" s="19" t="s">
        <v>162</v>
      </c>
      <c r="BM324" s="225" t="s">
        <v>1811</v>
      </c>
    </row>
    <row r="325" s="2" customFormat="1">
      <c r="A325" s="40"/>
      <c r="B325" s="41"/>
      <c r="C325" s="42"/>
      <c r="D325" s="227" t="s">
        <v>164</v>
      </c>
      <c r="E325" s="42"/>
      <c r="F325" s="228" t="s">
        <v>555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164</v>
      </c>
      <c r="AU325" s="19" t="s">
        <v>85</v>
      </c>
    </row>
    <row r="326" s="2" customFormat="1">
      <c r="A326" s="40"/>
      <c r="B326" s="41"/>
      <c r="C326" s="42"/>
      <c r="D326" s="232" t="s">
        <v>166</v>
      </c>
      <c r="E326" s="42"/>
      <c r="F326" s="233" t="s">
        <v>556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166</v>
      </c>
      <c r="AU326" s="19" t="s">
        <v>85</v>
      </c>
    </row>
    <row r="327" s="14" customFormat="1">
      <c r="A327" s="14"/>
      <c r="B327" s="244"/>
      <c r="C327" s="245"/>
      <c r="D327" s="227" t="s">
        <v>168</v>
      </c>
      <c r="E327" s="246" t="s">
        <v>21</v>
      </c>
      <c r="F327" s="247" t="s">
        <v>1812</v>
      </c>
      <c r="G327" s="245"/>
      <c r="H327" s="248">
        <v>35.380000000000003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168</v>
      </c>
      <c r="AU327" s="254" t="s">
        <v>85</v>
      </c>
      <c r="AV327" s="14" t="s">
        <v>85</v>
      </c>
      <c r="AW327" s="14" t="s">
        <v>37</v>
      </c>
      <c r="AX327" s="14" t="s">
        <v>76</v>
      </c>
      <c r="AY327" s="254" t="s">
        <v>155</v>
      </c>
    </row>
    <row r="328" s="14" customFormat="1">
      <c r="A328" s="14"/>
      <c r="B328" s="244"/>
      <c r="C328" s="245"/>
      <c r="D328" s="227" t="s">
        <v>168</v>
      </c>
      <c r="E328" s="246" t="s">
        <v>21</v>
      </c>
      <c r="F328" s="247" t="s">
        <v>1813</v>
      </c>
      <c r="G328" s="245"/>
      <c r="H328" s="248">
        <v>14.4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168</v>
      </c>
      <c r="AU328" s="254" t="s">
        <v>85</v>
      </c>
      <c r="AV328" s="14" t="s">
        <v>85</v>
      </c>
      <c r="AW328" s="14" t="s">
        <v>37</v>
      </c>
      <c r="AX328" s="14" t="s">
        <v>76</v>
      </c>
      <c r="AY328" s="254" t="s">
        <v>155</v>
      </c>
    </row>
    <row r="329" s="15" customFormat="1">
      <c r="A329" s="15"/>
      <c r="B329" s="255"/>
      <c r="C329" s="256"/>
      <c r="D329" s="227" t="s">
        <v>168</v>
      </c>
      <c r="E329" s="257" t="s">
        <v>21</v>
      </c>
      <c r="F329" s="258" t="s">
        <v>171</v>
      </c>
      <c r="G329" s="256"/>
      <c r="H329" s="259">
        <v>49.780000000000001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168</v>
      </c>
      <c r="AU329" s="265" t="s">
        <v>85</v>
      </c>
      <c r="AV329" s="15" t="s">
        <v>162</v>
      </c>
      <c r="AW329" s="15" t="s">
        <v>37</v>
      </c>
      <c r="AX329" s="15" t="s">
        <v>76</v>
      </c>
      <c r="AY329" s="265" t="s">
        <v>155</v>
      </c>
    </row>
    <row r="330" s="14" customFormat="1">
      <c r="A330" s="14"/>
      <c r="B330" s="244"/>
      <c r="C330" s="245"/>
      <c r="D330" s="227" t="s">
        <v>168</v>
      </c>
      <c r="E330" s="246" t="s">
        <v>21</v>
      </c>
      <c r="F330" s="247" t="s">
        <v>1814</v>
      </c>
      <c r="G330" s="245"/>
      <c r="H330" s="248">
        <v>72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168</v>
      </c>
      <c r="AU330" s="254" t="s">
        <v>85</v>
      </c>
      <c r="AV330" s="14" t="s">
        <v>85</v>
      </c>
      <c r="AW330" s="14" t="s">
        <v>37</v>
      </c>
      <c r="AX330" s="14" t="s">
        <v>76</v>
      </c>
      <c r="AY330" s="254" t="s">
        <v>155</v>
      </c>
    </row>
    <row r="331" s="14" customFormat="1">
      <c r="A331" s="14"/>
      <c r="B331" s="244"/>
      <c r="C331" s="245"/>
      <c r="D331" s="227" t="s">
        <v>168</v>
      </c>
      <c r="E331" s="246" t="s">
        <v>21</v>
      </c>
      <c r="F331" s="247" t="s">
        <v>1815</v>
      </c>
      <c r="G331" s="245"/>
      <c r="H331" s="248">
        <v>30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168</v>
      </c>
      <c r="AU331" s="254" t="s">
        <v>85</v>
      </c>
      <c r="AV331" s="14" t="s">
        <v>85</v>
      </c>
      <c r="AW331" s="14" t="s">
        <v>37</v>
      </c>
      <c r="AX331" s="14" t="s">
        <v>76</v>
      </c>
      <c r="AY331" s="254" t="s">
        <v>155</v>
      </c>
    </row>
    <row r="332" s="15" customFormat="1">
      <c r="A332" s="15"/>
      <c r="B332" s="255"/>
      <c r="C332" s="256"/>
      <c r="D332" s="227" t="s">
        <v>168</v>
      </c>
      <c r="E332" s="257" t="s">
        <v>21</v>
      </c>
      <c r="F332" s="258" t="s">
        <v>171</v>
      </c>
      <c r="G332" s="256"/>
      <c r="H332" s="259">
        <v>102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168</v>
      </c>
      <c r="AU332" s="265" t="s">
        <v>85</v>
      </c>
      <c r="AV332" s="15" t="s">
        <v>162</v>
      </c>
      <c r="AW332" s="15" t="s">
        <v>37</v>
      </c>
      <c r="AX332" s="15" t="s">
        <v>83</v>
      </c>
      <c r="AY332" s="265" t="s">
        <v>155</v>
      </c>
    </row>
    <row r="333" s="2" customFormat="1" ht="16.5" customHeight="1">
      <c r="A333" s="40"/>
      <c r="B333" s="41"/>
      <c r="C333" s="277" t="s">
        <v>440</v>
      </c>
      <c r="D333" s="277" t="s">
        <v>476</v>
      </c>
      <c r="E333" s="278" t="s">
        <v>1816</v>
      </c>
      <c r="F333" s="279" t="s">
        <v>1817</v>
      </c>
      <c r="G333" s="280" t="s">
        <v>553</v>
      </c>
      <c r="H333" s="281">
        <v>72.719999999999999</v>
      </c>
      <c r="I333" s="282"/>
      <c r="J333" s="283">
        <f>ROUND(I333*H333,2)</f>
        <v>0</v>
      </c>
      <c r="K333" s="279" t="s">
        <v>161</v>
      </c>
      <c r="L333" s="284"/>
      <c r="M333" s="285" t="s">
        <v>21</v>
      </c>
      <c r="N333" s="286" t="s">
        <v>47</v>
      </c>
      <c r="O333" s="86"/>
      <c r="P333" s="223">
        <f>O333*H333</f>
        <v>0</v>
      </c>
      <c r="Q333" s="223">
        <v>0.02</v>
      </c>
      <c r="R333" s="223">
        <f>Q333*H333</f>
        <v>1.4543999999999999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225</v>
      </c>
      <c r="AT333" s="225" t="s">
        <v>476</v>
      </c>
      <c r="AU333" s="225" t="s">
        <v>85</v>
      </c>
      <c r="AY333" s="19" t="s">
        <v>155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83</v>
      </c>
      <c r="BK333" s="226">
        <f>ROUND(I333*H333,2)</f>
        <v>0</v>
      </c>
      <c r="BL333" s="19" t="s">
        <v>162</v>
      </c>
      <c r="BM333" s="225" t="s">
        <v>1818</v>
      </c>
    </row>
    <row r="334" s="2" customFormat="1">
      <c r="A334" s="40"/>
      <c r="B334" s="41"/>
      <c r="C334" s="42"/>
      <c r="D334" s="227" t="s">
        <v>164</v>
      </c>
      <c r="E334" s="42"/>
      <c r="F334" s="228" t="s">
        <v>1817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164</v>
      </c>
      <c r="AU334" s="19" t="s">
        <v>85</v>
      </c>
    </row>
    <row r="335" s="14" customFormat="1">
      <c r="A335" s="14"/>
      <c r="B335" s="244"/>
      <c r="C335" s="245"/>
      <c r="D335" s="227" t="s">
        <v>168</v>
      </c>
      <c r="E335" s="245"/>
      <c r="F335" s="247" t="s">
        <v>1819</v>
      </c>
      <c r="G335" s="245"/>
      <c r="H335" s="248">
        <v>72.719999999999999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168</v>
      </c>
      <c r="AU335" s="254" t="s">
        <v>85</v>
      </c>
      <c r="AV335" s="14" t="s">
        <v>85</v>
      </c>
      <c r="AW335" s="14" t="s">
        <v>4</v>
      </c>
      <c r="AX335" s="14" t="s">
        <v>83</v>
      </c>
      <c r="AY335" s="254" t="s">
        <v>155</v>
      </c>
    </row>
    <row r="336" s="2" customFormat="1" ht="16.5" customHeight="1">
      <c r="A336" s="40"/>
      <c r="B336" s="41"/>
      <c r="C336" s="277" t="s">
        <v>450</v>
      </c>
      <c r="D336" s="277" t="s">
        <v>476</v>
      </c>
      <c r="E336" s="278" t="s">
        <v>562</v>
      </c>
      <c r="F336" s="279" t="s">
        <v>563</v>
      </c>
      <c r="G336" s="280" t="s">
        <v>553</v>
      </c>
      <c r="H336" s="281">
        <v>30.300000000000001</v>
      </c>
      <c r="I336" s="282"/>
      <c r="J336" s="283">
        <f>ROUND(I336*H336,2)</f>
        <v>0</v>
      </c>
      <c r="K336" s="279" t="s">
        <v>161</v>
      </c>
      <c r="L336" s="284"/>
      <c r="M336" s="285" t="s">
        <v>21</v>
      </c>
      <c r="N336" s="286" t="s">
        <v>47</v>
      </c>
      <c r="O336" s="86"/>
      <c r="P336" s="223">
        <f>O336*H336</f>
        <v>0</v>
      </c>
      <c r="Q336" s="223">
        <v>0.040000000000000001</v>
      </c>
      <c r="R336" s="223">
        <f>Q336*H336</f>
        <v>1.212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225</v>
      </c>
      <c r="AT336" s="225" t="s">
        <v>476</v>
      </c>
      <c r="AU336" s="225" t="s">
        <v>85</v>
      </c>
      <c r="AY336" s="19" t="s">
        <v>155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83</v>
      </c>
      <c r="BK336" s="226">
        <f>ROUND(I336*H336,2)</f>
        <v>0</v>
      </c>
      <c r="BL336" s="19" t="s">
        <v>162</v>
      </c>
      <c r="BM336" s="225" t="s">
        <v>1820</v>
      </c>
    </row>
    <row r="337" s="2" customFormat="1">
      <c r="A337" s="40"/>
      <c r="B337" s="41"/>
      <c r="C337" s="42"/>
      <c r="D337" s="227" t="s">
        <v>164</v>
      </c>
      <c r="E337" s="42"/>
      <c r="F337" s="228" t="s">
        <v>563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164</v>
      </c>
      <c r="AU337" s="19" t="s">
        <v>85</v>
      </c>
    </row>
    <row r="338" s="14" customFormat="1">
      <c r="A338" s="14"/>
      <c r="B338" s="244"/>
      <c r="C338" s="245"/>
      <c r="D338" s="227" t="s">
        <v>168</v>
      </c>
      <c r="E338" s="245"/>
      <c r="F338" s="247" t="s">
        <v>1821</v>
      </c>
      <c r="G338" s="245"/>
      <c r="H338" s="248">
        <v>30.300000000000001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168</v>
      </c>
      <c r="AU338" s="254" t="s">
        <v>85</v>
      </c>
      <c r="AV338" s="14" t="s">
        <v>85</v>
      </c>
      <c r="AW338" s="14" t="s">
        <v>4</v>
      </c>
      <c r="AX338" s="14" t="s">
        <v>83</v>
      </c>
      <c r="AY338" s="254" t="s">
        <v>155</v>
      </c>
    </row>
    <row r="339" s="2" customFormat="1" ht="16.5" customHeight="1">
      <c r="A339" s="40"/>
      <c r="B339" s="41"/>
      <c r="C339" s="214" t="s">
        <v>475</v>
      </c>
      <c r="D339" s="214" t="s">
        <v>157</v>
      </c>
      <c r="E339" s="215" t="s">
        <v>567</v>
      </c>
      <c r="F339" s="216" t="s">
        <v>568</v>
      </c>
      <c r="G339" s="217" t="s">
        <v>553</v>
      </c>
      <c r="H339" s="218">
        <v>4</v>
      </c>
      <c r="I339" s="219"/>
      <c r="J339" s="220">
        <f>ROUND(I339*H339,2)</f>
        <v>0</v>
      </c>
      <c r="K339" s="216" t="s">
        <v>161</v>
      </c>
      <c r="L339" s="46"/>
      <c r="M339" s="221" t="s">
        <v>21</v>
      </c>
      <c r="N339" s="222" t="s">
        <v>47</v>
      </c>
      <c r="O339" s="86"/>
      <c r="P339" s="223">
        <f>O339*H339</f>
        <v>0</v>
      </c>
      <c r="Q339" s="223">
        <v>0.22394</v>
      </c>
      <c r="R339" s="223">
        <f>Q339*H339</f>
        <v>0.89576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162</v>
      </c>
      <c r="AT339" s="225" t="s">
        <v>157</v>
      </c>
      <c r="AU339" s="225" t="s">
        <v>85</v>
      </c>
      <c r="AY339" s="19" t="s">
        <v>155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83</v>
      </c>
      <c r="BK339" s="226">
        <f>ROUND(I339*H339,2)</f>
        <v>0</v>
      </c>
      <c r="BL339" s="19" t="s">
        <v>162</v>
      </c>
      <c r="BM339" s="225" t="s">
        <v>1822</v>
      </c>
    </row>
    <row r="340" s="2" customFormat="1">
      <c r="A340" s="40"/>
      <c r="B340" s="41"/>
      <c r="C340" s="42"/>
      <c r="D340" s="227" t="s">
        <v>164</v>
      </c>
      <c r="E340" s="42"/>
      <c r="F340" s="228" t="s">
        <v>570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164</v>
      </c>
      <c r="AU340" s="19" t="s">
        <v>85</v>
      </c>
    </row>
    <row r="341" s="2" customFormat="1">
      <c r="A341" s="40"/>
      <c r="B341" s="41"/>
      <c r="C341" s="42"/>
      <c r="D341" s="232" t="s">
        <v>166</v>
      </c>
      <c r="E341" s="42"/>
      <c r="F341" s="233" t="s">
        <v>571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166</v>
      </c>
      <c r="AU341" s="19" t="s">
        <v>85</v>
      </c>
    </row>
    <row r="342" s="13" customFormat="1">
      <c r="A342" s="13"/>
      <c r="B342" s="234"/>
      <c r="C342" s="235"/>
      <c r="D342" s="227" t="s">
        <v>168</v>
      </c>
      <c r="E342" s="236" t="s">
        <v>21</v>
      </c>
      <c r="F342" s="237" t="s">
        <v>1434</v>
      </c>
      <c r="G342" s="235"/>
      <c r="H342" s="236" t="s">
        <v>21</v>
      </c>
      <c r="I342" s="238"/>
      <c r="J342" s="235"/>
      <c r="K342" s="235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168</v>
      </c>
      <c r="AU342" s="243" t="s">
        <v>85</v>
      </c>
      <c r="AV342" s="13" t="s">
        <v>83</v>
      </c>
      <c r="AW342" s="13" t="s">
        <v>37</v>
      </c>
      <c r="AX342" s="13" t="s">
        <v>76</v>
      </c>
      <c r="AY342" s="243" t="s">
        <v>155</v>
      </c>
    </row>
    <row r="343" s="14" customFormat="1">
      <c r="A343" s="14"/>
      <c r="B343" s="244"/>
      <c r="C343" s="245"/>
      <c r="D343" s="227" t="s">
        <v>168</v>
      </c>
      <c r="E343" s="246" t="s">
        <v>21</v>
      </c>
      <c r="F343" s="247" t="s">
        <v>1435</v>
      </c>
      <c r="G343" s="245"/>
      <c r="H343" s="248">
        <v>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168</v>
      </c>
      <c r="AU343" s="254" t="s">
        <v>85</v>
      </c>
      <c r="AV343" s="14" t="s">
        <v>85</v>
      </c>
      <c r="AW343" s="14" t="s">
        <v>37</v>
      </c>
      <c r="AX343" s="14" t="s">
        <v>76</v>
      </c>
      <c r="AY343" s="254" t="s">
        <v>155</v>
      </c>
    </row>
    <row r="344" s="14" customFormat="1">
      <c r="A344" s="14"/>
      <c r="B344" s="244"/>
      <c r="C344" s="245"/>
      <c r="D344" s="227" t="s">
        <v>168</v>
      </c>
      <c r="E344" s="246" t="s">
        <v>21</v>
      </c>
      <c r="F344" s="247" t="s">
        <v>1823</v>
      </c>
      <c r="G344" s="245"/>
      <c r="H344" s="248">
        <v>3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168</v>
      </c>
      <c r="AU344" s="254" t="s">
        <v>85</v>
      </c>
      <c r="AV344" s="14" t="s">
        <v>85</v>
      </c>
      <c r="AW344" s="14" t="s">
        <v>37</v>
      </c>
      <c r="AX344" s="14" t="s">
        <v>76</v>
      </c>
      <c r="AY344" s="254" t="s">
        <v>155</v>
      </c>
    </row>
    <row r="345" s="15" customFormat="1">
      <c r="A345" s="15"/>
      <c r="B345" s="255"/>
      <c r="C345" s="256"/>
      <c r="D345" s="227" t="s">
        <v>168</v>
      </c>
      <c r="E345" s="257" t="s">
        <v>21</v>
      </c>
      <c r="F345" s="258" t="s">
        <v>171</v>
      </c>
      <c r="G345" s="256"/>
      <c r="H345" s="259">
        <v>4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168</v>
      </c>
      <c r="AU345" s="265" t="s">
        <v>85</v>
      </c>
      <c r="AV345" s="15" t="s">
        <v>162</v>
      </c>
      <c r="AW345" s="15" t="s">
        <v>37</v>
      </c>
      <c r="AX345" s="15" t="s">
        <v>83</v>
      </c>
      <c r="AY345" s="265" t="s">
        <v>155</v>
      </c>
    </row>
    <row r="346" s="2" customFormat="1" ht="16.5" customHeight="1">
      <c r="A346" s="40"/>
      <c r="B346" s="41"/>
      <c r="C346" s="277" t="s">
        <v>484</v>
      </c>
      <c r="D346" s="277" t="s">
        <v>476</v>
      </c>
      <c r="E346" s="278" t="s">
        <v>582</v>
      </c>
      <c r="F346" s="279" t="s">
        <v>583</v>
      </c>
      <c r="G346" s="280" t="s">
        <v>553</v>
      </c>
      <c r="H346" s="281">
        <v>3.0299999999999998</v>
      </c>
      <c r="I346" s="282"/>
      <c r="J346" s="283">
        <f>ROUND(I346*H346,2)</f>
        <v>0</v>
      </c>
      <c r="K346" s="279" t="s">
        <v>161</v>
      </c>
      <c r="L346" s="284"/>
      <c r="M346" s="285" t="s">
        <v>21</v>
      </c>
      <c r="N346" s="286" t="s">
        <v>47</v>
      </c>
      <c r="O346" s="86"/>
      <c r="P346" s="223">
        <f>O346*H346</f>
        <v>0</v>
      </c>
      <c r="Q346" s="223">
        <v>0.050999999999999997</v>
      </c>
      <c r="R346" s="223">
        <f>Q346*H346</f>
        <v>0.15452999999999997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225</v>
      </c>
      <c r="AT346" s="225" t="s">
        <v>476</v>
      </c>
      <c r="AU346" s="225" t="s">
        <v>85</v>
      </c>
      <c r="AY346" s="19" t="s">
        <v>155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83</v>
      </c>
      <c r="BK346" s="226">
        <f>ROUND(I346*H346,2)</f>
        <v>0</v>
      </c>
      <c r="BL346" s="19" t="s">
        <v>162</v>
      </c>
      <c r="BM346" s="225" t="s">
        <v>1824</v>
      </c>
    </row>
    <row r="347" s="2" customFormat="1">
      <c r="A347" s="40"/>
      <c r="B347" s="41"/>
      <c r="C347" s="42"/>
      <c r="D347" s="227" t="s">
        <v>164</v>
      </c>
      <c r="E347" s="42"/>
      <c r="F347" s="228" t="s">
        <v>583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164</v>
      </c>
      <c r="AU347" s="19" t="s">
        <v>85</v>
      </c>
    </row>
    <row r="348" s="14" customFormat="1">
      <c r="A348" s="14"/>
      <c r="B348" s="244"/>
      <c r="C348" s="245"/>
      <c r="D348" s="227" t="s">
        <v>168</v>
      </c>
      <c r="E348" s="245"/>
      <c r="F348" s="247" t="s">
        <v>580</v>
      </c>
      <c r="G348" s="245"/>
      <c r="H348" s="248">
        <v>3.0299999999999998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168</v>
      </c>
      <c r="AU348" s="254" t="s">
        <v>85</v>
      </c>
      <c r="AV348" s="14" t="s">
        <v>85</v>
      </c>
      <c r="AW348" s="14" t="s">
        <v>4</v>
      </c>
      <c r="AX348" s="14" t="s">
        <v>83</v>
      </c>
      <c r="AY348" s="254" t="s">
        <v>155</v>
      </c>
    </row>
    <row r="349" s="2" customFormat="1" ht="16.5" customHeight="1">
      <c r="A349" s="40"/>
      <c r="B349" s="41"/>
      <c r="C349" s="277" t="s">
        <v>499</v>
      </c>
      <c r="D349" s="277" t="s">
        <v>476</v>
      </c>
      <c r="E349" s="278" t="s">
        <v>586</v>
      </c>
      <c r="F349" s="279" t="s">
        <v>587</v>
      </c>
      <c r="G349" s="280" t="s">
        <v>553</v>
      </c>
      <c r="H349" s="281">
        <v>1.01</v>
      </c>
      <c r="I349" s="282"/>
      <c r="J349" s="283">
        <f>ROUND(I349*H349,2)</f>
        <v>0</v>
      </c>
      <c r="K349" s="279" t="s">
        <v>161</v>
      </c>
      <c r="L349" s="284"/>
      <c r="M349" s="285" t="s">
        <v>21</v>
      </c>
      <c r="N349" s="286" t="s">
        <v>47</v>
      </c>
      <c r="O349" s="86"/>
      <c r="P349" s="223">
        <f>O349*H349</f>
        <v>0</v>
      </c>
      <c r="Q349" s="223">
        <v>0.068000000000000005</v>
      </c>
      <c r="R349" s="223">
        <f>Q349*H349</f>
        <v>0.068680000000000005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225</v>
      </c>
      <c r="AT349" s="225" t="s">
        <v>476</v>
      </c>
      <c r="AU349" s="225" t="s">
        <v>85</v>
      </c>
      <c r="AY349" s="19" t="s">
        <v>155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83</v>
      </c>
      <c r="BK349" s="226">
        <f>ROUND(I349*H349,2)</f>
        <v>0</v>
      </c>
      <c r="BL349" s="19" t="s">
        <v>162</v>
      </c>
      <c r="BM349" s="225" t="s">
        <v>1825</v>
      </c>
    </row>
    <row r="350" s="2" customFormat="1">
      <c r="A350" s="40"/>
      <c r="B350" s="41"/>
      <c r="C350" s="42"/>
      <c r="D350" s="227" t="s">
        <v>164</v>
      </c>
      <c r="E350" s="42"/>
      <c r="F350" s="228" t="s">
        <v>587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164</v>
      </c>
      <c r="AU350" s="19" t="s">
        <v>85</v>
      </c>
    </row>
    <row r="351" s="14" customFormat="1">
      <c r="A351" s="14"/>
      <c r="B351" s="244"/>
      <c r="C351" s="245"/>
      <c r="D351" s="227" t="s">
        <v>168</v>
      </c>
      <c r="E351" s="245"/>
      <c r="F351" s="247" t="s">
        <v>589</v>
      </c>
      <c r="G351" s="245"/>
      <c r="H351" s="248">
        <v>1.01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168</v>
      </c>
      <c r="AU351" s="254" t="s">
        <v>85</v>
      </c>
      <c r="AV351" s="14" t="s">
        <v>85</v>
      </c>
      <c r="AW351" s="14" t="s">
        <v>4</v>
      </c>
      <c r="AX351" s="14" t="s">
        <v>83</v>
      </c>
      <c r="AY351" s="254" t="s">
        <v>155</v>
      </c>
    </row>
    <row r="352" s="2" customFormat="1" ht="16.5" customHeight="1">
      <c r="A352" s="40"/>
      <c r="B352" s="41"/>
      <c r="C352" s="214" t="s">
        <v>505</v>
      </c>
      <c r="D352" s="214" t="s">
        <v>157</v>
      </c>
      <c r="E352" s="215" t="s">
        <v>603</v>
      </c>
      <c r="F352" s="216" t="s">
        <v>604</v>
      </c>
      <c r="G352" s="217" t="s">
        <v>270</v>
      </c>
      <c r="H352" s="218">
        <v>1.1000000000000001</v>
      </c>
      <c r="I352" s="219"/>
      <c r="J352" s="220">
        <f>ROUND(I352*H352,2)</f>
        <v>0</v>
      </c>
      <c r="K352" s="216" t="s">
        <v>161</v>
      </c>
      <c r="L352" s="46"/>
      <c r="M352" s="221" t="s">
        <v>21</v>
      </c>
      <c r="N352" s="222" t="s">
        <v>47</v>
      </c>
      <c r="O352" s="86"/>
      <c r="P352" s="223">
        <f>O352*H352</f>
        <v>0</v>
      </c>
      <c r="Q352" s="223">
        <v>2.3010199999999998</v>
      </c>
      <c r="R352" s="223">
        <f>Q352*H352</f>
        <v>2.5311219999999999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162</v>
      </c>
      <c r="AT352" s="225" t="s">
        <v>157</v>
      </c>
      <c r="AU352" s="225" t="s">
        <v>85</v>
      </c>
      <c r="AY352" s="19" t="s">
        <v>155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83</v>
      </c>
      <c r="BK352" s="226">
        <f>ROUND(I352*H352,2)</f>
        <v>0</v>
      </c>
      <c r="BL352" s="19" t="s">
        <v>162</v>
      </c>
      <c r="BM352" s="225" t="s">
        <v>1826</v>
      </c>
    </row>
    <row r="353" s="2" customFormat="1">
      <c r="A353" s="40"/>
      <c r="B353" s="41"/>
      <c r="C353" s="42"/>
      <c r="D353" s="227" t="s">
        <v>164</v>
      </c>
      <c r="E353" s="42"/>
      <c r="F353" s="228" t="s">
        <v>606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164</v>
      </c>
      <c r="AU353" s="19" t="s">
        <v>85</v>
      </c>
    </row>
    <row r="354" s="2" customFormat="1">
      <c r="A354" s="40"/>
      <c r="B354" s="41"/>
      <c r="C354" s="42"/>
      <c r="D354" s="232" t="s">
        <v>166</v>
      </c>
      <c r="E354" s="42"/>
      <c r="F354" s="233" t="s">
        <v>607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166</v>
      </c>
      <c r="AU354" s="19" t="s">
        <v>85</v>
      </c>
    </row>
    <row r="355" s="13" customFormat="1">
      <c r="A355" s="13"/>
      <c r="B355" s="234"/>
      <c r="C355" s="235"/>
      <c r="D355" s="227" t="s">
        <v>168</v>
      </c>
      <c r="E355" s="236" t="s">
        <v>21</v>
      </c>
      <c r="F355" s="237" t="s">
        <v>608</v>
      </c>
      <c r="G355" s="235"/>
      <c r="H355" s="236" t="s">
        <v>21</v>
      </c>
      <c r="I355" s="238"/>
      <c r="J355" s="235"/>
      <c r="K355" s="235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168</v>
      </c>
      <c r="AU355" s="243" t="s">
        <v>85</v>
      </c>
      <c r="AV355" s="13" t="s">
        <v>83</v>
      </c>
      <c r="AW355" s="13" t="s">
        <v>37</v>
      </c>
      <c r="AX355" s="13" t="s">
        <v>76</v>
      </c>
      <c r="AY355" s="243" t="s">
        <v>155</v>
      </c>
    </row>
    <row r="356" s="14" customFormat="1">
      <c r="A356" s="14"/>
      <c r="B356" s="244"/>
      <c r="C356" s="245"/>
      <c r="D356" s="227" t="s">
        <v>168</v>
      </c>
      <c r="E356" s="246" t="s">
        <v>21</v>
      </c>
      <c r="F356" s="247" t="s">
        <v>1827</v>
      </c>
      <c r="G356" s="245"/>
      <c r="H356" s="248">
        <v>0.50600000000000001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168</v>
      </c>
      <c r="AU356" s="254" t="s">
        <v>85</v>
      </c>
      <c r="AV356" s="14" t="s">
        <v>85</v>
      </c>
      <c r="AW356" s="14" t="s">
        <v>37</v>
      </c>
      <c r="AX356" s="14" t="s">
        <v>76</v>
      </c>
      <c r="AY356" s="254" t="s">
        <v>155</v>
      </c>
    </row>
    <row r="357" s="14" customFormat="1">
      <c r="A357" s="14"/>
      <c r="B357" s="244"/>
      <c r="C357" s="245"/>
      <c r="D357" s="227" t="s">
        <v>168</v>
      </c>
      <c r="E357" s="246" t="s">
        <v>21</v>
      </c>
      <c r="F357" s="247" t="s">
        <v>1828</v>
      </c>
      <c r="G357" s="245"/>
      <c r="H357" s="248">
        <v>0.22500000000000001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168</v>
      </c>
      <c r="AU357" s="254" t="s">
        <v>85</v>
      </c>
      <c r="AV357" s="14" t="s">
        <v>85</v>
      </c>
      <c r="AW357" s="14" t="s">
        <v>37</v>
      </c>
      <c r="AX357" s="14" t="s">
        <v>76</v>
      </c>
      <c r="AY357" s="254" t="s">
        <v>155</v>
      </c>
    </row>
    <row r="358" s="14" customFormat="1">
      <c r="A358" s="14"/>
      <c r="B358" s="244"/>
      <c r="C358" s="245"/>
      <c r="D358" s="227" t="s">
        <v>168</v>
      </c>
      <c r="E358" s="246" t="s">
        <v>21</v>
      </c>
      <c r="F358" s="247" t="s">
        <v>1829</v>
      </c>
      <c r="G358" s="245"/>
      <c r="H358" s="248">
        <v>0.36899999999999999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168</v>
      </c>
      <c r="AU358" s="254" t="s">
        <v>85</v>
      </c>
      <c r="AV358" s="14" t="s">
        <v>85</v>
      </c>
      <c r="AW358" s="14" t="s">
        <v>37</v>
      </c>
      <c r="AX358" s="14" t="s">
        <v>76</v>
      </c>
      <c r="AY358" s="254" t="s">
        <v>155</v>
      </c>
    </row>
    <row r="359" s="15" customFormat="1">
      <c r="A359" s="15"/>
      <c r="B359" s="255"/>
      <c r="C359" s="256"/>
      <c r="D359" s="227" t="s">
        <v>168</v>
      </c>
      <c r="E359" s="257" t="s">
        <v>21</v>
      </c>
      <c r="F359" s="258" t="s">
        <v>171</v>
      </c>
      <c r="G359" s="256"/>
      <c r="H359" s="259">
        <v>1.1000000000000001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5" t="s">
        <v>168</v>
      </c>
      <c r="AU359" s="265" t="s">
        <v>85</v>
      </c>
      <c r="AV359" s="15" t="s">
        <v>162</v>
      </c>
      <c r="AW359" s="15" t="s">
        <v>37</v>
      </c>
      <c r="AX359" s="15" t="s">
        <v>83</v>
      </c>
      <c r="AY359" s="265" t="s">
        <v>155</v>
      </c>
    </row>
    <row r="360" s="2" customFormat="1" ht="16.5" customHeight="1">
      <c r="A360" s="40"/>
      <c r="B360" s="41"/>
      <c r="C360" s="214" t="s">
        <v>512</v>
      </c>
      <c r="D360" s="214" t="s">
        <v>157</v>
      </c>
      <c r="E360" s="215" t="s">
        <v>613</v>
      </c>
      <c r="F360" s="216" t="s">
        <v>614</v>
      </c>
      <c r="G360" s="217" t="s">
        <v>270</v>
      </c>
      <c r="H360" s="218">
        <v>55.151000000000003</v>
      </c>
      <c r="I360" s="219"/>
      <c r="J360" s="220">
        <f>ROUND(I360*H360,2)</f>
        <v>0</v>
      </c>
      <c r="K360" s="216" t="s">
        <v>161</v>
      </c>
      <c r="L360" s="46"/>
      <c r="M360" s="221" t="s">
        <v>21</v>
      </c>
      <c r="N360" s="222" t="s">
        <v>47</v>
      </c>
      <c r="O360" s="86"/>
      <c r="P360" s="223">
        <f>O360*H360</f>
        <v>0</v>
      </c>
      <c r="Q360" s="223">
        <v>2.3010199999999998</v>
      </c>
      <c r="R360" s="223">
        <f>Q360*H360</f>
        <v>126.90355402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162</v>
      </c>
      <c r="AT360" s="225" t="s">
        <v>157</v>
      </c>
      <c r="AU360" s="225" t="s">
        <v>85</v>
      </c>
      <c r="AY360" s="19" t="s">
        <v>155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83</v>
      </c>
      <c r="BK360" s="226">
        <f>ROUND(I360*H360,2)</f>
        <v>0</v>
      </c>
      <c r="BL360" s="19" t="s">
        <v>162</v>
      </c>
      <c r="BM360" s="225" t="s">
        <v>1830</v>
      </c>
    </row>
    <row r="361" s="2" customFormat="1">
      <c r="A361" s="40"/>
      <c r="B361" s="41"/>
      <c r="C361" s="42"/>
      <c r="D361" s="227" t="s">
        <v>164</v>
      </c>
      <c r="E361" s="42"/>
      <c r="F361" s="228" t="s">
        <v>616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164</v>
      </c>
      <c r="AU361" s="19" t="s">
        <v>85</v>
      </c>
    </row>
    <row r="362" s="2" customFormat="1">
      <c r="A362" s="40"/>
      <c r="B362" s="41"/>
      <c r="C362" s="42"/>
      <c r="D362" s="232" t="s">
        <v>166</v>
      </c>
      <c r="E362" s="42"/>
      <c r="F362" s="233" t="s">
        <v>617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166</v>
      </c>
      <c r="AU362" s="19" t="s">
        <v>85</v>
      </c>
    </row>
    <row r="363" s="14" customFormat="1">
      <c r="A363" s="14"/>
      <c r="B363" s="244"/>
      <c r="C363" s="245"/>
      <c r="D363" s="227" t="s">
        <v>168</v>
      </c>
      <c r="E363" s="246" t="s">
        <v>21</v>
      </c>
      <c r="F363" s="247" t="s">
        <v>1831</v>
      </c>
      <c r="G363" s="245"/>
      <c r="H363" s="248">
        <v>0.44600000000000001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168</v>
      </c>
      <c r="AU363" s="254" t="s">
        <v>85</v>
      </c>
      <c r="AV363" s="14" t="s">
        <v>85</v>
      </c>
      <c r="AW363" s="14" t="s">
        <v>37</v>
      </c>
      <c r="AX363" s="14" t="s">
        <v>76</v>
      </c>
      <c r="AY363" s="254" t="s">
        <v>155</v>
      </c>
    </row>
    <row r="364" s="14" customFormat="1">
      <c r="A364" s="14"/>
      <c r="B364" s="244"/>
      <c r="C364" s="245"/>
      <c r="D364" s="227" t="s">
        <v>168</v>
      </c>
      <c r="E364" s="246" t="s">
        <v>21</v>
      </c>
      <c r="F364" s="247" t="s">
        <v>1832</v>
      </c>
      <c r="G364" s="245"/>
      <c r="H364" s="248">
        <v>0.442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168</v>
      </c>
      <c r="AU364" s="254" t="s">
        <v>85</v>
      </c>
      <c r="AV364" s="14" t="s">
        <v>85</v>
      </c>
      <c r="AW364" s="14" t="s">
        <v>37</v>
      </c>
      <c r="AX364" s="14" t="s">
        <v>76</v>
      </c>
      <c r="AY364" s="254" t="s">
        <v>155</v>
      </c>
    </row>
    <row r="365" s="15" customFormat="1">
      <c r="A365" s="15"/>
      <c r="B365" s="255"/>
      <c r="C365" s="256"/>
      <c r="D365" s="227" t="s">
        <v>168</v>
      </c>
      <c r="E365" s="257" t="s">
        <v>21</v>
      </c>
      <c r="F365" s="258" t="s">
        <v>171</v>
      </c>
      <c r="G365" s="256"/>
      <c r="H365" s="259">
        <v>0.88800000000000001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5" t="s">
        <v>168</v>
      </c>
      <c r="AU365" s="265" t="s">
        <v>85</v>
      </c>
      <c r="AV365" s="15" t="s">
        <v>162</v>
      </c>
      <c r="AW365" s="15" t="s">
        <v>37</v>
      </c>
      <c r="AX365" s="15" t="s">
        <v>76</v>
      </c>
      <c r="AY365" s="265" t="s">
        <v>155</v>
      </c>
    </row>
    <row r="366" s="14" customFormat="1">
      <c r="A366" s="14"/>
      <c r="B366" s="244"/>
      <c r="C366" s="245"/>
      <c r="D366" s="227" t="s">
        <v>168</v>
      </c>
      <c r="E366" s="246" t="s">
        <v>21</v>
      </c>
      <c r="F366" s="247" t="s">
        <v>1833</v>
      </c>
      <c r="G366" s="245"/>
      <c r="H366" s="248">
        <v>16.056000000000001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168</v>
      </c>
      <c r="AU366" s="254" t="s">
        <v>85</v>
      </c>
      <c r="AV366" s="14" t="s">
        <v>85</v>
      </c>
      <c r="AW366" s="14" t="s">
        <v>37</v>
      </c>
      <c r="AX366" s="14" t="s">
        <v>76</v>
      </c>
      <c r="AY366" s="254" t="s">
        <v>155</v>
      </c>
    </row>
    <row r="367" s="14" customFormat="1">
      <c r="A367" s="14"/>
      <c r="B367" s="244"/>
      <c r="C367" s="245"/>
      <c r="D367" s="227" t="s">
        <v>168</v>
      </c>
      <c r="E367" s="246" t="s">
        <v>21</v>
      </c>
      <c r="F367" s="247" t="s">
        <v>1834</v>
      </c>
      <c r="G367" s="245"/>
      <c r="H367" s="248">
        <v>39.094999999999999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168</v>
      </c>
      <c r="AU367" s="254" t="s">
        <v>85</v>
      </c>
      <c r="AV367" s="14" t="s">
        <v>85</v>
      </c>
      <c r="AW367" s="14" t="s">
        <v>37</v>
      </c>
      <c r="AX367" s="14" t="s">
        <v>76</v>
      </c>
      <c r="AY367" s="254" t="s">
        <v>155</v>
      </c>
    </row>
    <row r="368" s="15" customFormat="1">
      <c r="A368" s="15"/>
      <c r="B368" s="255"/>
      <c r="C368" s="256"/>
      <c r="D368" s="227" t="s">
        <v>168</v>
      </c>
      <c r="E368" s="257" t="s">
        <v>21</v>
      </c>
      <c r="F368" s="258" t="s">
        <v>171</v>
      </c>
      <c r="G368" s="256"/>
      <c r="H368" s="259">
        <v>55.151000000000003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168</v>
      </c>
      <c r="AU368" s="265" t="s">
        <v>85</v>
      </c>
      <c r="AV368" s="15" t="s">
        <v>162</v>
      </c>
      <c r="AW368" s="15" t="s">
        <v>37</v>
      </c>
      <c r="AX368" s="15" t="s">
        <v>83</v>
      </c>
      <c r="AY368" s="265" t="s">
        <v>155</v>
      </c>
    </row>
    <row r="369" s="12" customFormat="1" ht="22.8" customHeight="1">
      <c r="A369" s="12"/>
      <c r="B369" s="198"/>
      <c r="C369" s="199"/>
      <c r="D369" s="200" t="s">
        <v>75</v>
      </c>
      <c r="E369" s="212" t="s">
        <v>205</v>
      </c>
      <c r="F369" s="212" t="s">
        <v>624</v>
      </c>
      <c r="G369" s="199"/>
      <c r="H369" s="199"/>
      <c r="I369" s="202"/>
      <c r="J369" s="213">
        <f>BK369</f>
        <v>0</v>
      </c>
      <c r="K369" s="199"/>
      <c r="L369" s="204"/>
      <c r="M369" s="205"/>
      <c r="N369" s="206"/>
      <c r="O369" s="206"/>
      <c r="P369" s="207">
        <f>SUM(P370:P375)</f>
        <v>0</v>
      </c>
      <c r="Q369" s="206"/>
      <c r="R369" s="207">
        <f>SUM(R370:R375)</f>
        <v>0.085031999999999996</v>
      </c>
      <c r="S369" s="206"/>
      <c r="T369" s="208">
        <f>SUM(T370:T375)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9" t="s">
        <v>83</v>
      </c>
      <c r="AT369" s="210" t="s">
        <v>75</v>
      </c>
      <c r="AU369" s="210" t="s">
        <v>83</v>
      </c>
      <c r="AY369" s="209" t="s">
        <v>155</v>
      </c>
      <c r="BK369" s="211">
        <f>SUM(BK370:BK375)</f>
        <v>0</v>
      </c>
    </row>
    <row r="370" s="2" customFormat="1" ht="16.5" customHeight="1">
      <c r="A370" s="40"/>
      <c r="B370" s="41"/>
      <c r="C370" s="214" t="s">
        <v>520</v>
      </c>
      <c r="D370" s="214" t="s">
        <v>157</v>
      </c>
      <c r="E370" s="215" t="s">
        <v>626</v>
      </c>
      <c r="F370" s="216" t="s">
        <v>627</v>
      </c>
      <c r="G370" s="217" t="s">
        <v>160</v>
      </c>
      <c r="H370" s="218">
        <v>10.629</v>
      </c>
      <c r="I370" s="219"/>
      <c r="J370" s="220">
        <f>ROUND(I370*H370,2)</f>
        <v>0</v>
      </c>
      <c r="K370" s="216" t="s">
        <v>479</v>
      </c>
      <c r="L370" s="46"/>
      <c r="M370" s="221" t="s">
        <v>21</v>
      </c>
      <c r="N370" s="222" t="s">
        <v>47</v>
      </c>
      <c r="O370" s="86"/>
      <c r="P370" s="223">
        <f>O370*H370</f>
        <v>0</v>
      </c>
      <c r="Q370" s="223">
        <v>0.0080000000000000002</v>
      </c>
      <c r="R370" s="223">
        <f>Q370*H370</f>
        <v>0.085031999999999996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162</v>
      </c>
      <c r="AT370" s="225" t="s">
        <v>157</v>
      </c>
      <c r="AU370" s="225" t="s">
        <v>85</v>
      </c>
      <c r="AY370" s="19" t="s">
        <v>155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83</v>
      </c>
      <c r="BK370" s="226">
        <f>ROUND(I370*H370,2)</f>
        <v>0</v>
      </c>
      <c r="BL370" s="19" t="s">
        <v>162</v>
      </c>
      <c r="BM370" s="225" t="s">
        <v>1835</v>
      </c>
    </row>
    <row r="371" s="2" customFormat="1">
      <c r="A371" s="40"/>
      <c r="B371" s="41"/>
      <c r="C371" s="42"/>
      <c r="D371" s="227" t="s">
        <v>164</v>
      </c>
      <c r="E371" s="42"/>
      <c r="F371" s="228" t="s">
        <v>627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164</v>
      </c>
      <c r="AU371" s="19" t="s">
        <v>85</v>
      </c>
    </row>
    <row r="372" s="13" customFormat="1">
      <c r="A372" s="13"/>
      <c r="B372" s="234"/>
      <c r="C372" s="235"/>
      <c r="D372" s="227" t="s">
        <v>168</v>
      </c>
      <c r="E372" s="236" t="s">
        <v>21</v>
      </c>
      <c r="F372" s="237" t="s">
        <v>1445</v>
      </c>
      <c r="G372" s="235"/>
      <c r="H372" s="236" t="s">
        <v>21</v>
      </c>
      <c r="I372" s="238"/>
      <c r="J372" s="235"/>
      <c r="K372" s="235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168</v>
      </c>
      <c r="AU372" s="243" t="s">
        <v>85</v>
      </c>
      <c r="AV372" s="13" t="s">
        <v>83</v>
      </c>
      <c r="AW372" s="13" t="s">
        <v>37</v>
      </c>
      <c r="AX372" s="13" t="s">
        <v>76</v>
      </c>
      <c r="AY372" s="243" t="s">
        <v>155</v>
      </c>
    </row>
    <row r="373" s="14" customFormat="1">
      <c r="A373" s="14"/>
      <c r="B373" s="244"/>
      <c r="C373" s="245"/>
      <c r="D373" s="227" t="s">
        <v>168</v>
      </c>
      <c r="E373" s="246" t="s">
        <v>21</v>
      </c>
      <c r="F373" s="247" t="s">
        <v>1836</v>
      </c>
      <c r="G373" s="245"/>
      <c r="H373" s="248">
        <v>6.2510000000000003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168</v>
      </c>
      <c r="AU373" s="254" t="s">
        <v>85</v>
      </c>
      <c r="AV373" s="14" t="s">
        <v>85</v>
      </c>
      <c r="AW373" s="14" t="s">
        <v>37</v>
      </c>
      <c r="AX373" s="14" t="s">
        <v>76</v>
      </c>
      <c r="AY373" s="254" t="s">
        <v>155</v>
      </c>
    </row>
    <row r="374" s="14" customFormat="1">
      <c r="A374" s="14"/>
      <c r="B374" s="244"/>
      <c r="C374" s="245"/>
      <c r="D374" s="227" t="s">
        <v>168</v>
      </c>
      <c r="E374" s="246" t="s">
        <v>21</v>
      </c>
      <c r="F374" s="247" t="s">
        <v>1837</v>
      </c>
      <c r="G374" s="245"/>
      <c r="H374" s="248">
        <v>4.3780000000000001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168</v>
      </c>
      <c r="AU374" s="254" t="s">
        <v>85</v>
      </c>
      <c r="AV374" s="14" t="s">
        <v>85</v>
      </c>
      <c r="AW374" s="14" t="s">
        <v>37</v>
      </c>
      <c r="AX374" s="14" t="s">
        <v>76</v>
      </c>
      <c r="AY374" s="254" t="s">
        <v>155</v>
      </c>
    </row>
    <row r="375" s="15" customFormat="1">
      <c r="A375" s="15"/>
      <c r="B375" s="255"/>
      <c r="C375" s="256"/>
      <c r="D375" s="227" t="s">
        <v>168</v>
      </c>
      <c r="E375" s="257" t="s">
        <v>21</v>
      </c>
      <c r="F375" s="258" t="s">
        <v>171</v>
      </c>
      <c r="G375" s="256"/>
      <c r="H375" s="259">
        <v>10.629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5" t="s">
        <v>168</v>
      </c>
      <c r="AU375" s="265" t="s">
        <v>85</v>
      </c>
      <c r="AV375" s="15" t="s">
        <v>162</v>
      </c>
      <c r="AW375" s="15" t="s">
        <v>37</v>
      </c>
      <c r="AX375" s="15" t="s">
        <v>83</v>
      </c>
      <c r="AY375" s="265" t="s">
        <v>155</v>
      </c>
    </row>
    <row r="376" s="12" customFormat="1" ht="22.8" customHeight="1">
      <c r="A376" s="12"/>
      <c r="B376" s="198"/>
      <c r="C376" s="199"/>
      <c r="D376" s="200" t="s">
        <v>75</v>
      </c>
      <c r="E376" s="212" t="s">
        <v>225</v>
      </c>
      <c r="F376" s="212" t="s">
        <v>634</v>
      </c>
      <c r="G376" s="199"/>
      <c r="H376" s="199"/>
      <c r="I376" s="202"/>
      <c r="J376" s="213">
        <f>BK376</f>
        <v>0</v>
      </c>
      <c r="K376" s="199"/>
      <c r="L376" s="204"/>
      <c r="M376" s="205"/>
      <c r="N376" s="206"/>
      <c r="O376" s="206"/>
      <c r="P376" s="207">
        <f>SUM(P377:P521)</f>
        <v>0</v>
      </c>
      <c r="Q376" s="206"/>
      <c r="R376" s="207">
        <f>SUM(R377:R521)</f>
        <v>120.82216176999999</v>
      </c>
      <c r="S376" s="206"/>
      <c r="T376" s="208">
        <f>SUM(T377:T521)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9" t="s">
        <v>83</v>
      </c>
      <c r="AT376" s="210" t="s">
        <v>75</v>
      </c>
      <c r="AU376" s="210" t="s">
        <v>83</v>
      </c>
      <c r="AY376" s="209" t="s">
        <v>155</v>
      </c>
      <c r="BK376" s="211">
        <f>SUM(BK377:BK521)</f>
        <v>0</v>
      </c>
    </row>
    <row r="377" s="2" customFormat="1" ht="24.15" customHeight="1">
      <c r="A377" s="40"/>
      <c r="B377" s="41"/>
      <c r="C377" s="214" t="s">
        <v>529</v>
      </c>
      <c r="D377" s="214" t="s">
        <v>157</v>
      </c>
      <c r="E377" s="215" t="s">
        <v>1838</v>
      </c>
      <c r="F377" s="216" t="s">
        <v>1839</v>
      </c>
      <c r="G377" s="217" t="s">
        <v>208</v>
      </c>
      <c r="H377" s="218">
        <v>88.450000000000003</v>
      </c>
      <c r="I377" s="219"/>
      <c r="J377" s="220">
        <f>ROUND(I377*H377,2)</f>
        <v>0</v>
      </c>
      <c r="K377" s="216" t="s">
        <v>161</v>
      </c>
      <c r="L377" s="46"/>
      <c r="M377" s="221" t="s">
        <v>21</v>
      </c>
      <c r="N377" s="222" t="s">
        <v>47</v>
      </c>
      <c r="O377" s="86"/>
      <c r="P377" s="223">
        <f>O377*H377</f>
        <v>0</v>
      </c>
      <c r="Q377" s="223">
        <v>0.00023000000000000001</v>
      </c>
      <c r="R377" s="223">
        <f>Q377*H377</f>
        <v>0.0203435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162</v>
      </c>
      <c r="AT377" s="225" t="s">
        <v>157</v>
      </c>
      <c r="AU377" s="225" t="s">
        <v>85</v>
      </c>
      <c r="AY377" s="19" t="s">
        <v>155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83</v>
      </c>
      <c r="BK377" s="226">
        <f>ROUND(I377*H377,2)</f>
        <v>0</v>
      </c>
      <c r="BL377" s="19" t="s">
        <v>162</v>
      </c>
      <c r="BM377" s="225" t="s">
        <v>1840</v>
      </c>
    </row>
    <row r="378" s="2" customFormat="1">
      <c r="A378" s="40"/>
      <c r="B378" s="41"/>
      <c r="C378" s="42"/>
      <c r="D378" s="227" t="s">
        <v>164</v>
      </c>
      <c r="E378" s="42"/>
      <c r="F378" s="228" t="s">
        <v>1841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164</v>
      </c>
      <c r="AU378" s="19" t="s">
        <v>85</v>
      </c>
    </row>
    <row r="379" s="2" customFormat="1">
      <c r="A379" s="40"/>
      <c r="B379" s="41"/>
      <c r="C379" s="42"/>
      <c r="D379" s="232" t="s">
        <v>166</v>
      </c>
      <c r="E379" s="42"/>
      <c r="F379" s="233" t="s">
        <v>1842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166</v>
      </c>
      <c r="AU379" s="19" t="s">
        <v>85</v>
      </c>
    </row>
    <row r="380" s="14" customFormat="1">
      <c r="A380" s="14"/>
      <c r="B380" s="244"/>
      <c r="C380" s="245"/>
      <c r="D380" s="227" t="s">
        <v>168</v>
      </c>
      <c r="E380" s="246" t="s">
        <v>21</v>
      </c>
      <c r="F380" s="247" t="s">
        <v>1706</v>
      </c>
      <c r="G380" s="245"/>
      <c r="H380" s="248">
        <v>88.450000000000003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168</v>
      </c>
      <c r="AU380" s="254" t="s">
        <v>85</v>
      </c>
      <c r="AV380" s="14" t="s">
        <v>85</v>
      </c>
      <c r="AW380" s="14" t="s">
        <v>37</v>
      </c>
      <c r="AX380" s="14" t="s">
        <v>83</v>
      </c>
      <c r="AY380" s="254" t="s">
        <v>155</v>
      </c>
    </row>
    <row r="381" s="2" customFormat="1" ht="16.5" customHeight="1">
      <c r="A381" s="40"/>
      <c r="B381" s="41"/>
      <c r="C381" s="277" t="s">
        <v>536</v>
      </c>
      <c r="D381" s="277" t="s">
        <v>476</v>
      </c>
      <c r="E381" s="278" t="s">
        <v>1843</v>
      </c>
      <c r="F381" s="279" t="s">
        <v>1844</v>
      </c>
      <c r="G381" s="280" t="s">
        <v>208</v>
      </c>
      <c r="H381" s="281">
        <v>89.334999999999994</v>
      </c>
      <c r="I381" s="282"/>
      <c r="J381" s="283">
        <f>ROUND(I381*H381,2)</f>
        <v>0</v>
      </c>
      <c r="K381" s="279" t="s">
        <v>161</v>
      </c>
      <c r="L381" s="284"/>
      <c r="M381" s="285" t="s">
        <v>21</v>
      </c>
      <c r="N381" s="286" t="s">
        <v>47</v>
      </c>
      <c r="O381" s="86"/>
      <c r="P381" s="223">
        <f>O381*H381</f>
        <v>0</v>
      </c>
      <c r="Q381" s="223">
        <v>0.81000000000000005</v>
      </c>
      <c r="R381" s="223">
        <f>Q381*H381</f>
        <v>72.361350000000002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225</v>
      </c>
      <c r="AT381" s="225" t="s">
        <v>476</v>
      </c>
      <c r="AU381" s="225" t="s">
        <v>85</v>
      </c>
      <c r="AY381" s="19" t="s">
        <v>155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83</v>
      </c>
      <c r="BK381" s="226">
        <f>ROUND(I381*H381,2)</f>
        <v>0</v>
      </c>
      <c r="BL381" s="19" t="s">
        <v>162</v>
      </c>
      <c r="BM381" s="225" t="s">
        <v>1845</v>
      </c>
    </row>
    <row r="382" s="2" customFormat="1">
      <c r="A382" s="40"/>
      <c r="B382" s="41"/>
      <c r="C382" s="42"/>
      <c r="D382" s="227" t="s">
        <v>164</v>
      </c>
      <c r="E382" s="42"/>
      <c r="F382" s="228" t="s">
        <v>1844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164</v>
      </c>
      <c r="AU382" s="19" t="s">
        <v>85</v>
      </c>
    </row>
    <row r="383" s="14" customFormat="1">
      <c r="A383" s="14"/>
      <c r="B383" s="244"/>
      <c r="C383" s="245"/>
      <c r="D383" s="227" t="s">
        <v>168</v>
      </c>
      <c r="E383" s="245"/>
      <c r="F383" s="247" t="s">
        <v>1846</v>
      </c>
      <c r="G383" s="245"/>
      <c r="H383" s="248">
        <v>89.334999999999994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168</v>
      </c>
      <c r="AU383" s="254" t="s">
        <v>85</v>
      </c>
      <c r="AV383" s="14" t="s">
        <v>85</v>
      </c>
      <c r="AW383" s="14" t="s">
        <v>4</v>
      </c>
      <c r="AX383" s="14" t="s">
        <v>83</v>
      </c>
      <c r="AY383" s="254" t="s">
        <v>155</v>
      </c>
    </row>
    <row r="384" s="2" customFormat="1" ht="24.15" customHeight="1">
      <c r="A384" s="40"/>
      <c r="B384" s="41"/>
      <c r="C384" s="214" t="s">
        <v>550</v>
      </c>
      <c r="D384" s="214" t="s">
        <v>157</v>
      </c>
      <c r="E384" s="215" t="s">
        <v>636</v>
      </c>
      <c r="F384" s="216" t="s">
        <v>637</v>
      </c>
      <c r="G384" s="217" t="s">
        <v>208</v>
      </c>
      <c r="H384" s="218">
        <v>36</v>
      </c>
      <c r="I384" s="219"/>
      <c r="J384" s="220">
        <f>ROUND(I384*H384,2)</f>
        <v>0</v>
      </c>
      <c r="K384" s="216" t="s">
        <v>161</v>
      </c>
      <c r="L384" s="46"/>
      <c r="M384" s="221" t="s">
        <v>21</v>
      </c>
      <c r="N384" s="222" t="s">
        <v>47</v>
      </c>
      <c r="O384" s="86"/>
      <c r="P384" s="223">
        <f>O384*H384</f>
        <v>0</v>
      </c>
      <c r="Q384" s="223">
        <v>0.00025000000000000001</v>
      </c>
      <c r="R384" s="223">
        <f>Q384*H384</f>
        <v>0.0090000000000000011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162</v>
      </c>
      <c r="AT384" s="225" t="s">
        <v>157</v>
      </c>
      <c r="AU384" s="225" t="s">
        <v>85</v>
      </c>
      <c r="AY384" s="19" t="s">
        <v>155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83</v>
      </c>
      <c r="BK384" s="226">
        <f>ROUND(I384*H384,2)</f>
        <v>0</v>
      </c>
      <c r="BL384" s="19" t="s">
        <v>162</v>
      </c>
      <c r="BM384" s="225" t="s">
        <v>1847</v>
      </c>
    </row>
    <row r="385" s="2" customFormat="1">
      <c r="A385" s="40"/>
      <c r="B385" s="41"/>
      <c r="C385" s="42"/>
      <c r="D385" s="227" t="s">
        <v>164</v>
      </c>
      <c r="E385" s="42"/>
      <c r="F385" s="228" t="s">
        <v>639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164</v>
      </c>
      <c r="AU385" s="19" t="s">
        <v>85</v>
      </c>
    </row>
    <row r="386" s="2" customFormat="1">
      <c r="A386" s="40"/>
      <c r="B386" s="41"/>
      <c r="C386" s="42"/>
      <c r="D386" s="232" t="s">
        <v>166</v>
      </c>
      <c r="E386" s="42"/>
      <c r="F386" s="233" t="s">
        <v>640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166</v>
      </c>
      <c r="AU386" s="19" t="s">
        <v>85</v>
      </c>
    </row>
    <row r="387" s="14" customFormat="1">
      <c r="A387" s="14"/>
      <c r="B387" s="244"/>
      <c r="C387" s="245"/>
      <c r="D387" s="227" t="s">
        <v>168</v>
      </c>
      <c r="E387" s="246" t="s">
        <v>21</v>
      </c>
      <c r="F387" s="247" t="s">
        <v>1705</v>
      </c>
      <c r="G387" s="245"/>
      <c r="H387" s="248">
        <v>36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168</v>
      </c>
      <c r="AU387" s="254" t="s">
        <v>85</v>
      </c>
      <c r="AV387" s="14" t="s">
        <v>85</v>
      </c>
      <c r="AW387" s="14" t="s">
        <v>37</v>
      </c>
      <c r="AX387" s="14" t="s">
        <v>83</v>
      </c>
      <c r="AY387" s="254" t="s">
        <v>155</v>
      </c>
    </row>
    <row r="388" s="2" customFormat="1" ht="16.5" customHeight="1">
      <c r="A388" s="40"/>
      <c r="B388" s="41"/>
      <c r="C388" s="277" t="s">
        <v>561</v>
      </c>
      <c r="D388" s="277" t="s">
        <v>476</v>
      </c>
      <c r="E388" s="278" t="s">
        <v>643</v>
      </c>
      <c r="F388" s="279" t="s">
        <v>644</v>
      </c>
      <c r="G388" s="280" t="s">
        <v>208</v>
      </c>
      <c r="H388" s="281">
        <v>36.359999999999999</v>
      </c>
      <c r="I388" s="282"/>
      <c r="J388" s="283">
        <f>ROUND(I388*H388,2)</f>
        <v>0</v>
      </c>
      <c r="K388" s="279" t="s">
        <v>161</v>
      </c>
      <c r="L388" s="284"/>
      <c r="M388" s="285" t="s">
        <v>21</v>
      </c>
      <c r="N388" s="286" t="s">
        <v>47</v>
      </c>
      <c r="O388" s="86"/>
      <c r="P388" s="223">
        <f>O388*H388</f>
        <v>0</v>
      </c>
      <c r="Q388" s="223">
        <v>0.52000000000000002</v>
      </c>
      <c r="R388" s="223">
        <f>Q388*H388</f>
        <v>18.9072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225</v>
      </c>
      <c r="AT388" s="225" t="s">
        <v>476</v>
      </c>
      <c r="AU388" s="225" t="s">
        <v>85</v>
      </c>
      <c r="AY388" s="19" t="s">
        <v>155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83</v>
      </c>
      <c r="BK388" s="226">
        <f>ROUND(I388*H388,2)</f>
        <v>0</v>
      </c>
      <c r="BL388" s="19" t="s">
        <v>162</v>
      </c>
      <c r="BM388" s="225" t="s">
        <v>1848</v>
      </c>
    </row>
    <row r="389" s="2" customFormat="1">
      <c r="A389" s="40"/>
      <c r="B389" s="41"/>
      <c r="C389" s="42"/>
      <c r="D389" s="227" t="s">
        <v>164</v>
      </c>
      <c r="E389" s="42"/>
      <c r="F389" s="228" t="s">
        <v>644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164</v>
      </c>
      <c r="AU389" s="19" t="s">
        <v>85</v>
      </c>
    </row>
    <row r="390" s="14" customFormat="1">
      <c r="A390" s="14"/>
      <c r="B390" s="244"/>
      <c r="C390" s="245"/>
      <c r="D390" s="227" t="s">
        <v>168</v>
      </c>
      <c r="E390" s="245"/>
      <c r="F390" s="247" t="s">
        <v>1849</v>
      </c>
      <c r="G390" s="245"/>
      <c r="H390" s="248">
        <v>36.359999999999999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168</v>
      </c>
      <c r="AU390" s="254" t="s">
        <v>85</v>
      </c>
      <c r="AV390" s="14" t="s">
        <v>85</v>
      </c>
      <c r="AW390" s="14" t="s">
        <v>4</v>
      </c>
      <c r="AX390" s="14" t="s">
        <v>83</v>
      </c>
      <c r="AY390" s="254" t="s">
        <v>155</v>
      </c>
    </row>
    <row r="391" s="2" customFormat="1" ht="16.5" customHeight="1">
      <c r="A391" s="40"/>
      <c r="B391" s="41"/>
      <c r="C391" s="214" t="s">
        <v>566</v>
      </c>
      <c r="D391" s="214" t="s">
        <v>157</v>
      </c>
      <c r="E391" s="215" t="s">
        <v>1850</v>
      </c>
      <c r="F391" s="216" t="s">
        <v>1851</v>
      </c>
      <c r="G391" s="217" t="s">
        <v>208</v>
      </c>
      <c r="H391" s="218">
        <v>88.450000000000003</v>
      </c>
      <c r="I391" s="219"/>
      <c r="J391" s="220">
        <f>ROUND(I391*H391,2)</f>
        <v>0</v>
      </c>
      <c r="K391" s="216" t="s">
        <v>161</v>
      </c>
      <c r="L391" s="46"/>
      <c r="M391" s="221" t="s">
        <v>21</v>
      </c>
      <c r="N391" s="222" t="s">
        <v>47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162</v>
      </c>
      <c r="AT391" s="225" t="s">
        <v>157</v>
      </c>
      <c r="AU391" s="225" t="s">
        <v>85</v>
      </c>
      <c r="AY391" s="19" t="s">
        <v>155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83</v>
      </c>
      <c r="BK391" s="226">
        <f>ROUND(I391*H391,2)</f>
        <v>0</v>
      </c>
      <c r="BL391" s="19" t="s">
        <v>162</v>
      </c>
      <c r="BM391" s="225" t="s">
        <v>1852</v>
      </c>
    </row>
    <row r="392" s="2" customFormat="1">
      <c r="A392" s="40"/>
      <c r="B392" s="41"/>
      <c r="C392" s="42"/>
      <c r="D392" s="227" t="s">
        <v>164</v>
      </c>
      <c r="E392" s="42"/>
      <c r="F392" s="228" t="s">
        <v>1853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164</v>
      </c>
      <c r="AU392" s="19" t="s">
        <v>85</v>
      </c>
    </row>
    <row r="393" s="2" customFormat="1">
      <c r="A393" s="40"/>
      <c r="B393" s="41"/>
      <c r="C393" s="42"/>
      <c r="D393" s="232" t="s">
        <v>166</v>
      </c>
      <c r="E393" s="42"/>
      <c r="F393" s="233" t="s">
        <v>1854</v>
      </c>
      <c r="G393" s="42"/>
      <c r="H393" s="42"/>
      <c r="I393" s="229"/>
      <c r="J393" s="42"/>
      <c r="K393" s="42"/>
      <c r="L393" s="46"/>
      <c r="M393" s="230"/>
      <c r="N393" s="231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166</v>
      </c>
      <c r="AU393" s="19" t="s">
        <v>85</v>
      </c>
    </row>
    <row r="394" s="2" customFormat="1" ht="16.5" customHeight="1">
      <c r="A394" s="40"/>
      <c r="B394" s="41"/>
      <c r="C394" s="214" t="s">
        <v>576</v>
      </c>
      <c r="D394" s="214" t="s">
        <v>157</v>
      </c>
      <c r="E394" s="215" t="s">
        <v>659</v>
      </c>
      <c r="F394" s="216" t="s">
        <v>660</v>
      </c>
      <c r="G394" s="217" t="s">
        <v>208</v>
      </c>
      <c r="H394" s="218">
        <v>36</v>
      </c>
      <c r="I394" s="219"/>
      <c r="J394" s="220">
        <f>ROUND(I394*H394,2)</f>
        <v>0</v>
      </c>
      <c r="K394" s="216" t="s">
        <v>161</v>
      </c>
      <c r="L394" s="46"/>
      <c r="M394" s="221" t="s">
        <v>21</v>
      </c>
      <c r="N394" s="222" t="s">
        <v>47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162</v>
      </c>
      <c r="AT394" s="225" t="s">
        <v>157</v>
      </c>
      <c r="AU394" s="225" t="s">
        <v>85</v>
      </c>
      <c r="AY394" s="19" t="s">
        <v>155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83</v>
      </c>
      <c r="BK394" s="226">
        <f>ROUND(I394*H394,2)</f>
        <v>0</v>
      </c>
      <c r="BL394" s="19" t="s">
        <v>162</v>
      </c>
      <c r="BM394" s="225" t="s">
        <v>1855</v>
      </c>
    </row>
    <row r="395" s="2" customFormat="1">
      <c r="A395" s="40"/>
      <c r="B395" s="41"/>
      <c r="C395" s="42"/>
      <c r="D395" s="227" t="s">
        <v>164</v>
      </c>
      <c r="E395" s="42"/>
      <c r="F395" s="228" t="s">
        <v>662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164</v>
      </c>
      <c r="AU395" s="19" t="s">
        <v>85</v>
      </c>
    </row>
    <row r="396" s="2" customFormat="1">
      <c r="A396" s="40"/>
      <c r="B396" s="41"/>
      <c r="C396" s="42"/>
      <c r="D396" s="232" t="s">
        <v>166</v>
      </c>
      <c r="E396" s="42"/>
      <c r="F396" s="233" t="s">
        <v>663</v>
      </c>
      <c r="G396" s="42"/>
      <c r="H396" s="42"/>
      <c r="I396" s="229"/>
      <c r="J396" s="42"/>
      <c r="K396" s="42"/>
      <c r="L396" s="46"/>
      <c r="M396" s="230"/>
      <c r="N396" s="23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166</v>
      </c>
      <c r="AU396" s="19" t="s">
        <v>85</v>
      </c>
    </row>
    <row r="397" s="2" customFormat="1" ht="16.5" customHeight="1">
      <c r="A397" s="40"/>
      <c r="B397" s="41"/>
      <c r="C397" s="214" t="s">
        <v>581</v>
      </c>
      <c r="D397" s="214" t="s">
        <v>157</v>
      </c>
      <c r="E397" s="215" t="s">
        <v>665</v>
      </c>
      <c r="F397" s="216" t="s">
        <v>666</v>
      </c>
      <c r="G397" s="217" t="s">
        <v>553</v>
      </c>
      <c r="H397" s="218">
        <v>3</v>
      </c>
      <c r="I397" s="219"/>
      <c r="J397" s="220">
        <f>ROUND(I397*H397,2)</f>
        <v>0</v>
      </c>
      <c r="K397" s="216" t="s">
        <v>161</v>
      </c>
      <c r="L397" s="46"/>
      <c r="M397" s="221" t="s">
        <v>21</v>
      </c>
      <c r="N397" s="222" t="s">
        <v>47</v>
      </c>
      <c r="O397" s="86"/>
      <c r="P397" s="223">
        <f>O397*H397</f>
        <v>0</v>
      </c>
      <c r="Q397" s="223">
        <v>0.47094000000000003</v>
      </c>
      <c r="R397" s="223">
        <f>Q397*H397</f>
        <v>1.41282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162</v>
      </c>
      <c r="AT397" s="225" t="s">
        <v>157</v>
      </c>
      <c r="AU397" s="225" t="s">
        <v>85</v>
      </c>
      <c r="AY397" s="19" t="s">
        <v>155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83</v>
      </c>
      <c r="BK397" s="226">
        <f>ROUND(I397*H397,2)</f>
        <v>0</v>
      </c>
      <c r="BL397" s="19" t="s">
        <v>162</v>
      </c>
      <c r="BM397" s="225" t="s">
        <v>1856</v>
      </c>
    </row>
    <row r="398" s="2" customFormat="1">
      <c r="A398" s="40"/>
      <c r="B398" s="41"/>
      <c r="C398" s="42"/>
      <c r="D398" s="227" t="s">
        <v>164</v>
      </c>
      <c r="E398" s="42"/>
      <c r="F398" s="228" t="s">
        <v>668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164</v>
      </c>
      <c r="AU398" s="19" t="s">
        <v>85</v>
      </c>
    </row>
    <row r="399" s="2" customFormat="1">
      <c r="A399" s="40"/>
      <c r="B399" s="41"/>
      <c r="C399" s="42"/>
      <c r="D399" s="232" t="s">
        <v>166</v>
      </c>
      <c r="E399" s="42"/>
      <c r="F399" s="233" t="s">
        <v>669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166</v>
      </c>
      <c r="AU399" s="19" t="s">
        <v>85</v>
      </c>
    </row>
    <row r="400" s="2" customFormat="1" ht="16.5" customHeight="1">
      <c r="A400" s="40"/>
      <c r="B400" s="41"/>
      <c r="C400" s="214" t="s">
        <v>585</v>
      </c>
      <c r="D400" s="214" t="s">
        <v>157</v>
      </c>
      <c r="E400" s="215" t="s">
        <v>686</v>
      </c>
      <c r="F400" s="216" t="s">
        <v>687</v>
      </c>
      <c r="G400" s="217" t="s">
        <v>270</v>
      </c>
      <c r="H400" s="218">
        <v>1.613</v>
      </c>
      <c r="I400" s="219"/>
      <c r="J400" s="220">
        <f>ROUND(I400*H400,2)</f>
        <v>0</v>
      </c>
      <c r="K400" s="216" t="s">
        <v>161</v>
      </c>
      <c r="L400" s="46"/>
      <c r="M400" s="221" t="s">
        <v>21</v>
      </c>
      <c r="N400" s="222" t="s">
        <v>47</v>
      </c>
      <c r="O400" s="86"/>
      <c r="P400" s="223">
        <f>O400*H400</f>
        <v>0</v>
      </c>
      <c r="Q400" s="223">
        <v>2.5018699999999998</v>
      </c>
      <c r="R400" s="223">
        <f>Q400*H400</f>
        <v>4.0355163099999993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162</v>
      </c>
      <c r="AT400" s="225" t="s">
        <v>157</v>
      </c>
      <c r="AU400" s="225" t="s">
        <v>85</v>
      </c>
      <c r="AY400" s="19" t="s">
        <v>155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83</v>
      </c>
      <c r="BK400" s="226">
        <f>ROUND(I400*H400,2)</f>
        <v>0</v>
      </c>
      <c r="BL400" s="19" t="s">
        <v>162</v>
      </c>
      <c r="BM400" s="225" t="s">
        <v>1857</v>
      </c>
    </row>
    <row r="401" s="2" customFormat="1">
      <c r="A401" s="40"/>
      <c r="B401" s="41"/>
      <c r="C401" s="42"/>
      <c r="D401" s="227" t="s">
        <v>164</v>
      </c>
      <c r="E401" s="42"/>
      <c r="F401" s="228" t="s">
        <v>689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164</v>
      </c>
      <c r="AU401" s="19" t="s">
        <v>85</v>
      </c>
    </row>
    <row r="402" s="2" customFormat="1">
      <c r="A402" s="40"/>
      <c r="B402" s="41"/>
      <c r="C402" s="42"/>
      <c r="D402" s="232" t="s">
        <v>166</v>
      </c>
      <c r="E402" s="42"/>
      <c r="F402" s="233" t="s">
        <v>690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166</v>
      </c>
      <c r="AU402" s="19" t="s">
        <v>85</v>
      </c>
    </row>
    <row r="403" s="13" customFormat="1">
      <c r="A403" s="13"/>
      <c r="B403" s="234"/>
      <c r="C403" s="235"/>
      <c r="D403" s="227" t="s">
        <v>168</v>
      </c>
      <c r="E403" s="236" t="s">
        <v>21</v>
      </c>
      <c r="F403" s="237" t="s">
        <v>692</v>
      </c>
      <c r="G403" s="235"/>
      <c r="H403" s="236" t="s">
        <v>21</v>
      </c>
      <c r="I403" s="238"/>
      <c r="J403" s="235"/>
      <c r="K403" s="235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168</v>
      </c>
      <c r="AU403" s="243" t="s">
        <v>85</v>
      </c>
      <c r="AV403" s="13" t="s">
        <v>83</v>
      </c>
      <c r="AW403" s="13" t="s">
        <v>37</v>
      </c>
      <c r="AX403" s="13" t="s">
        <v>76</v>
      </c>
      <c r="AY403" s="243" t="s">
        <v>155</v>
      </c>
    </row>
    <row r="404" s="14" customFormat="1">
      <c r="A404" s="14"/>
      <c r="B404" s="244"/>
      <c r="C404" s="245"/>
      <c r="D404" s="227" t="s">
        <v>168</v>
      </c>
      <c r="E404" s="246" t="s">
        <v>21</v>
      </c>
      <c r="F404" s="247" t="s">
        <v>1858</v>
      </c>
      <c r="G404" s="245"/>
      <c r="H404" s="248">
        <v>1.05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168</v>
      </c>
      <c r="AU404" s="254" t="s">
        <v>85</v>
      </c>
      <c r="AV404" s="14" t="s">
        <v>85</v>
      </c>
      <c r="AW404" s="14" t="s">
        <v>37</v>
      </c>
      <c r="AX404" s="14" t="s">
        <v>76</v>
      </c>
      <c r="AY404" s="254" t="s">
        <v>155</v>
      </c>
    </row>
    <row r="405" s="14" customFormat="1">
      <c r="A405" s="14"/>
      <c r="B405" s="244"/>
      <c r="C405" s="245"/>
      <c r="D405" s="227" t="s">
        <v>168</v>
      </c>
      <c r="E405" s="246" t="s">
        <v>21</v>
      </c>
      <c r="F405" s="247" t="s">
        <v>1859</v>
      </c>
      <c r="G405" s="245"/>
      <c r="H405" s="248">
        <v>0.56299999999999994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168</v>
      </c>
      <c r="AU405" s="254" t="s">
        <v>85</v>
      </c>
      <c r="AV405" s="14" t="s">
        <v>85</v>
      </c>
      <c r="AW405" s="14" t="s">
        <v>37</v>
      </c>
      <c r="AX405" s="14" t="s">
        <v>76</v>
      </c>
      <c r="AY405" s="254" t="s">
        <v>155</v>
      </c>
    </row>
    <row r="406" s="15" customFormat="1">
      <c r="A406" s="15"/>
      <c r="B406" s="255"/>
      <c r="C406" s="256"/>
      <c r="D406" s="227" t="s">
        <v>168</v>
      </c>
      <c r="E406" s="257" t="s">
        <v>21</v>
      </c>
      <c r="F406" s="258" t="s">
        <v>171</v>
      </c>
      <c r="G406" s="256"/>
      <c r="H406" s="259">
        <v>1.613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5" t="s">
        <v>168</v>
      </c>
      <c r="AU406" s="265" t="s">
        <v>85</v>
      </c>
      <c r="AV406" s="15" t="s">
        <v>162</v>
      </c>
      <c r="AW406" s="15" t="s">
        <v>37</v>
      </c>
      <c r="AX406" s="15" t="s">
        <v>83</v>
      </c>
      <c r="AY406" s="265" t="s">
        <v>155</v>
      </c>
    </row>
    <row r="407" s="2" customFormat="1" ht="16.5" customHeight="1">
      <c r="A407" s="40"/>
      <c r="B407" s="41"/>
      <c r="C407" s="214" t="s">
        <v>590</v>
      </c>
      <c r="D407" s="214" t="s">
        <v>157</v>
      </c>
      <c r="E407" s="215" t="s">
        <v>696</v>
      </c>
      <c r="F407" s="216" t="s">
        <v>697</v>
      </c>
      <c r="G407" s="217" t="s">
        <v>270</v>
      </c>
      <c r="H407" s="218">
        <v>3.8799999999999999</v>
      </c>
      <c r="I407" s="219"/>
      <c r="J407" s="220">
        <f>ROUND(I407*H407,2)</f>
        <v>0</v>
      </c>
      <c r="K407" s="216" t="s">
        <v>161</v>
      </c>
      <c r="L407" s="46"/>
      <c r="M407" s="221" t="s">
        <v>21</v>
      </c>
      <c r="N407" s="222" t="s">
        <v>47</v>
      </c>
      <c r="O407" s="86"/>
      <c r="P407" s="223">
        <f>O407*H407</f>
        <v>0</v>
      </c>
      <c r="Q407" s="223">
        <v>2.5018699999999998</v>
      </c>
      <c r="R407" s="223">
        <f>Q407*H407</f>
        <v>9.7072555999999999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162</v>
      </c>
      <c r="AT407" s="225" t="s">
        <v>157</v>
      </c>
      <c r="AU407" s="225" t="s">
        <v>85</v>
      </c>
      <c r="AY407" s="19" t="s">
        <v>155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83</v>
      </c>
      <c r="BK407" s="226">
        <f>ROUND(I407*H407,2)</f>
        <v>0</v>
      </c>
      <c r="BL407" s="19" t="s">
        <v>162</v>
      </c>
      <c r="BM407" s="225" t="s">
        <v>1860</v>
      </c>
    </row>
    <row r="408" s="2" customFormat="1">
      <c r="A408" s="40"/>
      <c r="B408" s="41"/>
      <c r="C408" s="42"/>
      <c r="D408" s="227" t="s">
        <v>164</v>
      </c>
      <c r="E408" s="42"/>
      <c r="F408" s="228" t="s">
        <v>699</v>
      </c>
      <c r="G408" s="42"/>
      <c r="H408" s="42"/>
      <c r="I408" s="229"/>
      <c r="J408" s="42"/>
      <c r="K408" s="42"/>
      <c r="L408" s="46"/>
      <c r="M408" s="230"/>
      <c r="N408" s="231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164</v>
      </c>
      <c r="AU408" s="19" t="s">
        <v>85</v>
      </c>
    </row>
    <row r="409" s="2" customFormat="1">
      <c r="A409" s="40"/>
      <c r="B409" s="41"/>
      <c r="C409" s="42"/>
      <c r="D409" s="232" t="s">
        <v>166</v>
      </c>
      <c r="E409" s="42"/>
      <c r="F409" s="233" t="s">
        <v>700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166</v>
      </c>
      <c r="AU409" s="19" t="s">
        <v>85</v>
      </c>
    </row>
    <row r="410" s="13" customFormat="1">
      <c r="A410" s="13"/>
      <c r="B410" s="234"/>
      <c r="C410" s="235"/>
      <c r="D410" s="227" t="s">
        <v>168</v>
      </c>
      <c r="E410" s="236" t="s">
        <v>21</v>
      </c>
      <c r="F410" s="237" t="s">
        <v>702</v>
      </c>
      <c r="G410" s="235"/>
      <c r="H410" s="236" t="s">
        <v>21</v>
      </c>
      <c r="I410" s="238"/>
      <c r="J410" s="235"/>
      <c r="K410" s="235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168</v>
      </c>
      <c r="AU410" s="243" t="s">
        <v>85</v>
      </c>
      <c r="AV410" s="13" t="s">
        <v>83</v>
      </c>
      <c r="AW410" s="13" t="s">
        <v>37</v>
      </c>
      <c r="AX410" s="13" t="s">
        <v>76</v>
      </c>
      <c r="AY410" s="243" t="s">
        <v>155</v>
      </c>
    </row>
    <row r="411" s="14" customFormat="1">
      <c r="A411" s="14"/>
      <c r="B411" s="244"/>
      <c r="C411" s="245"/>
      <c r="D411" s="227" t="s">
        <v>168</v>
      </c>
      <c r="E411" s="246" t="s">
        <v>21</v>
      </c>
      <c r="F411" s="247" t="s">
        <v>1861</v>
      </c>
      <c r="G411" s="245"/>
      <c r="H411" s="248">
        <v>2.5009999999999999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168</v>
      </c>
      <c r="AU411" s="254" t="s">
        <v>85</v>
      </c>
      <c r="AV411" s="14" t="s">
        <v>85</v>
      </c>
      <c r="AW411" s="14" t="s">
        <v>37</v>
      </c>
      <c r="AX411" s="14" t="s">
        <v>76</v>
      </c>
      <c r="AY411" s="254" t="s">
        <v>155</v>
      </c>
    </row>
    <row r="412" s="14" customFormat="1">
      <c r="A412" s="14"/>
      <c r="B412" s="244"/>
      <c r="C412" s="245"/>
      <c r="D412" s="227" t="s">
        <v>168</v>
      </c>
      <c r="E412" s="246" t="s">
        <v>21</v>
      </c>
      <c r="F412" s="247" t="s">
        <v>1862</v>
      </c>
      <c r="G412" s="245"/>
      <c r="H412" s="248">
        <v>-0.16600000000000001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168</v>
      </c>
      <c r="AU412" s="254" t="s">
        <v>85</v>
      </c>
      <c r="AV412" s="14" t="s">
        <v>85</v>
      </c>
      <c r="AW412" s="14" t="s">
        <v>37</v>
      </c>
      <c r="AX412" s="14" t="s">
        <v>76</v>
      </c>
      <c r="AY412" s="254" t="s">
        <v>155</v>
      </c>
    </row>
    <row r="413" s="14" customFormat="1">
      <c r="A413" s="14"/>
      <c r="B413" s="244"/>
      <c r="C413" s="245"/>
      <c r="D413" s="227" t="s">
        <v>168</v>
      </c>
      <c r="E413" s="246" t="s">
        <v>21</v>
      </c>
      <c r="F413" s="247" t="s">
        <v>1863</v>
      </c>
      <c r="G413" s="245"/>
      <c r="H413" s="248">
        <v>-0.155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168</v>
      </c>
      <c r="AU413" s="254" t="s">
        <v>85</v>
      </c>
      <c r="AV413" s="14" t="s">
        <v>85</v>
      </c>
      <c r="AW413" s="14" t="s">
        <v>37</v>
      </c>
      <c r="AX413" s="14" t="s">
        <v>76</v>
      </c>
      <c r="AY413" s="254" t="s">
        <v>155</v>
      </c>
    </row>
    <row r="414" s="14" customFormat="1">
      <c r="A414" s="14"/>
      <c r="B414" s="244"/>
      <c r="C414" s="245"/>
      <c r="D414" s="227" t="s">
        <v>168</v>
      </c>
      <c r="E414" s="246" t="s">
        <v>21</v>
      </c>
      <c r="F414" s="247" t="s">
        <v>1864</v>
      </c>
      <c r="G414" s="245"/>
      <c r="H414" s="248">
        <v>-0.045999999999999999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168</v>
      </c>
      <c r="AU414" s="254" t="s">
        <v>85</v>
      </c>
      <c r="AV414" s="14" t="s">
        <v>85</v>
      </c>
      <c r="AW414" s="14" t="s">
        <v>37</v>
      </c>
      <c r="AX414" s="14" t="s">
        <v>76</v>
      </c>
      <c r="AY414" s="254" t="s">
        <v>155</v>
      </c>
    </row>
    <row r="415" s="14" customFormat="1">
      <c r="A415" s="14"/>
      <c r="B415" s="244"/>
      <c r="C415" s="245"/>
      <c r="D415" s="227" t="s">
        <v>168</v>
      </c>
      <c r="E415" s="246" t="s">
        <v>21</v>
      </c>
      <c r="F415" s="247" t="s">
        <v>1865</v>
      </c>
      <c r="G415" s="245"/>
      <c r="H415" s="248">
        <v>1.9470000000000001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168</v>
      </c>
      <c r="AU415" s="254" t="s">
        <v>85</v>
      </c>
      <c r="AV415" s="14" t="s">
        <v>85</v>
      </c>
      <c r="AW415" s="14" t="s">
        <v>37</v>
      </c>
      <c r="AX415" s="14" t="s">
        <v>76</v>
      </c>
      <c r="AY415" s="254" t="s">
        <v>155</v>
      </c>
    </row>
    <row r="416" s="14" customFormat="1">
      <c r="A416" s="14"/>
      <c r="B416" s="244"/>
      <c r="C416" s="245"/>
      <c r="D416" s="227" t="s">
        <v>168</v>
      </c>
      <c r="E416" s="246" t="s">
        <v>21</v>
      </c>
      <c r="F416" s="247" t="s">
        <v>1863</v>
      </c>
      <c r="G416" s="245"/>
      <c r="H416" s="248">
        <v>-0.155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168</v>
      </c>
      <c r="AU416" s="254" t="s">
        <v>85</v>
      </c>
      <c r="AV416" s="14" t="s">
        <v>85</v>
      </c>
      <c r="AW416" s="14" t="s">
        <v>37</v>
      </c>
      <c r="AX416" s="14" t="s">
        <v>76</v>
      </c>
      <c r="AY416" s="254" t="s">
        <v>155</v>
      </c>
    </row>
    <row r="417" s="14" customFormat="1">
      <c r="A417" s="14"/>
      <c r="B417" s="244"/>
      <c r="C417" s="245"/>
      <c r="D417" s="227" t="s">
        <v>168</v>
      </c>
      <c r="E417" s="246" t="s">
        <v>21</v>
      </c>
      <c r="F417" s="247" t="s">
        <v>1864</v>
      </c>
      <c r="G417" s="245"/>
      <c r="H417" s="248">
        <v>-0.045999999999999999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168</v>
      </c>
      <c r="AU417" s="254" t="s">
        <v>85</v>
      </c>
      <c r="AV417" s="14" t="s">
        <v>85</v>
      </c>
      <c r="AW417" s="14" t="s">
        <v>37</v>
      </c>
      <c r="AX417" s="14" t="s">
        <v>76</v>
      </c>
      <c r="AY417" s="254" t="s">
        <v>155</v>
      </c>
    </row>
    <row r="418" s="15" customFormat="1">
      <c r="A418" s="15"/>
      <c r="B418" s="255"/>
      <c r="C418" s="256"/>
      <c r="D418" s="227" t="s">
        <v>168</v>
      </c>
      <c r="E418" s="257" t="s">
        <v>21</v>
      </c>
      <c r="F418" s="258" t="s">
        <v>171</v>
      </c>
      <c r="G418" s="256"/>
      <c r="H418" s="259">
        <v>3.8799999999999999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5" t="s">
        <v>168</v>
      </c>
      <c r="AU418" s="265" t="s">
        <v>85</v>
      </c>
      <c r="AV418" s="15" t="s">
        <v>162</v>
      </c>
      <c r="AW418" s="15" t="s">
        <v>37</v>
      </c>
      <c r="AX418" s="15" t="s">
        <v>83</v>
      </c>
      <c r="AY418" s="265" t="s">
        <v>155</v>
      </c>
    </row>
    <row r="419" s="2" customFormat="1" ht="21.75" customHeight="1">
      <c r="A419" s="40"/>
      <c r="B419" s="41"/>
      <c r="C419" s="214" t="s">
        <v>597</v>
      </c>
      <c r="D419" s="214" t="s">
        <v>157</v>
      </c>
      <c r="E419" s="215" t="s">
        <v>707</v>
      </c>
      <c r="F419" s="216" t="s">
        <v>708</v>
      </c>
      <c r="G419" s="217" t="s">
        <v>270</v>
      </c>
      <c r="H419" s="218">
        <v>2.1480000000000001</v>
      </c>
      <c r="I419" s="219"/>
      <c r="J419" s="220">
        <f>ROUND(I419*H419,2)</f>
        <v>0</v>
      </c>
      <c r="K419" s="216" t="s">
        <v>479</v>
      </c>
      <c r="L419" s="46"/>
      <c r="M419" s="221" t="s">
        <v>21</v>
      </c>
      <c r="N419" s="222" t="s">
        <v>47</v>
      </c>
      <c r="O419" s="86"/>
      <c r="P419" s="223">
        <f>O419*H419</f>
        <v>0</v>
      </c>
      <c r="Q419" s="223">
        <v>2.4775800000000001</v>
      </c>
      <c r="R419" s="223">
        <f>Q419*H419</f>
        <v>5.3218418400000003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162</v>
      </c>
      <c r="AT419" s="225" t="s">
        <v>157</v>
      </c>
      <c r="AU419" s="225" t="s">
        <v>85</v>
      </c>
      <c r="AY419" s="19" t="s">
        <v>155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83</v>
      </c>
      <c r="BK419" s="226">
        <f>ROUND(I419*H419,2)</f>
        <v>0</v>
      </c>
      <c r="BL419" s="19" t="s">
        <v>162</v>
      </c>
      <c r="BM419" s="225" t="s">
        <v>1866</v>
      </c>
    </row>
    <row r="420" s="2" customFormat="1">
      <c r="A420" s="40"/>
      <c r="B420" s="41"/>
      <c r="C420" s="42"/>
      <c r="D420" s="227" t="s">
        <v>164</v>
      </c>
      <c r="E420" s="42"/>
      <c r="F420" s="228" t="s">
        <v>710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164</v>
      </c>
      <c r="AU420" s="19" t="s">
        <v>85</v>
      </c>
    </row>
    <row r="421" s="13" customFormat="1">
      <c r="A421" s="13"/>
      <c r="B421" s="234"/>
      <c r="C421" s="235"/>
      <c r="D421" s="227" t="s">
        <v>168</v>
      </c>
      <c r="E421" s="236" t="s">
        <v>21</v>
      </c>
      <c r="F421" s="237" t="s">
        <v>711</v>
      </c>
      <c r="G421" s="235"/>
      <c r="H421" s="236" t="s">
        <v>21</v>
      </c>
      <c r="I421" s="238"/>
      <c r="J421" s="235"/>
      <c r="K421" s="235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168</v>
      </c>
      <c r="AU421" s="243" t="s">
        <v>85</v>
      </c>
      <c r="AV421" s="13" t="s">
        <v>83</v>
      </c>
      <c r="AW421" s="13" t="s">
        <v>37</v>
      </c>
      <c r="AX421" s="13" t="s">
        <v>76</v>
      </c>
      <c r="AY421" s="243" t="s">
        <v>155</v>
      </c>
    </row>
    <row r="422" s="14" customFormat="1">
      <c r="A422" s="14"/>
      <c r="B422" s="244"/>
      <c r="C422" s="245"/>
      <c r="D422" s="227" t="s">
        <v>168</v>
      </c>
      <c r="E422" s="246" t="s">
        <v>21</v>
      </c>
      <c r="F422" s="247" t="s">
        <v>1867</v>
      </c>
      <c r="G422" s="245"/>
      <c r="H422" s="248">
        <v>1.26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168</v>
      </c>
      <c r="AU422" s="254" t="s">
        <v>85</v>
      </c>
      <c r="AV422" s="14" t="s">
        <v>85</v>
      </c>
      <c r="AW422" s="14" t="s">
        <v>37</v>
      </c>
      <c r="AX422" s="14" t="s">
        <v>76</v>
      </c>
      <c r="AY422" s="254" t="s">
        <v>155</v>
      </c>
    </row>
    <row r="423" s="14" customFormat="1">
      <c r="A423" s="14"/>
      <c r="B423" s="244"/>
      <c r="C423" s="245"/>
      <c r="D423" s="227" t="s">
        <v>168</v>
      </c>
      <c r="E423" s="246" t="s">
        <v>21</v>
      </c>
      <c r="F423" s="247" t="s">
        <v>1868</v>
      </c>
      <c r="G423" s="245"/>
      <c r="H423" s="248">
        <v>0.88800000000000001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168</v>
      </c>
      <c r="AU423" s="254" t="s">
        <v>85</v>
      </c>
      <c r="AV423" s="14" t="s">
        <v>85</v>
      </c>
      <c r="AW423" s="14" t="s">
        <v>37</v>
      </c>
      <c r="AX423" s="14" t="s">
        <v>76</v>
      </c>
      <c r="AY423" s="254" t="s">
        <v>155</v>
      </c>
    </row>
    <row r="424" s="15" customFormat="1">
      <c r="A424" s="15"/>
      <c r="B424" s="255"/>
      <c r="C424" s="256"/>
      <c r="D424" s="227" t="s">
        <v>168</v>
      </c>
      <c r="E424" s="257" t="s">
        <v>21</v>
      </c>
      <c r="F424" s="258" t="s">
        <v>171</v>
      </c>
      <c r="G424" s="256"/>
      <c r="H424" s="259">
        <v>2.1480000000000001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5" t="s">
        <v>168</v>
      </c>
      <c r="AU424" s="265" t="s">
        <v>85</v>
      </c>
      <c r="AV424" s="15" t="s">
        <v>162</v>
      </c>
      <c r="AW424" s="15" t="s">
        <v>37</v>
      </c>
      <c r="AX424" s="15" t="s">
        <v>83</v>
      </c>
      <c r="AY424" s="265" t="s">
        <v>155</v>
      </c>
    </row>
    <row r="425" s="2" customFormat="1" ht="16.5" customHeight="1">
      <c r="A425" s="40"/>
      <c r="B425" s="41"/>
      <c r="C425" s="214" t="s">
        <v>602</v>
      </c>
      <c r="D425" s="214" t="s">
        <v>157</v>
      </c>
      <c r="E425" s="215" t="s">
        <v>714</v>
      </c>
      <c r="F425" s="216" t="s">
        <v>715</v>
      </c>
      <c r="G425" s="217" t="s">
        <v>553</v>
      </c>
      <c r="H425" s="218">
        <v>1</v>
      </c>
      <c r="I425" s="219"/>
      <c r="J425" s="220">
        <f>ROUND(I425*H425,2)</f>
        <v>0</v>
      </c>
      <c r="K425" s="216" t="s">
        <v>161</v>
      </c>
      <c r="L425" s="46"/>
      <c r="M425" s="221" t="s">
        <v>21</v>
      </c>
      <c r="N425" s="222" t="s">
        <v>47</v>
      </c>
      <c r="O425" s="86"/>
      <c r="P425" s="223">
        <f>O425*H425</f>
        <v>0</v>
      </c>
      <c r="Q425" s="223">
        <v>0.010189999999999999</v>
      </c>
      <c r="R425" s="223">
        <f>Q425*H425</f>
        <v>0.010189999999999999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162</v>
      </c>
      <c r="AT425" s="225" t="s">
        <v>157</v>
      </c>
      <c r="AU425" s="225" t="s">
        <v>85</v>
      </c>
      <c r="AY425" s="19" t="s">
        <v>155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83</v>
      </c>
      <c r="BK425" s="226">
        <f>ROUND(I425*H425,2)</f>
        <v>0</v>
      </c>
      <c r="BL425" s="19" t="s">
        <v>162</v>
      </c>
      <c r="BM425" s="225" t="s">
        <v>1869</v>
      </c>
    </row>
    <row r="426" s="2" customFormat="1">
      <c r="A426" s="40"/>
      <c r="B426" s="41"/>
      <c r="C426" s="42"/>
      <c r="D426" s="227" t="s">
        <v>164</v>
      </c>
      <c r="E426" s="42"/>
      <c r="F426" s="228" t="s">
        <v>715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164</v>
      </c>
      <c r="AU426" s="19" t="s">
        <v>85</v>
      </c>
    </row>
    <row r="427" s="2" customFormat="1">
      <c r="A427" s="40"/>
      <c r="B427" s="41"/>
      <c r="C427" s="42"/>
      <c r="D427" s="232" t="s">
        <v>166</v>
      </c>
      <c r="E427" s="42"/>
      <c r="F427" s="233" t="s">
        <v>717</v>
      </c>
      <c r="G427" s="42"/>
      <c r="H427" s="42"/>
      <c r="I427" s="229"/>
      <c r="J427" s="42"/>
      <c r="K427" s="42"/>
      <c r="L427" s="46"/>
      <c r="M427" s="230"/>
      <c r="N427" s="231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166</v>
      </c>
      <c r="AU427" s="19" t="s">
        <v>85</v>
      </c>
    </row>
    <row r="428" s="14" customFormat="1">
      <c r="A428" s="14"/>
      <c r="B428" s="244"/>
      <c r="C428" s="245"/>
      <c r="D428" s="227" t="s">
        <v>168</v>
      </c>
      <c r="E428" s="246" t="s">
        <v>21</v>
      </c>
      <c r="F428" s="247" t="s">
        <v>718</v>
      </c>
      <c r="G428" s="245"/>
      <c r="H428" s="248">
        <v>1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168</v>
      </c>
      <c r="AU428" s="254" t="s">
        <v>85</v>
      </c>
      <c r="AV428" s="14" t="s">
        <v>85</v>
      </c>
      <c r="AW428" s="14" t="s">
        <v>37</v>
      </c>
      <c r="AX428" s="14" t="s">
        <v>76</v>
      </c>
      <c r="AY428" s="254" t="s">
        <v>155</v>
      </c>
    </row>
    <row r="429" s="15" customFormat="1">
      <c r="A429" s="15"/>
      <c r="B429" s="255"/>
      <c r="C429" s="256"/>
      <c r="D429" s="227" t="s">
        <v>168</v>
      </c>
      <c r="E429" s="257" t="s">
        <v>21</v>
      </c>
      <c r="F429" s="258" t="s">
        <v>171</v>
      </c>
      <c r="G429" s="256"/>
      <c r="H429" s="259">
        <v>1</v>
      </c>
      <c r="I429" s="260"/>
      <c r="J429" s="256"/>
      <c r="K429" s="256"/>
      <c r="L429" s="261"/>
      <c r="M429" s="262"/>
      <c r="N429" s="263"/>
      <c r="O429" s="263"/>
      <c r="P429" s="263"/>
      <c r="Q429" s="263"/>
      <c r="R429" s="263"/>
      <c r="S429" s="263"/>
      <c r="T429" s="264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5" t="s">
        <v>168</v>
      </c>
      <c r="AU429" s="265" t="s">
        <v>85</v>
      </c>
      <c r="AV429" s="15" t="s">
        <v>162</v>
      </c>
      <c r="AW429" s="15" t="s">
        <v>37</v>
      </c>
      <c r="AX429" s="15" t="s">
        <v>83</v>
      </c>
      <c r="AY429" s="265" t="s">
        <v>155</v>
      </c>
    </row>
    <row r="430" s="2" customFormat="1" ht="16.5" customHeight="1">
      <c r="A430" s="40"/>
      <c r="B430" s="41"/>
      <c r="C430" s="277" t="s">
        <v>612</v>
      </c>
      <c r="D430" s="277" t="s">
        <v>476</v>
      </c>
      <c r="E430" s="278" t="s">
        <v>722</v>
      </c>
      <c r="F430" s="279" t="s">
        <v>723</v>
      </c>
      <c r="G430" s="280" t="s">
        <v>553</v>
      </c>
      <c r="H430" s="281">
        <v>1.01</v>
      </c>
      <c r="I430" s="282"/>
      <c r="J430" s="283">
        <f>ROUND(I430*H430,2)</f>
        <v>0</v>
      </c>
      <c r="K430" s="279" t="s">
        <v>161</v>
      </c>
      <c r="L430" s="284"/>
      <c r="M430" s="285" t="s">
        <v>21</v>
      </c>
      <c r="N430" s="286" t="s">
        <v>47</v>
      </c>
      <c r="O430" s="86"/>
      <c r="P430" s="223">
        <f>O430*H430</f>
        <v>0</v>
      </c>
      <c r="Q430" s="223">
        <v>0.254</v>
      </c>
      <c r="R430" s="223">
        <f>Q430*H430</f>
        <v>0.25653999999999999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225</v>
      </c>
      <c r="AT430" s="225" t="s">
        <v>476</v>
      </c>
      <c r="AU430" s="225" t="s">
        <v>85</v>
      </c>
      <c r="AY430" s="19" t="s">
        <v>155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83</v>
      </c>
      <c r="BK430" s="226">
        <f>ROUND(I430*H430,2)</f>
        <v>0</v>
      </c>
      <c r="BL430" s="19" t="s">
        <v>162</v>
      </c>
      <c r="BM430" s="225" t="s">
        <v>1870</v>
      </c>
    </row>
    <row r="431" s="2" customFormat="1">
      <c r="A431" s="40"/>
      <c r="B431" s="41"/>
      <c r="C431" s="42"/>
      <c r="D431" s="227" t="s">
        <v>164</v>
      </c>
      <c r="E431" s="42"/>
      <c r="F431" s="228" t="s">
        <v>723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164</v>
      </c>
      <c r="AU431" s="19" t="s">
        <v>85</v>
      </c>
    </row>
    <row r="432" s="14" customFormat="1">
      <c r="A432" s="14"/>
      <c r="B432" s="244"/>
      <c r="C432" s="245"/>
      <c r="D432" s="227" t="s">
        <v>168</v>
      </c>
      <c r="E432" s="245"/>
      <c r="F432" s="247" t="s">
        <v>589</v>
      </c>
      <c r="G432" s="245"/>
      <c r="H432" s="248">
        <v>1.01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168</v>
      </c>
      <c r="AU432" s="254" t="s">
        <v>85</v>
      </c>
      <c r="AV432" s="14" t="s">
        <v>85</v>
      </c>
      <c r="AW432" s="14" t="s">
        <v>4</v>
      </c>
      <c r="AX432" s="14" t="s">
        <v>83</v>
      </c>
      <c r="AY432" s="254" t="s">
        <v>155</v>
      </c>
    </row>
    <row r="433" s="2" customFormat="1" ht="16.5" customHeight="1">
      <c r="A433" s="40"/>
      <c r="B433" s="41"/>
      <c r="C433" s="277" t="s">
        <v>625</v>
      </c>
      <c r="D433" s="277" t="s">
        <v>476</v>
      </c>
      <c r="E433" s="278" t="s">
        <v>741</v>
      </c>
      <c r="F433" s="279" t="s">
        <v>742</v>
      </c>
      <c r="G433" s="280" t="s">
        <v>553</v>
      </c>
      <c r="H433" s="281">
        <v>4.04</v>
      </c>
      <c r="I433" s="282"/>
      <c r="J433" s="283">
        <f>ROUND(I433*H433,2)</f>
        <v>0</v>
      </c>
      <c r="K433" s="279" t="s">
        <v>161</v>
      </c>
      <c r="L433" s="284"/>
      <c r="M433" s="285" t="s">
        <v>21</v>
      </c>
      <c r="N433" s="286" t="s">
        <v>47</v>
      </c>
      <c r="O433" s="86"/>
      <c r="P433" s="223">
        <f>O433*H433</f>
        <v>0</v>
      </c>
      <c r="Q433" s="223">
        <v>0.002</v>
      </c>
      <c r="R433" s="223">
        <f>Q433*H433</f>
        <v>0.0080800000000000004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225</v>
      </c>
      <c r="AT433" s="225" t="s">
        <v>476</v>
      </c>
      <c r="AU433" s="225" t="s">
        <v>85</v>
      </c>
      <c r="AY433" s="19" t="s">
        <v>155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83</v>
      </c>
      <c r="BK433" s="226">
        <f>ROUND(I433*H433,2)</f>
        <v>0</v>
      </c>
      <c r="BL433" s="19" t="s">
        <v>162</v>
      </c>
      <c r="BM433" s="225" t="s">
        <v>1871</v>
      </c>
    </row>
    <row r="434" s="2" customFormat="1">
      <c r="A434" s="40"/>
      <c r="B434" s="41"/>
      <c r="C434" s="42"/>
      <c r="D434" s="227" t="s">
        <v>164</v>
      </c>
      <c r="E434" s="42"/>
      <c r="F434" s="228" t="s">
        <v>742</v>
      </c>
      <c r="G434" s="42"/>
      <c r="H434" s="42"/>
      <c r="I434" s="229"/>
      <c r="J434" s="42"/>
      <c r="K434" s="42"/>
      <c r="L434" s="46"/>
      <c r="M434" s="230"/>
      <c r="N434" s="231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164</v>
      </c>
      <c r="AU434" s="19" t="s">
        <v>85</v>
      </c>
    </row>
    <row r="435" s="14" customFormat="1">
      <c r="A435" s="14"/>
      <c r="B435" s="244"/>
      <c r="C435" s="245"/>
      <c r="D435" s="227" t="s">
        <v>168</v>
      </c>
      <c r="E435" s="245"/>
      <c r="F435" s="247" t="s">
        <v>601</v>
      </c>
      <c r="G435" s="245"/>
      <c r="H435" s="248">
        <v>4.04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168</v>
      </c>
      <c r="AU435" s="254" t="s">
        <v>85</v>
      </c>
      <c r="AV435" s="14" t="s">
        <v>85</v>
      </c>
      <c r="AW435" s="14" t="s">
        <v>4</v>
      </c>
      <c r="AX435" s="14" t="s">
        <v>83</v>
      </c>
      <c r="AY435" s="254" t="s">
        <v>155</v>
      </c>
    </row>
    <row r="436" s="2" customFormat="1" ht="16.5" customHeight="1">
      <c r="A436" s="40"/>
      <c r="B436" s="41"/>
      <c r="C436" s="214" t="s">
        <v>635</v>
      </c>
      <c r="D436" s="214" t="s">
        <v>157</v>
      </c>
      <c r="E436" s="215" t="s">
        <v>747</v>
      </c>
      <c r="F436" s="216" t="s">
        <v>748</v>
      </c>
      <c r="G436" s="217" t="s">
        <v>553</v>
      </c>
      <c r="H436" s="218">
        <v>3</v>
      </c>
      <c r="I436" s="219"/>
      <c r="J436" s="220">
        <f>ROUND(I436*H436,2)</f>
        <v>0</v>
      </c>
      <c r="K436" s="216" t="s">
        <v>161</v>
      </c>
      <c r="L436" s="46"/>
      <c r="M436" s="221" t="s">
        <v>21</v>
      </c>
      <c r="N436" s="222" t="s">
        <v>47</v>
      </c>
      <c r="O436" s="86"/>
      <c r="P436" s="223">
        <f>O436*H436</f>
        <v>0</v>
      </c>
      <c r="Q436" s="223">
        <v>0.01248</v>
      </c>
      <c r="R436" s="223">
        <f>Q436*H436</f>
        <v>0.037440000000000001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162</v>
      </c>
      <c r="AT436" s="225" t="s">
        <v>157</v>
      </c>
      <c r="AU436" s="225" t="s">
        <v>85</v>
      </c>
      <c r="AY436" s="19" t="s">
        <v>155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83</v>
      </c>
      <c r="BK436" s="226">
        <f>ROUND(I436*H436,2)</f>
        <v>0</v>
      </c>
      <c r="BL436" s="19" t="s">
        <v>162</v>
      </c>
      <c r="BM436" s="225" t="s">
        <v>1872</v>
      </c>
    </row>
    <row r="437" s="2" customFormat="1">
      <c r="A437" s="40"/>
      <c r="B437" s="41"/>
      <c r="C437" s="42"/>
      <c r="D437" s="227" t="s">
        <v>164</v>
      </c>
      <c r="E437" s="42"/>
      <c r="F437" s="228" t="s">
        <v>748</v>
      </c>
      <c r="G437" s="42"/>
      <c r="H437" s="42"/>
      <c r="I437" s="229"/>
      <c r="J437" s="42"/>
      <c r="K437" s="42"/>
      <c r="L437" s="46"/>
      <c r="M437" s="230"/>
      <c r="N437" s="231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164</v>
      </c>
      <c r="AU437" s="19" t="s">
        <v>85</v>
      </c>
    </row>
    <row r="438" s="2" customFormat="1">
      <c r="A438" s="40"/>
      <c r="B438" s="41"/>
      <c r="C438" s="42"/>
      <c r="D438" s="232" t="s">
        <v>166</v>
      </c>
      <c r="E438" s="42"/>
      <c r="F438" s="233" t="s">
        <v>750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166</v>
      </c>
      <c r="AU438" s="19" t="s">
        <v>85</v>
      </c>
    </row>
    <row r="439" s="13" customFormat="1">
      <c r="A439" s="13"/>
      <c r="B439" s="234"/>
      <c r="C439" s="235"/>
      <c r="D439" s="227" t="s">
        <v>168</v>
      </c>
      <c r="E439" s="236" t="s">
        <v>21</v>
      </c>
      <c r="F439" s="237" t="s">
        <v>572</v>
      </c>
      <c r="G439" s="235"/>
      <c r="H439" s="236" t="s">
        <v>21</v>
      </c>
      <c r="I439" s="238"/>
      <c r="J439" s="235"/>
      <c r="K439" s="235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168</v>
      </c>
      <c r="AU439" s="243" t="s">
        <v>85</v>
      </c>
      <c r="AV439" s="13" t="s">
        <v>83</v>
      </c>
      <c r="AW439" s="13" t="s">
        <v>37</v>
      </c>
      <c r="AX439" s="13" t="s">
        <v>76</v>
      </c>
      <c r="AY439" s="243" t="s">
        <v>155</v>
      </c>
    </row>
    <row r="440" s="14" customFormat="1">
      <c r="A440" s="14"/>
      <c r="B440" s="244"/>
      <c r="C440" s="245"/>
      <c r="D440" s="227" t="s">
        <v>168</v>
      </c>
      <c r="E440" s="246" t="s">
        <v>21</v>
      </c>
      <c r="F440" s="247" t="s">
        <v>1873</v>
      </c>
      <c r="G440" s="245"/>
      <c r="H440" s="248">
        <v>3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168</v>
      </c>
      <c r="AU440" s="254" t="s">
        <v>85</v>
      </c>
      <c r="AV440" s="14" t="s">
        <v>85</v>
      </c>
      <c r="AW440" s="14" t="s">
        <v>37</v>
      </c>
      <c r="AX440" s="14" t="s">
        <v>76</v>
      </c>
      <c r="AY440" s="254" t="s">
        <v>155</v>
      </c>
    </row>
    <row r="441" s="15" customFormat="1">
      <c r="A441" s="15"/>
      <c r="B441" s="255"/>
      <c r="C441" s="256"/>
      <c r="D441" s="227" t="s">
        <v>168</v>
      </c>
      <c r="E441" s="257" t="s">
        <v>21</v>
      </c>
      <c r="F441" s="258" t="s">
        <v>171</v>
      </c>
      <c r="G441" s="256"/>
      <c r="H441" s="259">
        <v>3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5" t="s">
        <v>168</v>
      </c>
      <c r="AU441" s="265" t="s">
        <v>85</v>
      </c>
      <c r="AV441" s="15" t="s">
        <v>162</v>
      </c>
      <c r="AW441" s="15" t="s">
        <v>37</v>
      </c>
      <c r="AX441" s="15" t="s">
        <v>83</v>
      </c>
      <c r="AY441" s="265" t="s">
        <v>155</v>
      </c>
    </row>
    <row r="442" s="2" customFormat="1" ht="16.5" customHeight="1">
      <c r="A442" s="40"/>
      <c r="B442" s="41"/>
      <c r="C442" s="277" t="s">
        <v>642</v>
      </c>
      <c r="D442" s="277" t="s">
        <v>476</v>
      </c>
      <c r="E442" s="278" t="s">
        <v>761</v>
      </c>
      <c r="F442" s="279" t="s">
        <v>762</v>
      </c>
      <c r="G442" s="280" t="s">
        <v>553</v>
      </c>
      <c r="H442" s="281">
        <v>3.0299999999999998</v>
      </c>
      <c r="I442" s="282"/>
      <c r="J442" s="283">
        <f>ROUND(I442*H442,2)</f>
        <v>0</v>
      </c>
      <c r="K442" s="279" t="s">
        <v>161</v>
      </c>
      <c r="L442" s="284"/>
      <c r="M442" s="285" t="s">
        <v>21</v>
      </c>
      <c r="N442" s="286" t="s">
        <v>47</v>
      </c>
      <c r="O442" s="86"/>
      <c r="P442" s="223">
        <f>O442*H442</f>
        <v>0</v>
      </c>
      <c r="Q442" s="223">
        <v>0.44900000000000001</v>
      </c>
      <c r="R442" s="223">
        <f>Q442*H442</f>
        <v>1.3604699999999999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225</v>
      </c>
      <c r="AT442" s="225" t="s">
        <v>476</v>
      </c>
      <c r="AU442" s="225" t="s">
        <v>85</v>
      </c>
      <c r="AY442" s="19" t="s">
        <v>155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83</v>
      </c>
      <c r="BK442" s="226">
        <f>ROUND(I442*H442,2)</f>
        <v>0</v>
      </c>
      <c r="BL442" s="19" t="s">
        <v>162</v>
      </c>
      <c r="BM442" s="225" t="s">
        <v>1874</v>
      </c>
    </row>
    <row r="443" s="2" customFormat="1">
      <c r="A443" s="40"/>
      <c r="B443" s="41"/>
      <c r="C443" s="42"/>
      <c r="D443" s="227" t="s">
        <v>164</v>
      </c>
      <c r="E443" s="42"/>
      <c r="F443" s="228" t="s">
        <v>762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164</v>
      </c>
      <c r="AU443" s="19" t="s">
        <v>85</v>
      </c>
    </row>
    <row r="444" s="14" customFormat="1">
      <c r="A444" s="14"/>
      <c r="B444" s="244"/>
      <c r="C444" s="245"/>
      <c r="D444" s="227" t="s">
        <v>168</v>
      </c>
      <c r="E444" s="245"/>
      <c r="F444" s="247" t="s">
        <v>580</v>
      </c>
      <c r="G444" s="245"/>
      <c r="H444" s="248">
        <v>3.0299999999999998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168</v>
      </c>
      <c r="AU444" s="254" t="s">
        <v>85</v>
      </c>
      <c r="AV444" s="14" t="s">
        <v>85</v>
      </c>
      <c r="AW444" s="14" t="s">
        <v>4</v>
      </c>
      <c r="AX444" s="14" t="s">
        <v>83</v>
      </c>
      <c r="AY444" s="254" t="s">
        <v>155</v>
      </c>
    </row>
    <row r="445" s="2" customFormat="1" ht="16.5" customHeight="1">
      <c r="A445" s="40"/>
      <c r="B445" s="41"/>
      <c r="C445" s="214" t="s">
        <v>647</v>
      </c>
      <c r="D445" s="214" t="s">
        <v>157</v>
      </c>
      <c r="E445" s="215" t="s">
        <v>774</v>
      </c>
      <c r="F445" s="216" t="s">
        <v>775</v>
      </c>
      <c r="G445" s="217" t="s">
        <v>553</v>
      </c>
      <c r="H445" s="218">
        <v>1</v>
      </c>
      <c r="I445" s="219"/>
      <c r="J445" s="220">
        <f>ROUND(I445*H445,2)</f>
        <v>0</v>
      </c>
      <c r="K445" s="216" t="s">
        <v>161</v>
      </c>
      <c r="L445" s="46"/>
      <c r="M445" s="221" t="s">
        <v>21</v>
      </c>
      <c r="N445" s="222" t="s">
        <v>47</v>
      </c>
      <c r="O445" s="86"/>
      <c r="P445" s="223">
        <f>O445*H445</f>
        <v>0</v>
      </c>
      <c r="Q445" s="223">
        <v>0.028539999999999999</v>
      </c>
      <c r="R445" s="223">
        <f>Q445*H445</f>
        <v>0.028539999999999999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162</v>
      </c>
      <c r="AT445" s="225" t="s">
        <v>157</v>
      </c>
      <c r="AU445" s="225" t="s">
        <v>85</v>
      </c>
      <c r="AY445" s="19" t="s">
        <v>155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83</v>
      </c>
      <c r="BK445" s="226">
        <f>ROUND(I445*H445,2)</f>
        <v>0</v>
      </c>
      <c r="BL445" s="19" t="s">
        <v>162</v>
      </c>
      <c r="BM445" s="225" t="s">
        <v>1875</v>
      </c>
    </row>
    <row r="446" s="2" customFormat="1">
      <c r="A446" s="40"/>
      <c r="B446" s="41"/>
      <c r="C446" s="42"/>
      <c r="D446" s="227" t="s">
        <v>164</v>
      </c>
      <c r="E446" s="42"/>
      <c r="F446" s="228" t="s">
        <v>775</v>
      </c>
      <c r="G446" s="42"/>
      <c r="H446" s="42"/>
      <c r="I446" s="229"/>
      <c r="J446" s="42"/>
      <c r="K446" s="42"/>
      <c r="L446" s="46"/>
      <c r="M446" s="230"/>
      <c r="N446" s="231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164</v>
      </c>
      <c r="AU446" s="19" t="s">
        <v>85</v>
      </c>
    </row>
    <row r="447" s="2" customFormat="1">
      <c r="A447" s="40"/>
      <c r="B447" s="41"/>
      <c r="C447" s="42"/>
      <c r="D447" s="232" t="s">
        <v>166</v>
      </c>
      <c r="E447" s="42"/>
      <c r="F447" s="233" t="s">
        <v>777</v>
      </c>
      <c r="G447" s="42"/>
      <c r="H447" s="42"/>
      <c r="I447" s="229"/>
      <c r="J447" s="42"/>
      <c r="K447" s="42"/>
      <c r="L447" s="46"/>
      <c r="M447" s="230"/>
      <c r="N447" s="231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166</v>
      </c>
      <c r="AU447" s="19" t="s">
        <v>85</v>
      </c>
    </row>
    <row r="448" s="2" customFormat="1" ht="24.15" customHeight="1">
      <c r="A448" s="40"/>
      <c r="B448" s="41"/>
      <c r="C448" s="277" t="s">
        <v>653</v>
      </c>
      <c r="D448" s="277" t="s">
        <v>476</v>
      </c>
      <c r="E448" s="278" t="s">
        <v>1876</v>
      </c>
      <c r="F448" s="279" t="s">
        <v>1877</v>
      </c>
      <c r="G448" s="280" t="s">
        <v>553</v>
      </c>
      <c r="H448" s="281">
        <v>1.01</v>
      </c>
      <c r="I448" s="282"/>
      <c r="J448" s="283">
        <f>ROUND(I448*H448,2)</f>
        <v>0</v>
      </c>
      <c r="K448" s="279" t="s">
        <v>479</v>
      </c>
      <c r="L448" s="284"/>
      <c r="M448" s="285" t="s">
        <v>21</v>
      </c>
      <c r="N448" s="286" t="s">
        <v>47</v>
      </c>
      <c r="O448" s="86"/>
      <c r="P448" s="223">
        <f>O448*H448</f>
        <v>0</v>
      </c>
      <c r="Q448" s="223">
        <v>1.8700000000000001</v>
      </c>
      <c r="R448" s="223">
        <f>Q448*H448</f>
        <v>1.8887000000000001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225</v>
      </c>
      <c r="AT448" s="225" t="s">
        <v>476</v>
      </c>
      <c r="AU448" s="225" t="s">
        <v>85</v>
      </c>
      <c r="AY448" s="19" t="s">
        <v>155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83</v>
      </c>
      <c r="BK448" s="226">
        <f>ROUND(I448*H448,2)</f>
        <v>0</v>
      </c>
      <c r="BL448" s="19" t="s">
        <v>162</v>
      </c>
      <c r="BM448" s="225" t="s">
        <v>1878</v>
      </c>
    </row>
    <row r="449" s="2" customFormat="1">
      <c r="A449" s="40"/>
      <c r="B449" s="41"/>
      <c r="C449" s="42"/>
      <c r="D449" s="227" t="s">
        <v>164</v>
      </c>
      <c r="E449" s="42"/>
      <c r="F449" s="228" t="s">
        <v>1879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164</v>
      </c>
      <c r="AU449" s="19" t="s">
        <v>85</v>
      </c>
    </row>
    <row r="450" s="14" customFormat="1">
      <c r="A450" s="14"/>
      <c r="B450" s="244"/>
      <c r="C450" s="245"/>
      <c r="D450" s="227" t="s">
        <v>168</v>
      </c>
      <c r="E450" s="246" t="s">
        <v>21</v>
      </c>
      <c r="F450" s="247" t="s">
        <v>1880</v>
      </c>
      <c r="G450" s="245"/>
      <c r="H450" s="248">
        <v>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168</v>
      </c>
      <c r="AU450" s="254" t="s">
        <v>85</v>
      </c>
      <c r="AV450" s="14" t="s">
        <v>85</v>
      </c>
      <c r="AW450" s="14" t="s">
        <v>37</v>
      </c>
      <c r="AX450" s="14" t="s">
        <v>83</v>
      </c>
      <c r="AY450" s="254" t="s">
        <v>155</v>
      </c>
    </row>
    <row r="451" s="14" customFormat="1">
      <c r="A451" s="14"/>
      <c r="B451" s="244"/>
      <c r="C451" s="245"/>
      <c r="D451" s="227" t="s">
        <v>168</v>
      </c>
      <c r="E451" s="245"/>
      <c r="F451" s="247" t="s">
        <v>589</v>
      </c>
      <c r="G451" s="245"/>
      <c r="H451" s="248">
        <v>1.01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168</v>
      </c>
      <c r="AU451" s="254" t="s">
        <v>85</v>
      </c>
      <c r="AV451" s="14" t="s">
        <v>85</v>
      </c>
      <c r="AW451" s="14" t="s">
        <v>4</v>
      </c>
      <c r="AX451" s="14" t="s">
        <v>83</v>
      </c>
      <c r="AY451" s="254" t="s">
        <v>155</v>
      </c>
    </row>
    <row r="452" s="2" customFormat="1" ht="16.5" customHeight="1">
      <c r="A452" s="40"/>
      <c r="B452" s="41"/>
      <c r="C452" s="214" t="s">
        <v>658</v>
      </c>
      <c r="D452" s="214" t="s">
        <v>157</v>
      </c>
      <c r="E452" s="215" t="s">
        <v>791</v>
      </c>
      <c r="F452" s="216" t="s">
        <v>792</v>
      </c>
      <c r="G452" s="217" t="s">
        <v>160</v>
      </c>
      <c r="H452" s="218">
        <v>4.423</v>
      </c>
      <c r="I452" s="219"/>
      <c r="J452" s="220">
        <f>ROUND(I452*H452,2)</f>
        <v>0</v>
      </c>
      <c r="K452" s="216" t="s">
        <v>161</v>
      </c>
      <c r="L452" s="46"/>
      <c r="M452" s="221" t="s">
        <v>21</v>
      </c>
      <c r="N452" s="222" t="s">
        <v>47</v>
      </c>
      <c r="O452" s="86"/>
      <c r="P452" s="223">
        <f>O452*H452</f>
        <v>0</v>
      </c>
      <c r="Q452" s="223">
        <v>0.00232</v>
      </c>
      <c r="R452" s="223">
        <f>Q452*H452</f>
        <v>0.010261360000000001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162</v>
      </c>
      <c r="AT452" s="225" t="s">
        <v>157</v>
      </c>
      <c r="AU452" s="225" t="s">
        <v>85</v>
      </c>
      <c r="AY452" s="19" t="s">
        <v>155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83</v>
      </c>
      <c r="BK452" s="226">
        <f>ROUND(I452*H452,2)</f>
        <v>0</v>
      </c>
      <c r="BL452" s="19" t="s">
        <v>162</v>
      </c>
      <c r="BM452" s="225" t="s">
        <v>1881</v>
      </c>
    </row>
    <row r="453" s="2" customFormat="1">
      <c r="A453" s="40"/>
      <c r="B453" s="41"/>
      <c r="C453" s="42"/>
      <c r="D453" s="227" t="s">
        <v>164</v>
      </c>
      <c r="E453" s="42"/>
      <c r="F453" s="228" t="s">
        <v>794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164</v>
      </c>
      <c r="AU453" s="19" t="s">
        <v>85</v>
      </c>
    </row>
    <row r="454" s="2" customFormat="1">
      <c r="A454" s="40"/>
      <c r="B454" s="41"/>
      <c r="C454" s="42"/>
      <c r="D454" s="232" t="s">
        <v>166</v>
      </c>
      <c r="E454" s="42"/>
      <c r="F454" s="233" t="s">
        <v>795</v>
      </c>
      <c r="G454" s="42"/>
      <c r="H454" s="42"/>
      <c r="I454" s="229"/>
      <c r="J454" s="42"/>
      <c r="K454" s="42"/>
      <c r="L454" s="46"/>
      <c r="M454" s="230"/>
      <c r="N454" s="231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166</v>
      </c>
      <c r="AU454" s="19" t="s">
        <v>85</v>
      </c>
    </row>
    <row r="455" s="13" customFormat="1">
      <c r="A455" s="13"/>
      <c r="B455" s="234"/>
      <c r="C455" s="235"/>
      <c r="D455" s="227" t="s">
        <v>168</v>
      </c>
      <c r="E455" s="236" t="s">
        <v>21</v>
      </c>
      <c r="F455" s="237" t="s">
        <v>711</v>
      </c>
      <c r="G455" s="235"/>
      <c r="H455" s="236" t="s">
        <v>21</v>
      </c>
      <c r="I455" s="238"/>
      <c r="J455" s="235"/>
      <c r="K455" s="235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168</v>
      </c>
      <c r="AU455" s="243" t="s">
        <v>85</v>
      </c>
      <c r="AV455" s="13" t="s">
        <v>83</v>
      </c>
      <c r="AW455" s="13" t="s">
        <v>37</v>
      </c>
      <c r="AX455" s="13" t="s">
        <v>76</v>
      </c>
      <c r="AY455" s="243" t="s">
        <v>155</v>
      </c>
    </row>
    <row r="456" s="14" customFormat="1">
      <c r="A456" s="14"/>
      <c r="B456" s="244"/>
      <c r="C456" s="245"/>
      <c r="D456" s="227" t="s">
        <v>168</v>
      </c>
      <c r="E456" s="246" t="s">
        <v>21</v>
      </c>
      <c r="F456" s="247" t="s">
        <v>1882</v>
      </c>
      <c r="G456" s="245"/>
      <c r="H456" s="248">
        <v>2.3420000000000001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168</v>
      </c>
      <c r="AU456" s="254" t="s">
        <v>85</v>
      </c>
      <c r="AV456" s="14" t="s">
        <v>85</v>
      </c>
      <c r="AW456" s="14" t="s">
        <v>37</v>
      </c>
      <c r="AX456" s="14" t="s">
        <v>76</v>
      </c>
      <c r="AY456" s="254" t="s">
        <v>155</v>
      </c>
    </row>
    <row r="457" s="14" customFormat="1">
      <c r="A457" s="14"/>
      <c r="B457" s="244"/>
      <c r="C457" s="245"/>
      <c r="D457" s="227" t="s">
        <v>168</v>
      </c>
      <c r="E457" s="246" t="s">
        <v>21</v>
      </c>
      <c r="F457" s="247" t="s">
        <v>1883</v>
      </c>
      <c r="G457" s="245"/>
      <c r="H457" s="248">
        <v>2.081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168</v>
      </c>
      <c r="AU457" s="254" t="s">
        <v>85</v>
      </c>
      <c r="AV457" s="14" t="s">
        <v>85</v>
      </c>
      <c r="AW457" s="14" t="s">
        <v>37</v>
      </c>
      <c r="AX457" s="14" t="s">
        <v>76</v>
      </c>
      <c r="AY457" s="254" t="s">
        <v>155</v>
      </c>
    </row>
    <row r="458" s="15" customFormat="1">
      <c r="A458" s="15"/>
      <c r="B458" s="255"/>
      <c r="C458" s="256"/>
      <c r="D458" s="227" t="s">
        <v>168</v>
      </c>
      <c r="E458" s="257" t="s">
        <v>21</v>
      </c>
      <c r="F458" s="258" t="s">
        <v>171</v>
      </c>
      <c r="G458" s="256"/>
      <c r="H458" s="259">
        <v>4.423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5" t="s">
        <v>168</v>
      </c>
      <c r="AU458" s="265" t="s">
        <v>85</v>
      </c>
      <c r="AV458" s="15" t="s">
        <v>162</v>
      </c>
      <c r="AW458" s="15" t="s">
        <v>37</v>
      </c>
      <c r="AX458" s="15" t="s">
        <v>83</v>
      </c>
      <c r="AY458" s="265" t="s">
        <v>155</v>
      </c>
    </row>
    <row r="459" s="2" customFormat="1" ht="16.5" customHeight="1">
      <c r="A459" s="40"/>
      <c r="B459" s="41"/>
      <c r="C459" s="214" t="s">
        <v>664</v>
      </c>
      <c r="D459" s="214" t="s">
        <v>157</v>
      </c>
      <c r="E459" s="215" t="s">
        <v>798</v>
      </c>
      <c r="F459" s="216" t="s">
        <v>799</v>
      </c>
      <c r="G459" s="217" t="s">
        <v>160</v>
      </c>
      <c r="H459" s="218">
        <v>29.652000000000001</v>
      </c>
      <c r="I459" s="219"/>
      <c r="J459" s="220">
        <f>ROUND(I459*H459,2)</f>
        <v>0</v>
      </c>
      <c r="K459" s="216" t="s">
        <v>161</v>
      </c>
      <c r="L459" s="46"/>
      <c r="M459" s="221" t="s">
        <v>21</v>
      </c>
      <c r="N459" s="222" t="s">
        <v>47</v>
      </c>
      <c r="O459" s="86"/>
      <c r="P459" s="223">
        <f>O459*H459</f>
        <v>0</v>
      </c>
      <c r="Q459" s="223">
        <v>0.0046499999999999996</v>
      </c>
      <c r="R459" s="223">
        <f>Q459*H459</f>
        <v>0.1378818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162</v>
      </c>
      <c r="AT459" s="225" t="s">
        <v>157</v>
      </c>
      <c r="AU459" s="225" t="s">
        <v>85</v>
      </c>
      <c r="AY459" s="19" t="s">
        <v>155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83</v>
      </c>
      <c r="BK459" s="226">
        <f>ROUND(I459*H459,2)</f>
        <v>0</v>
      </c>
      <c r="BL459" s="19" t="s">
        <v>162</v>
      </c>
      <c r="BM459" s="225" t="s">
        <v>1884</v>
      </c>
    </row>
    <row r="460" s="2" customFormat="1">
      <c r="A460" s="40"/>
      <c r="B460" s="41"/>
      <c r="C460" s="42"/>
      <c r="D460" s="227" t="s">
        <v>164</v>
      </c>
      <c r="E460" s="42"/>
      <c r="F460" s="228" t="s">
        <v>801</v>
      </c>
      <c r="G460" s="42"/>
      <c r="H460" s="42"/>
      <c r="I460" s="229"/>
      <c r="J460" s="42"/>
      <c r="K460" s="42"/>
      <c r="L460" s="46"/>
      <c r="M460" s="230"/>
      <c r="N460" s="231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164</v>
      </c>
      <c r="AU460" s="19" t="s">
        <v>85</v>
      </c>
    </row>
    <row r="461" s="2" customFormat="1">
      <c r="A461" s="40"/>
      <c r="B461" s="41"/>
      <c r="C461" s="42"/>
      <c r="D461" s="232" t="s">
        <v>166</v>
      </c>
      <c r="E461" s="42"/>
      <c r="F461" s="233" t="s">
        <v>802</v>
      </c>
      <c r="G461" s="42"/>
      <c r="H461" s="42"/>
      <c r="I461" s="229"/>
      <c r="J461" s="42"/>
      <c r="K461" s="42"/>
      <c r="L461" s="46"/>
      <c r="M461" s="230"/>
      <c r="N461" s="231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166</v>
      </c>
      <c r="AU461" s="19" t="s">
        <v>85</v>
      </c>
    </row>
    <row r="462" s="13" customFormat="1">
      <c r="A462" s="13"/>
      <c r="B462" s="234"/>
      <c r="C462" s="235"/>
      <c r="D462" s="227" t="s">
        <v>168</v>
      </c>
      <c r="E462" s="236" t="s">
        <v>21</v>
      </c>
      <c r="F462" s="237" t="s">
        <v>702</v>
      </c>
      <c r="G462" s="235"/>
      <c r="H462" s="236" t="s">
        <v>21</v>
      </c>
      <c r="I462" s="238"/>
      <c r="J462" s="235"/>
      <c r="K462" s="235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168</v>
      </c>
      <c r="AU462" s="243" t="s">
        <v>85</v>
      </c>
      <c r="AV462" s="13" t="s">
        <v>83</v>
      </c>
      <c r="AW462" s="13" t="s">
        <v>37</v>
      </c>
      <c r="AX462" s="13" t="s">
        <v>76</v>
      </c>
      <c r="AY462" s="243" t="s">
        <v>155</v>
      </c>
    </row>
    <row r="463" s="14" customFormat="1">
      <c r="A463" s="14"/>
      <c r="B463" s="244"/>
      <c r="C463" s="245"/>
      <c r="D463" s="227" t="s">
        <v>168</v>
      </c>
      <c r="E463" s="246" t="s">
        <v>21</v>
      </c>
      <c r="F463" s="247" t="s">
        <v>1885</v>
      </c>
      <c r="G463" s="245"/>
      <c r="H463" s="248">
        <v>16.675000000000001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168</v>
      </c>
      <c r="AU463" s="254" t="s">
        <v>85</v>
      </c>
      <c r="AV463" s="14" t="s">
        <v>85</v>
      </c>
      <c r="AW463" s="14" t="s">
        <v>37</v>
      </c>
      <c r="AX463" s="14" t="s">
        <v>76</v>
      </c>
      <c r="AY463" s="254" t="s">
        <v>155</v>
      </c>
    </row>
    <row r="464" s="14" customFormat="1">
      <c r="A464" s="14"/>
      <c r="B464" s="244"/>
      <c r="C464" s="245"/>
      <c r="D464" s="227" t="s">
        <v>168</v>
      </c>
      <c r="E464" s="246" t="s">
        <v>21</v>
      </c>
      <c r="F464" s="247" t="s">
        <v>1886</v>
      </c>
      <c r="G464" s="245"/>
      <c r="H464" s="248">
        <v>12.977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168</v>
      </c>
      <c r="AU464" s="254" t="s">
        <v>85</v>
      </c>
      <c r="AV464" s="14" t="s">
        <v>85</v>
      </c>
      <c r="AW464" s="14" t="s">
        <v>37</v>
      </c>
      <c r="AX464" s="14" t="s">
        <v>76</v>
      </c>
      <c r="AY464" s="254" t="s">
        <v>155</v>
      </c>
    </row>
    <row r="465" s="15" customFormat="1">
      <c r="A465" s="15"/>
      <c r="B465" s="255"/>
      <c r="C465" s="256"/>
      <c r="D465" s="227" t="s">
        <v>168</v>
      </c>
      <c r="E465" s="257" t="s">
        <v>21</v>
      </c>
      <c r="F465" s="258" t="s">
        <v>171</v>
      </c>
      <c r="G465" s="256"/>
      <c r="H465" s="259">
        <v>29.652000000000001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5" t="s">
        <v>168</v>
      </c>
      <c r="AU465" s="265" t="s">
        <v>85</v>
      </c>
      <c r="AV465" s="15" t="s">
        <v>162</v>
      </c>
      <c r="AW465" s="15" t="s">
        <v>37</v>
      </c>
      <c r="AX465" s="15" t="s">
        <v>83</v>
      </c>
      <c r="AY465" s="265" t="s">
        <v>155</v>
      </c>
    </row>
    <row r="466" s="2" customFormat="1" ht="16.5" customHeight="1">
      <c r="A466" s="40"/>
      <c r="B466" s="41"/>
      <c r="C466" s="214" t="s">
        <v>671</v>
      </c>
      <c r="D466" s="214" t="s">
        <v>157</v>
      </c>
      <c r="E466" s="215" t="s">
        <v>807</v>
      </c>
      <c r="F466" s="216" t="s">
        <v>808</v>
      </c>
      <c r="G466" s="217" t="s">
        <v>443</v>
      </c>
      <c r="H466" s="218">
        <v>0.54800000000000004</v>
      </c>
      <c r="I466" s="219"/>
      <c r="J466" s="220">
        <f>ROUND(I466*H466,2)</f>
        <v>0</v>
      </c>
      <c r="K466" s="216" t="s">
        <v>161</v>
      </c>
      <c r="L466" s="46"/>
      <c r="M466" s="221" t="s">
        <v>21</v>
      </c>
      <c r="N466" s="222" t="s">
        <v>47</v>
      </c>
      <c r="O466" s="86"/>
      <c r="P466" s="223">
        <f>O466*H466</f>
        <v>0</v>
      </c>
      <c r="Q466" s="223">
        <v>1.0423199999999999</v>
      </c>
      <c r="R466" s="223">
        <f>Q466*H466</f>
        <v>0.57119136000000004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162</v>
      </c>
      <c r="AT466" s="225" t="s">
        <v>157</v>
      </c>
      <c r="AU466" s="225" t="s">
        <v>85</v>
      </c>
      <c r="AY466" s="19" t="s">
        <v>155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83</v>
      </c>
      <c r="BK466" s="226">
        <f>ROUND(I466*H466,2)</f>
        <v>0</v>
      </c>
      <c r="BL466" s="19" t="s">
        <v>162</v>
      </c>
      <c r="BM466" s="225" t="s">
        <v>1887</v>
      </c>
    </row>
    <row r="467" s="2" customFormat="1">
      <c r="A467" s="40"/>
      <c r="B467" s="41"/>
      <c r="C467" s="42"/>
      <c r="D467" s="227" t="s">
        <v>164</v>
      </c>
      <c r="E467" s="42"/>
      <c r="F467" s="228" t="s">
        <v>810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164</v>
      </c>
      <c r="AU467" s="19" t="s">
        <v>85</v>
      </c>
    </row>
    <row r="468" s="2" customFormat="1">
      <c r="A468" s="40"/>
      <c r="B468" s="41"/>
      <c r="C468" s="42"/>
      <c r="D468" s="232" t="s">
        <v>166</v>
      </c>
      <c r="E468" s="42"/>
      <c r="F468" s="233" t="s">
        <v>811</v>
      </c>
      <c r="G468" s="42"/>
      <c r="H468" s="42"/>
      <c r="I468" s="229"/>
      <c r="J468" s="42"/>
      <c r="K468" s="42"/>
      <c r="L468" s="46"/>
      <c r="M468" s="230"/>
      <c r="N468" s="231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166</v>
      </c>
      <c r="AU468" s="19" t="s">
        <v>85</v>
      </c>
    </row>
    <row r="469" s="13" customFormat="1">
      <c r="A469" s="13"/>
      <c r="B469" s="234"/>
      <c r="C469" s="235"/>
      <c r="D469" s="227" t="s">
        <v>168</v>
      </c>
      <c r="E469" s="236" t="s">
        <v>21</v>
      </c>
      <c r="F469" s="237" t="s">
        <v>1888</v>
      </c>
      <c r="G469" s="235"/>
      <c r="H469" s="236" t="s">
        <v>21</v>
      </c>
      <c r="I469" s="238"/>
      <c r="J469" s="235"/>
      <c r="K469" s="235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168</v>
      </c>
      <c r="AU469" s="243" t="s">
        <v>85</v>
      </c>
      <c r="AV469" s="13" t="s">
        <v>83</v>
      </c>
      <c r="AW469" s="13" t="s">
        <v>37</v>
      </c>
      <c r="AX469" s="13" t="s">
        <v>76</v>
      </c>
      <c r="AY469" s="243" t="s">
        <v>155</v>
      </c>
    </row>
    <row r="470" s="14" customFormat="1">
      <c r="A470" s="14"/>
      <c r="B470" s="244"/>
      <c r="C470" s="245"/>
      <c r="D470" s="227" t="s">
        <v>168</v>
      </c>
      <c r="E470" s="246" t="s">
        <v>21</v>
      </c>
      <c r="F470" s="247" t="s">
        <v>1889</v>
      </c>
      <c r="G470" s="245"/>
      <c r="H470" s="248">
        <v>0.30599999999999999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168</v>
      </c>
      <c r="AU470" s="254" t="s">
        <v>85</v>
      </c>
      <c r="AV470" s="14" t="s">
        <v>85</v>
      </c>
      <c r="AW470" s="14" t="s">
        <v>37</v>
      </c>
      <c r="AX470" s="14" t="s">
        <v>76</v>
      </c>
      <c r="AY470" s="254" t="s">
        <v>155</v>
      </c>
    </row>
    <row r="471" s="14" customFormat="1">
      <c r="A471" s="14"/>
      <c r="B471" s="244"/>
      <c r="C471" s="245"/>
      <c r="D471" s="227" t="s">
        <v>168</v>
      </c>
      <c r="E471" s="246" t="s">
        <v>21</v>
      </c>
      <c r="F471" s="247" t="s">
        <v>1890</v>
      </c>
      <c r="G471" s="245"/>
      <c r="H471" s="248">
        <v>0.24199999999999999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168</v>
      </c>
      <c r="AU471" s="254" t="s">
        <v>85</v>
      </c>
      <c r="AV471" s="14" t="s">
        <v>85</v>
      </c>
      <c r="AW471" s="14" t="s">
        <v>37</v>
      </c>
      <c r="AX471" s="14" t="s">
        <v>76</v>
      </c>
      <c r="AY471" s="254" t="s">
        <v>155</v>
      </c>
    </row>
    <row r="472" s="15" customFormat="1">
      <c r="A472" s="15"/>
      <c r="B472" s="255"/>
      <c r="C472" s="256"/>
      <c r="D472" s="227" t="s">
        <v>168</v>
      </c>
      <c r="E472" s="257" t="s">
        <v>21</v>
      </c>
      <c r="F472" s="258" t="s">
        <v>171</v>
      </c>
      <c r="G472" s="256"/>
      <c r="H472" s="259">
        <v>0.54800000000000004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5" t="s">
        <v>168</v>
      </c>
      <c r="AU472" s="265" t="s">
        <v>85</v>
      </c>
      <c r="AV472" s="15" t="s">
        <v>162</v>
      </c>
      <c r="AW472" s="15" t="s">
        <v>37</v>
      </c>
      <c r="AX472" s="15" t="s">
        <v>83</v>
      </c>
      <c r="AY472" s="265" t="s">
        <v>155</v>
      </c>
    </row>
    <row r="473" s="2" customFormat="1" ht="16.5" customHeight="1">
      <c r="A473" s="40"/>
      <c r="B473" s="41"/>
      <c r="C473" s="214" t="s">
        <v>677</v>
      </c>
      <c r="D473" s="214" t="s">
        <v>157</v>
      </c>
      <c r="E473" s="215" t="s">
        <v>1891</v>
      </c>
      <c r="F473" s="216" t="s">
        <v>1892</v>
      </c>
      <c r="G473" s="217" t="s">
        <v>208</v>
      </c>
      <c r="H473" s="218">
        <v>1.3</v>
      </c>
      <c r="I473" s="219"/>
      <c r="J473" s="220">
        <f>ROUND(I473*H473,2)</f>
        <v>0</v>
      </c>
      <c r="K473" s="216" t="s">
        <v>479</v>
      </c>
      <c r="L473" s="46"/>
      <c r="M473" s="221" t="s">
        <v>21</v>
      </c>
      <c r="N473" s="222" t="s">
        <v>47</v>
      </c>
      <c r="O473" s="86"/>
      <c r="P473" s="223">
        <f>O473*H473</f>
        <v>0</v>
      </c>
      <c r="Q473" s="223">
        <v>0.029999999999999999</v>
      </c>
      <c r="R473" s="223">
        <f>Q473*H473</f>
        <v>0.039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162</v>
      </c>
      <c r="AT473" s="225" t="s">
        <v>157</v>
      </c>
      <c r="AU473" s="225" t="s">
        <v>85</v>
      </c>
      <c r="AY473" s="19" t="s">
        <v>155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83</v>
      </c>
      <c r="BK473" s="226">
        <f>ROUND(I473*H473,2)</f>
        <v>0</v>
      </c>
      <c r="BL473" s="19" t="s">
        <v>162</v>
      </c>
      <c r="BM473" s="225" t="s">
        <v>1893</v>
      </c>
    </row>
    <row r="474" s="2" customFormat="1">
      <c r="A474" s="40"/>
      <c r="B474" s="41"/>
      <c r="C474" s="42"/>
      <c r="D474" s="227" t="s">
        <v>164</v>
      </c>
      <c r="E474" s="42"/>
      <c r="F474" s="228" t="s">
        <v>1894</v>
      </c>
      <c r="G474" s="42"/>
      <c r="H474" s="42"/>
      <c r="I474" s="229"/>
      <c r="J474" s="42"/>
      <c r="K474" s="42"/>
      <c r="L474" s="46"/>
      <c r="M474" s="230"/>
      <c r="N474" s="231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164</v>
      </c>
      <c r="AU474" s="19" t="s">
        <v>85</v>
      </c>
    </row>
    <row r="475" s="2" customFormat="1">
      <c r="A475" s="40"/>
      <c r="B475" s="41"/>
      <c r="C475" s="42"/>
      <c r="D475" s="227" t="s">
        <v>481</v>
      </c>
      <c r="E475" s="42"/>
      <c r="F475" s="287" t="s">
        <v>819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481</v>
      </c>
      <c r="AU475" s="19" t="s">
        <v>85</v>
      </c>
    </row>
    <row r="476" s="13" customFormat="1">
      <c r="A476" s="13"/>
      <c r="B476" s="234"/>
      <c r="C476" s="235"/>
      <c r="D476" s="227" t="s">
        <v>168</v>
      </c>
      <c r="E476" s="236" t="s">
        <v>21</v>
      </c>
      <c r="F476" s="237" t="s">
        <v>820</v>
      </c>
      <c r="G476" s="235"/>
      <c r="H476" s="236" t="s">
        <v>21</v>
      </c>
      <c r="I476" s="238"/>
      <c r="J476" s="235"/>
      <c r="K476" s="235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168</v>
      </c>
      <c r="AU476" s="243" t="s">
        <v>85</v>
      </c>
      <c r="AV476" s="13" t="s">
        <v>83</v>
      </c>
      <c r="AW476" s="13" t="s">
        <v>37</v>
      </c>
      <c r="AX476" s="13" t="s">
        <v>76</v>
      </c>
      <c r="AY476" s="243" t="s">
        <v>155</v>
      </c>
    </row>
    <row r="477" s="14" customFormat="1">
      <c r="A477" s="14"/>
      <c r="B477" s="244"/>
      <c r="C477" s="245"/>
      <c r="D477" s="227" t="s">
        <v>168</v>
      </c>
      <c r="E477" s="246" t="s">
        <v>21</v>
      </c>
      <c r="F477" s="247" t="s">
        <v>1895</v>
      </c>
      <c r="G477" s="245"/>
      <c r="H477" s="248">
        <v>1.3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168</v>
      </c>
      <c r="AU477" s="254" t="s">
        <v>85</v>
      </c>
      <c r="AV477" s="14" t="s">
        <v>85</v>
      </c>
      <c r="AW477" s="14" t="s">
        <v>37</v>
      </c>
      <c r="AX477" s="14" t="s">
        <v>76</v>
      </c>
      <c r="AY477" s="254" t="s">
        <v>155</v>
      </c>
    </row>
    <row r="478" s="15" customFormat="1">
      <c r="A478" s="15"/>
      <c r="B478" s="255"/>
      <c r="C478" s="256"/>
      <c r="D478" s="227" t="s">
        <v>168</v>
      </c>
      <c r="E478" s="257" t="s">
        <v>21</v>
      </c>
      <c r="F478" s="258" t="s">
        <v>171</v>
      </c>
      <c r="G478" s="256"/>
      <c r="H478" s="259">
        <v>1.3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5" t="s">
        <v>168</v>
      </c>
      <c r="AU478" s="265" t="s">
        <v>85</v>
      </c>
      <c r="AV478" s="15" t="s">
        <v>162</v>
      </c>
      <c r="AW478" s="15" t="s">
        <v>37</v>
      </c>
      <c r="AX478" s="15" t="s">
        <v>83</v>
      </c>
      <c r="AY478" s="265" t="s">
        <v>155</v>
      </c>
    </row>
    <row r="479" s="2" customFormat="1" ht="16.5" customHeight="1">
      <c r="A479" s="40"/>
      <c r="B479" s="41"/>
      <c r="C479" s="214" t="s">
        <v>685</v>
      </c>
      <c r="D479" s="214" t="s">
        <v>157</v>
      </c>
      <c r="E479" s="215" t="s">
        <v>1896</v>
      </c>
      <c r="F479" s="216" t="s">
        <v>1897</v>
      </c>
      <c r="G479" s="217" t="s">
        <v>208</v>
      </c>
      <c r="H479" s="218">
        <v>1.8999999999999999</v>
      </c>
      <c r="I479" s="219"/>
      <c r="J479" s="220">
        <f>ROUND(I479*H479,2)</f>
        <v>0</v>
      </c>
      <c r="K479" s="216" t="s">
        <v>479</v>
      </c>
      <c r="L479" s="46"/>
      <c r="M479" s="221" t="s">
        <v>21</v>
      </c>
      <c r="N479" s="222" t="s">
        <v>47</v>
      </c>
      <c r="O479" s="86"/>
      <c r="P479" s="223">
        <f>O479*H479</f>
        <v>0</v>
      </c>
      <c r="Q479" s="223">
        <v>0.050000000000000003</v>
      </c>
      <c r="R479" s="223">
        <f>Q479*H479</f>
        <v>0.095000000000000001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162</v>
      </c>
      <c r="AT479" s="225" t="s">
        <v>157</v>
      </c>
      <c r="AU479" s="225" t="s">
        <v>85</v>
      </c>
      <c r="AY479" s="19" t="s">
        <v>155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83</v>
      </c>
      <c r="BK479" s="226">
        <f>ROUND(I479*H479,2)</f>
        <v>0</v>
      </c>
      <c r="BL479" s="19" t="s">
        <v>162</v>
      </c>
      <c r="BM479" s="225" t="s">
        <v>1898</v>
      </c>
    </row>
    <row r="480" s="2" customFormat="1">
      <c r="A480" s="40"/>
      <c r="B480" s="41"/>
      <c r="C480" s="42"/>
      <c r="D480" s="227" t="s">
        <v>164</v>
      </c>
      <c r="E480" s="42"/>
      <c r="F480" s="228" t="s">
        <v>1899</v>
      </c>
      <c r="G480" s="42"/>
      <c r="H480" s="42"/>
      <c r="I480" s="229"/>
      <c r="J480" s="42"/>
      <c r="K480" s="42"/>
      <c r="L480" s="46"/>
      <c r="M480" s="230"/>
      <c r="N480" s="231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164</v>
      </c>
      <c r="AU480" s="19" t="s">
        <v>85</v>
      </c>
    </row>
    <row r="481" s="2" customFormat="1">
      <c r="A481" s="40"/>
      <c r="B481" s="41"/>
      <c r="C481" s="42"/>
      <c r="D481" s="227" t="s">
        <v>481</v>
      </c>
      <c r="E481" s="42"/>
      <c r="F481" s="287" t="s">
        <v>819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481</v>
      </c>
      <c r="AU481" s="19" t="s">
        <v>85</v>
      </c>
    </row>
    <row r="482" s="13" customFormat="1">
      <c r="A482" s="13"/>
      <c r="B482" s="234"/>
      <c r="C482" s="235"/>
      <c r="D482" s="227" t="s">
        <v>168</v>
      </c>
      <c r="E482" s="236" t="s">
        <v>21</v>
      </c>
      <c r="F482" s="237" t="s">
        <v>820</v>
      </c>
      <c r="G482" s="235"/>
      <c r="H482" s="236" t="s">
        <v>21</v>
      </c>
      <c r="I482" s="238"/>
      <c r="J482" s="235"/>
      <c r="K482" s="235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168</v>
      </c>
      <c r="AU482" s="243" t="s">
        <v>85</v>
      </c>
      <c r="AV482" s="13" t="s">
        <v>83</v>
      </c>
      <c r="AW482" s="13" t="s">
        <v>37</v>
      </c>
      <c r="AX482" s="13" t="s">
        <v>76</v>
      </c>
      <c r="AY482" s="243" t="s">
        <v>155</v>
      </c>
    </row>
    <row r="483" s="14" customFormat="1">
      <c r="A483" s="14"/>
      <c r="B483" s="244"/>
      <c r="C483" s="245"/>
      <c r="D483" s="227" t="s">
        <v>168</v>
      </c>
      <c r="E483" s="246" t="s">
        <v>21</v>
      </c>
      <c r="F483" s="247" t="s">
        <v>1900</v>
      </c>
      <c r="G483" s="245"/>
      <c r="H483" s="248">
        <v>0.90000000000000002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168</v>
      </c>
      <c r="AU483" s="254" t="s">
        <v>85</v>
      </c>
      <c r="AV483" s="14" t="s">
        <v>85</v>
      </c>
      <c r="AW483" s="14" t="s">
        <v>37</v>
      </c>
      <c r="AX483" s="14" t="s">
        <v>76</v>
      </c>
      <c r="AY483" s="254" t="s">
        <v>155</v>
      </c>
    </row>
    <row r="484" s="14" customFormat="1">
      <c r="A484" s="14"/>
      <c r="B484" s="244"/>
      <c r="C484" s="245"/>
      <c r="D484" s="227" t="s">
        <v>168</v>
      </c>
      <c r="E484" s="246" t="s">
        <v>21</v>
      </c>
      <c r="F484" s="247" t="s">
        <v>1901</v>
      </c>
      <c r="G484" s="245"/>
      <c r="H484" s="248">
        <v>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168</v>
      </c>
      <c r="AU484" s="254" t="s">
        <v>85</v>
      </c>
      <c r="AV484" s="14" t="s">
        <v>85</v>
      </c>
      <c r="AW484" s="14" t="s">
        <v>37</v>
      </c>
      <c r="AX484" s="14" t="s">
        <v>76</v>
      </c>
      <c r="AY484" s="254" t="s">
        <v>155</v>
      </c>
    </row>
    <row r="485" s="15" customFormat="1">
      <c r="A485" s="15"/>
      <c r="B485" s="255"/>
      <c r="C485" s="256"/>
      <c r="D485" s="227" t="s">
        <v>168</v>
      </c>
      <c r="E485" s="257" t="s">
        <v>21</v>
      </c>
      <c r="F485" s="258" t="s">
        <v>171</v>
      </c>
      <c r="G485" s="256"/>
      <c r="H485" s="259">
        <v>1.8999999999999999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5" t="s">
        <v>168</v>
      </c>
      <c r="AU485" s="265" t="s">
        <v>85</v>
      </c>
      <c r="AV485" s="15" t="s">
        <v>162</v>
      </c>
      <c r="AW485" s="15" t="s">
        <v>37</v>
      </c>
      <c r="AX485" s="15" t="s">
        <v>83</v>
      </c>
      <c r="AY485" s="265" t="s">
        <v>155</v>
      </c>
    </row>
    <row r="486" s="2" customFormat="1" ht="16.5" customHeight="1">
      <c r="A486" s="40"/>
      <c r="B486" s="41"/>
      <c r="C486" s="214" t="s">
        <v>695</v>
      </c>
      <c r="D486" s="214" t="s">
        <v>157</v>
      </c>
      <c r="E486" s="215" t="s">
        <v>1902</v>
      </c>
      <c r="F486" s="216" t="s">
        <v>1903</v>
      </c>
      <c r="G486" s="217" t="s">
        <v>208</v>
      </c>
      <c r="H486" s="218">
        <v>0.5</v>
      </c>
      <c r="I486" s="219"/>
      <c r="J486" s="220">
        <f>ROUND(I486*H486,2)</f>
        <v>0</v>
      </c>
      <c r="K486" s="216" t="s">
        <v>479</v>
      </c>
      <c r="L486" s="46"/>
      <c r="M486" s="221" t="s">
        <v>21</v>
      </c>
      <c r="N486" s="222" t="s">
        <v>47</v>
      </c>
      <c r="O486" s="86"/>
      <c r="P486" s="223">
        <f>O486*H486</f>
        <v>0</v>
      </c>
      <c r="Q486" s="223">
        <v>0.059999999999999998</v>
      </c>
      <c r="R486" s="223">
        <f>Q486*H486</f>
        <v>0.029999999999999999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162</v>
      </c>
      <c r="AT486" s="225" t="s">
        <v>157</v>
      </c>
      <c r="AU486" s="225" t="s">
        <v>85</v>
      </c>
      <c r="AY486" s="19" t="s">
        <v>155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83</v>
      </c>
      <c r="BK486" s="226">
        <f>ROUND(I486*H486,2)</f>
        <v>0</v>
      </c>
      <c r="BL486" s="19" t="s">
        <v>162</v>
      </c>
      <c r="BM486" s="225" t="s">
        <v>1904</v>
      </c>
    </row>
    <row r="487" s="2" customFormat="1">
      <c r="A487" s="40"/>
      <c r="B487" s="41"/>
      <c r="C487" s="42"/>
      <c r="D487" s="227" t="s">
        <v>164</v>
      </c>
      <c r="E487" s="42"/>
      <c r="F487" s="228" t="s">
        <v>1905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164</v>
      </c>
      <c r="AU487" s="19" t="s">
        <v>85</v>
      </c>
    </row>
    <row r="488" s="2" customFormat="1">
      <c r="A488" s="40"/>
      <c r="B488" s="41"/>
      <c r="C488" s="42"/>
      <c r="D488" s="227" t="s">
        <v>481</v>
      </c>
      <c r="E488" s="42"/>
      <c r="F488" s="287" t="s">
        <v>819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481</v>
      </c>
      <c r="AU488" s="19" t="s">
        <v>85</v>
      </c>
    </row>
    <row r="489" s="13" customFormat="1">
      <c r="A489" s="13"/>
      <c r="B489" s="234"/>
      <c r="C489" s="235"/>
      <c r="D489" s="227" t="s">
        <v>168</v>
      </c>
      <c r="E489" s="236" t="s">
        <v>21</v>
      </c>
      <c r="F489" s="237" t="s">
        <v>820</v>
      </c>
      <c r="G489" s="235"/>
      <c r="H489" s="236" t="s">
        <v>21</v>
      </c>
      <c r="I489" s="238"/>
      <c r="J489" s="235"/>
      <c r="K489" s="235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168</v>
      </c>
      <c r="AU489" s="243" t="s">
        <v>85</v>
      </c>
      <c r="AV489" s="13" t="s">
        <v>83</v>
      </c>
      <c r="AW489" s="13" t="s">
        <v>37</v>
      </c>
      <c r="AX489" s="13" t="s">
        <v>76</v>
      </c>
      <c r="AY489" s="243" t="s">
        <v>155</v>
      </c>
    </row>
    <row r="490" s="14" customFormat="1">
      <c r="A490" s="14"/>
      <c r="B490" s="244"/>
      <c r="C490" s="245"/>
      <c r="D490" s="227" t="s">
        <v>168</v>
      </c>
      <c r="E490" s="246" t="s">
        <v>21</v>
      </c>
      <c r="F490" s="247" t="s">
        <v>1906</v>
      </c>
      <c r="G490" s="245"/>
      <c r="H490" s="248">
        <v>0.5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168</v>
      </c>
      <c r="AU490" s="254" t="s">
        <v>85</v>
      </c>
      <c r="AV490" s="14" t="s">
        <v>85</v>
      </c>
      <c r="AW490" s="14" t="s">
        <v>37</v>
      </c>
      <c r="AX490" s="14" t="s">
        <v>76</v>
      </c>
      <c r="AY490" s="254" t="s">
        <v>155</v>
      </c>
    </row>
    <row r="491" s="15" customFormat="1">
      <c r="A491" s="15"/>
      <c r="B491" s="255"/>
      <c r="C491" s="256"/>
      <c r="D491" s="227" t="s">
        <v>168</v>
      </c>
      <c r="E491" s="257" t="s">
        <v>21</v>
      </c>
      <c r="F491" s="258" t="s">
        <v>171</v>
      </c>
      <c r="G491" s="256"/>
      <c r="H491" s="259">
        <v>0.5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5" t="s">
        <v>168</v>
      </c>
      <c r="AU491" s="265" t="s">
        <v>85</v>
      </c>
      <c r="AV491" s="15" t="s">
        <v>162</v>
      </c>
      <c r="AW491" s="15" t="s">
        <v>37</v>
      </c>
      <c r="AX491" s="15" t="s">
        <v>83</v>
      </c>
      <c r="AY491" s="265" t="s">
        <v>155</v>
      </c>
    </row>
    <row r="492" s="2" customFormat="1" ht="16.5" customHeight="1">
      <c r="A492" s="40"/>
      <c r="B492" s="41"/>
      <c r="C492" s="214" t="s">
        <v>706</v>
      </c>
      <c r="D492" s="214" t="s">
        <v>157</v>
      </c>
      <c r="E492" s="215" t="s">
        <v>823</v>
      </c>
      <c r="F492" s="216" t="s">
        <v>824</v>
      </c>
      <c r="G492" s="217" t="s">
        <v>553</v>
      </c>
      <c r="H492" s="218">
        <v>3</v>
      </c>
      <c r="I492" s="219"/>
      <c r="J492" s="220">
        <f>ROUND(I492*H492,2)</f>
        <v>0</v>
      </c>
      <c r="K492" s="216" t="s">
        <v>161</v>
      </c>
      <c r="L492" s="46"/>
      <c r="M492" s="221" t="s">
        <v>21</v>
      </c>
      <c r="N492" s="222" t="s">
        <v>47</v>
      </c>
      <c r="O492" s="86"/>
      <c r="P492" s="223">
        <f>O492*H492</f>
        <v>0</v>
      </c>
      <c r="Q492" s="223">
        <v>0.21734000000000001</v>
      </c>
      <c r="R492" s="223">
        <f>Q492*H492</f>
        <v>0.65202000000000004</v>
      </c>
      <c r="S492" s="223">
        <v>0</v>
      </c>
      <c r="T492" s="224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5" t="s">
        <v>162</v>
      </c>
      <c r="AT492" s="225" t="s">
        <v>157</v>
      </c>
      <c r="AU492" s="225" t="s">
        <v>85</v>
      </c>
      <c r="AY492" s="19" t="s">
        <v>155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9" t="s">
        <v>83</v>
      </c>
      <c r="BK492" s="226">
        <f>ROUND(I492*H492,2)</f>
        <v>0</v>
      </c>
      <c r="BL492" s="19" t="s">
        <v>162</v>
      </c>
      <c r="BM492" s="225" t="s">
        <v>1907</v>
      </c>
    </row>
    <row r="493" s="2" customFormat="1">
      <c r="A493" s="40"/>
      <c r="B493" s="41"/>
      <c r="C493" s="42"/>
      <c r="D493" s="227" t="s">
        <v>164</v>
      </c>
      <c r="E493" s="42"/>
      <c r="F493" s="228" t="s">
        <v>826</v>
      </c>
      <c r="G493" s="42"/>
      <c r="H493" s="42"/>
      <c r="I493" s="229"/>
      <c r="J493" s="42"/>
      <c r="K493" s="42"/>
      <c r="L493" s="46"/>
      <c r="M493" s="230"/>
      <c r="N493" s="231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164</v>
      </c>
      <c r="AU493" s="19" t="s">
        <v>85</v>
      </c>
    </row>
    <row r="494" s="2" customFormat="1">
      <c r="A494" s="40"/>
      <c r="B494" s="41"/>
      <c r="C494" s="42"/>
      <c r="D494" s="232" t="s">
        <v>166</v>
      </c>
      <c r="E494" s="42"/>
      <c r="F494" s="233" t="s">
        <v>827</v>
      </c>
      <c r="G494" s="42"/>
      <c r="H494" s="42"/>
      <c r="I494" s="229"/>
      <c r="J494" s="42"/>
      <c r="K494" s="42"/>
      <c r="L494" s="46"/>
      <c r="M494" s="230"/>
      <c r="N494" s="231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166</v>
      </c>
      <c r="AU494" s="19" t="s">
        <v>85</v>
      </c>
    </row>
    <row r="495" s="2" customFormat="1" ht="16.5" customHeight="1">
      <c r="A495" s="40"/>
      <c r="B495" s="41"/>
      <c r="C495" s="277" t="s">
        <v>713</v>
      </c>
      <c r="D495" s="277" t="s">
        <v>476</v>
      </c>
      <c r="E495" s="278" t="s">
        <v>1488</v>
      </c>
      <c r="F495" s="279" t="s">
        <v>1489</v>
      </c>
      <c r="G495" s="280" t="s">
        <v>553</v>
      </c>
      <c r="H495" s="281">
        <v>3</v>
      </c>
      <c r="I495" s="282"/>
      <c r="J495" s="283">
        <f>ROUND(I495*H495,2)</f>
        <v>0</v>
      </c>
      <c r="K495" s="279" t="s">
        <v>161</v>
      </c>
      <c r="L495" s="284"/>
      <c r="M495" s="285" t="s">
        <v>21</v>
      </c>
      <c r="N495" s="286" t="s">
        <v>47</v>
      </c>
      <c r="O495" s="86"/>
      <c r="P495" s="223">
        <f>O495*H495</f>
        <v>0</v>
      </c>
      <c r="Q495" s="223">
        <v>0.079000000000000001</v>
      </c>
      <c r="R495" s="223">
        <f>Q495*H495</f>
        <v>0.23699999999999999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225</v>
      </c>
      <c r="AT495" s="225" t="s">
        <v>476</v>
      </c>
      <c r="AU495" s="225" t="s">
        <v>85</v>
      </c>
      <c r="AY495" s="19" t="s">
        <v>155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83</v>
      </c>
      <c r="BK495" s="226">
        <f>ROUND(I495*H495,2)</f>
        <v>0</v>
      </c>
      <c r="BL495" s="19" t="s">
        <v>162</v>
      </c>
      <c r="BM495" s="225" t="s">
        <v>1908</v>
      </c>
    </row>
    <row r="496" s="2" customFormat="1">
      <c r="A496" s="40"/>
      <c r="B496" s="41"/>
      <c r="C496" s="42"/>
      <c r="D496" s="227" t="s">
        <v>164</v>
      </c>
      <c r="E496" s="42"/>
      <c r="F496" s="228" t="s">
        <v>1489</v>
      </c>
      <c r="G496" s="42"/>
      <c r="H496" s="42"/>
      <c r="I496" s="229"/>
      <c r="J496" s="42"/>
      <c r="K496" s="42"/>
      <c r="L496" s="46"/>
      <c r="M496" s="230"/>
      <c r="N496" s="231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164</v>
      </c>
      <c r="AU496" s="19" t="s">
        <v>85</v>
      </c>
    </row>
    <row r="497" s="2" customFormat="1" ht="16.5" customHeight="1">
      <c r="A497" s="40"/>
      <c r="B497" s="41"/>
      <c r="C497" s="214" t="s">
        <v>721</v>
      </c>
      <c r="D497" s="214" t="s">
        <v>157</v>
      </c>
      <c r="E497" s="215" t="s">
        <v>845</v>
      </c>
      <c r="F497" s="216" t="s">
        <v>846</v>
      </c>
      <c r="G497" s="217" t="s">
        <v>553</v>
      </c>
      <c r="H497" s="218">
        <v>7</v>
      </c>
      <c r="I497" s="219"/>
      <c r="J497" s="220">
        <f>ROUND(I497*H497,2)</f>
        <v>0</v>
      </c>
      <c r="K497" s="216" t="s">
        <v>161</v>
      </c>
      <c r="L497" s="46"/>
      <c r="M497" s="221" t="s">
        <v>21</v>
      </c>
      <c r="N497" s="222" t="s">
        <v>47</v>
      </c>
      <c r="O497" s="86"/>
      <c r="P497" s="223">
        <f>O497*H497</f>
        <v>0</v>
      </c>
      <c r="Q497" s="223">
        <v>0.0013600000000000001</v>
      </c>
      <c r="R497" s="223">
        <f>Q497*H497</f>
        <v>0.0095200000000000007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162</v>
      </c>
      <c r="AT497" s="225" t="s">
        <v>157</v>
      </c>
      <c r="AU497" s="225" t="s">
        <v>85</v>
      </c>
      <c r="AY497" s="19" t="s">
        <v>155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83</v>
      </c>
      <c r="BK497" s="226">
        <f>ROUND(I497*H497,2)</f>
        <v>0</v>
      </c>
      <c r="BL497" s="19" t="s">
        <v>162</v>
      </c>
      <c r="BM497" s="225" t="s">
        <v>1909</v>
      </c>
    </row>
    <row r="498" s="2" customFormat="1">
      <c r="A498" s="40"/>
      <c r="B498" s="41"/>
      <c r="C498" s="42"/>
      <c r="D498" s="227" t="s">
        <v>164</v>
      </c>
      <c r="E498" s="42"/>
      <c r="F498" s="228" t="s">
        <v>848</v>
      </c>
      <c r="G498" s="42"/>
      <c r="H498" s="42"/>
      <c r="I498" s="229"/>
      <c r="J498" s="42"/>
      <c r="K498" s="42"/>
      <c r="L498" s="46"/>
      <c r="M498" s="230"/>
      <c r="N498" s="231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164</v>
      </c>
      <c r="AU498" s="19" t="s">
        <v>85</v>
      </c>
    </row>
    <row r="499" s="2" customFormat="1">
      <c r="A499" s="40"/>
      <c r="B499" s="41"/>
      <c r="C499" s="42"/>
      <c r="D499" s="232" t="s">
        <v>166</v>
      </c>
      <c r="E499" s="42"/>
      <c r="F499" s="233" t="s">
        <v>849</v>
      </c>
      <c r="G499" s="42"/>
      <c r="H499" s="42"/>
      <c r="I499" s="229"/>
      <c r="J499" s="42"/>
      <c r="K499" s="42"/>
      <c r="L499" s="46"/>
      <c r="M499" s="230"/>
      <c r="N499" s="231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166</v>
      </c>
      <c r="AU499" s="19" t="s">
        <v>85</v>
      </c>
    </row>
    <row r="500" s="13" customFormat="1">
      <c r="A500" s="13"/>
      <c r="B500" s="234"/>
      <c r="C500" s="235"/>
      <c r="D500" s="227" t="s">
        <v>168</v>
      </c>
      <c r="E500" s="236" t="s">
        <v>21</v>
      </c>
      <c r="F500" s="237" t="s">
        <v>1910</v>
      </c>
      <c r="G500" s="235"/>
      <c r="H500" s="236" t="s">
        <v>21</v>
      </c>
      <c r="I500" s="238"/>
      <c r="J500" s="235"/>
      <c r="K500" s="235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168</v>
      </c>
      <c r="AU500" s="243" t="s">
        <v>85</v>
      </c>
      <c r="AV500" s="13" t="s">
        <v>83</v>
      </c>
      <c r="AW500" s="13" t="s">
        <v>37</v>
      </c>
      <c r="AX500" s="13" t="s">
        <v>76</v>
      </c>
      <c r="AY500" s="243" t="s">
        <v>155</v>
      </c>
    </row>
    <row r="501" s="14" customFormat="1">
      <c r="A501" s="14"/>
      <c r="B501" s="244"/>
      <c r="C501" s="245"/>
      <c r="D501" s="227" t="s">
        <v>168</v>
      </c>
      <c r="E501" s="246" t="s">
        <v>21</v>
      </c>
      <c r="F501" s="247" t="s">
        <v>1911</v>
      </c>
      <c r="G501" s="245"/>
      <c r="H501" s="248">
        <v>4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168</v>
      </c>
      <c r="AU501" s="254" t="s">
        <v>85</v>
      </c>
      <c r="AV501" s="14" t="s">
        <v>85</v>
      </c>
      <c r="AW501" s="14" t="s">
        <v>37</v>
      </c>
      <c r="AX501" s="14" t="s">
        <v>76</v>
      </c>
      <c r="AY501" s="254" t="s">
        <v>155</v>
      </c>
    </row>
    <row r="502" s="14" customFormat="1">
      <c r="A502" s="14"/>
      <c r="B502" s="244"/>
      <c r="C502" s="245"/>
      <c r="D502" s="227" t="s">
        <v>168</v>
      </c>
      <c r="E502" s="246" t="s">
        <v>21</v>
      </c>
      <c r="F502" s="247" t="s">
        <v>1912</v>
      </c>
      <c r="G502" s="245"/>
      <c r="H502" s="248">
        <v>3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168</v>
      </c>
      <c r="AU502" s="254" t="s">
        <v>85</v>
      </c>
      <c r="AV502" s="14" t="s">
        <v>85</v>
      </c>
      <c r="AW502" s="14" t="s">
        <v>37</v>
      </c>
      <c r="AX502" s="14" t="s">
        <v>76</v>
      </c>
      <c r="AY502" s="254" t="s">
        <v>155</v>
      </c>
    </row>
    <row r="503" s="15" customFormat="1">
      <c r="A503" s="15"/>
      <c r="B503" s="255"/>
      <c r="C503" s="256"/>
      <c r="D503" s="227" t="s">
        <v>168</v>
      </c>
      <c r="E503" s="257" t="s">
        <v>21</v>
      </c>
      <c r="F503" s="258" t="s">
        <v>171</v>
      </c>
      <c r="G503" s="256"/>
      <c r="H503" s="259">
        <v>7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5" t="s">
        <v>168</v>
      </c>
      <c r="AU503" s="265" t="s">
        <v>85</v>
      </c>
      <c r="AV503" s="15" t="s">
        <v>162</v>
      </c>
      <c r="AW503" s="15" t="s">
        <v>37</v>
      </c>
      <c r="AX503" s="15" t="s">
        <v>83</v>
      </c>
      <c r="AY503" s="265" t="s">
        <v>155</v>
      </c>
    </row>
    <row r="504" s="2" customFormat="1" ht="16.5" customHeight="1">
      <c r="A504" s="40"/>
      <c r="B504" s="41"/>
      <c r="C504" s="214" t="s">
        <v>725</v>
      </c>
      <c r="D504" s="214" t="s">
        <v>157</v>
      </c>
      <c r="E504" s="215" t="s">
        <v>853</v>
      </c>
      <c r="F504" s="216" t="s">
        <v>854</v>
      </c>
      <c r="G504" s="217" t="s">
        <v>270</v>
      </c>
      <c r="H504" s="218">
        <v>0.26600000000000001</v>
      </c>
      <c r="I504" s="219"/>
      <c r="J504" s="220">
        <f>ROUND(I504*H504,2)</f>
        <v>0</v>
      </c>
      <c r="K504" s="216" t="s">
        <v>161</v>
      </c>
      <c r="L504" s="46"/>
      <c r="M504" s="221" t="s">
        <v>21</v>
      </c>
      <c r="N504" s="222" t="s">
        <v>47</v>
      </c>
      <c r="O504" s="86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5" t="s">
        <v>162</v>
      </c>
      <c r="AT504" s="225" t="s">
        <v>157</v>
      </c>
      <c r="AU504" s="225" t="s">
        <v>85</v>
      </c>
      <c r="AY504" s="19" t="s">
        <v>155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9" t="s">
        <v>83</v>
      </c>
      <c r="BK504" s="226">
        <f>ROUND(I504*H504,2)</f>
        <v>0</v>
      </c>
      <c r="BL504" s="19" t="s">
        <v>162</v>
      </c>
      <c r="BM504" s="225" t="s">
        <v>1913</v>
      </c>
    </row>
    <row r="505" s="2" customFormat="1">
      <c r="A505" s="40"/>
      <c r="B505" s="41"/>
      <c r="C505" s="42"/>
      <c r="D505" s="227" t="s">
        <v>164</v>
      </c>
      <c r="E505" s="42"/>
      <c r="F505" s="228" t="s">
        <v>856</v>
      </c>
      <c r="G505" s="42"/>
      <c r="H505" s="42"/>
      <c r="I505" s="229"/>
      <c r="J505" s="42"/>
      <c r="K505" s="42"/>
      <c r="L505" s="46"/>
      <c r="M505" s="230"/>
      <c r="N505" s="231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164</v>
      </c>
      <c r="AU505" s="19" t="s">
        <v>85</v>
      </c>
    </row>
    <row r="506" s="2" customFormat="1">
      <c r="A506" s="40"/>
      <c r="B506" s="41"/>
      <c r="C506" s="42"/>
      <c r="D506" s="232" t="s">
        <v>166</v>
      </c>
      <c r="E506" s="42"/>
      <c r="F506" s="233" t="s">
        <v>857</v>
      </c>
      <c r="G506" s="42"/>
      <c r="H506" s="42"/>
      <c r="I506" s="229"/>
      <c r="J506" s="42"/>
      <c r="K506" s="42"/>
      <c r="L506" s="46"/>
      <c r="M506" s="230"/>
      <c r="N506" s="231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166</v>
      </c>
      <c r="AU506" s="19" t="s">
        <v>85</v>
      </c>
    </row>
    <row r="507" s="13" customFormat="1">
      <c r="A507" s="13"/>
      <c r="B507" s="234"/>
      <c r="C507" s="235"/>
      <c r="D507" s="227" t="s">
        <v>168</v>
      </c>
      <c r="E507" s="236" t="s">
        <v>21</v>
      </c>
      <c r="F507" s="237" t="s">
        <v>858</v>
      </c>
      <c r="G507" s="235"/>
      <c r="H507" s="236" t="s">
        <v>21</v>
      </c>
      <c r="I507" s="238"/>
      <c r="J507" s="235"/>
      <c r="K507" s="235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168</v>
      </c>
      <c r="AU507" s="243" t="s">
        <v>85</v>
      </c>
      <c r="AV507" s="13" t="s">
        <v>83</v>
      </c>
      <c r="AW507" s="13" t="s">
        <v>37</v>
      </c>
      <c r="AX507" s="13" t="s">
        <v>76</v>
      </c>
      <c r="AY507" s="243" t="s">
        <v>155</v>
      </c>
    </row>
    <row r="508" s="14" customFormat="1">
      <c r="A508" s="14"/>
      <c r="B508" s="244"/>
      <c r="C508" s="245"/>
      <c r="D508" s="227" t="s">
        <v>168</v>
      </c>
      <c r="E508" s="246" t="s">
        <v>21</v>
      </c>
      <c r="F508" s="247" t="s">
        <v>1914</v>
      </c>
      <c r="G508" s="245"/>
      <c r="H508" s="248">
        <v>0.13300000000000001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168</v>
      </c>
      <c r="AU508" s="254" t="s">
        <v>85</v>
      </c>
      <c r="AV508" s="14" t="s">
        <v>85</v>
      </c>
      <c r="AW508" s="14" t="s">
        <v>37</v>
      </c>
      <c r="AX508" s="14" t="s">
        <v>76</v>
      </c>
      <c r="AY508" s="254" t="s">
        <v>155</v>
      </c>
    </row>
    <row r="509" s="14" customFormat="1">
      <c r="A509" s="14"/>
      <c r="B509" s="244"/>
      <c r="C509" s="245"/>
      <c r="D509" s="227" t="s">
        <v>168</v>
      </c>
      <c r="E509" s="246" t="s">
        <v>21</v>
      </c>
      <c r="F509" s="247" t="s">
        <v>1915</v>
      </c>
      <c r="G509" s="245"/>
      <c r="H509" s="248">
        <v>0.13300000000000001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168</v>
      </c>
      <c r="AU509" s="254" t="s">
        <v>85</v>
      </c>
      <c r="AV509" s="14" t="s">
        <v>85</v>
      </c>
      <c r="AW509" s="14" t="s">
        <v>37</v>
      </c>
      <c r="AX509" s="14" t="s">
        <v>76</v>
      </c>
      <c r="AY509" s="254" t="s">
        <v>155</v>
      </c>
    </row>
    <row r="510" s="15" customFormat="1">
      <c r="A510" s="15"/>
      <c r="B510" s="255"/>
      <c r="C510" s="256"/>
      <c r="D510" s="227" t="s">
        <v>168</v>
      </c>
      <c r="E510" s="257" t="s">
        <v>21</v>
      </c>
      <c r="F510" s="258" t="s">
        <v>171</v>
      </c>
      <c r="G510" s="256"/>
      <c r="H510" s="259">
        <v>0.26600000000000001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5" t="s">
        <v>168</v>
      </c>
      <c r="AU510" s="265" t="s">
        <v>85</v>
      </c>
      <c r="AV510" s="15" t="s">
        <v>162</v>
      </c>
      <c r="AW510" s="15" t="s">
        <v>37</v>
      </c>
      <c r="AX510" s="15" t="s">
        <v>83</v>
      </c>
      <c r="AY510" s="265" t="s">
        <v>155</v>
      </c>
    </row>
    <row r="511" s="2" customFormat="1" ht="16.5" customHeight="1">
      <c r="A511" s="40"/>
      <c r="B511" s="41"/>
      <c r="C511" s="214" t="s">
        <v>730</v>
      </c>
      <c r="D511" s="214" t="s">
        <v>157</v>
      </c>
      <c r="E511" s="215" t="s">
        <v>861</v>
      </c>
      <c r="F511" s="216" t="s">
        <v>862</v>
      </c>
      <c r="G511" s="217" t="s">
        <v>208</v>
      </c>
      <c r="H511" s="218">
        <v>20.420000000000002</v>
      </c>
      <c r="I511" s="219"/>
      <c r="J511" s="220">
        <f>ROUND(I511*H511,2)</f>
        <v>0</v>
      </c>
      <c r="K511" s="216" t="s">
        <v>479</v>
      </c>
      <c r="L511" s="46"/>
      <c r="M511" s="221" t="s">
        <v>21</v>
      </c>
      <c r="N511" s="222" t="s">
        <v>47</v>
      </c>
      <c r="O511" s="86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162</v>
      </c>
      <c r="AT511" s="225" t="s">
        <v>157</v>
      </c>
      <c r="AU511" s="225" t="s">
        <v>85</v>
      </c>
      <c r="AY511" s="19" t="s">
        <v>155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83</v>
      </c>
      <c r="BK511" s="226">
        <f>ROUND(I511*H511,2)</f>
        <v>0</v>
      </c>
      <c r="BL511" s="19" t="s">
        <v>162</v>
      </c>
      <c r="BM511" s="225" t="s">
        <v>1916</v>
      </c>
    </row>
    <row r="512" s="2" customFormat="1">
      <c r="A512" s="40"/>
      <c r="B512" s="41"/>
      <c r="C512" s="42"/>
      <c r="D512" s="227" t="s">
        <v>164</v>
      </c>
      <c r="E512" s="42"/>
      <c r="F512" s="228" t="s">
        <v>862</v>
      </c>
      <c r="G512" s="42"/>
      <c r="H512" s="42"/>
      <c r="I512" s="229"/>
      <c r="J512" s="42"/>
      <c r="K512" s="42"/>
      <c r="L512" s="46"/>
      <c r="M512" s="230"/>
      <c r="N512" s="231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164</v>
      </c>
      <c r="AU512" s="19" t="s">
        <v>85</v>
      </c>
    </row>
    <row r="513" s="13" customFormat="1">
      <c r="A513" s="13"/>
      <c r="B513" s="234"/>
      <c r="C513" s="235"/>
      <c r="D513" s="227" t="s">
        <v>168</v>
      </c>
      <c r="E513" s="236" t="s">
        <v>21</v>
      </c>
      <c r="F513" s="237" t="s">
        <v>1492</v>
      </c>
      <c r="G513" s="235"/>
      <c r="H513" s="236" t="s">
        <v>21</v>
      </c>
      <c r="I513" s="238"/>
      <c r="J513" s="235"/>
      <c r="K513" s="235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168</v>
      </c>
      <c r="AU513" s="243" t="s">
        <v>85</v>
      </c>
      <c r="AV513" s="13" t="s">
        <v>83</v>
      </c>
      <c r="AW513" s="13" t="s">
        <v>37</v>
      </c>
      <c r="AX513" s="13" t="s">
        <v>76</v>
      </c>
      <c r="AY513" s="243" t="s">
        <v>155</v>
      </c>
    </row>
    <row r="514" s="14" customFormat="1">
      <c r="A514" s="14"/>
      <c r="B514" s="244"/>
      <c r="C514" s="245"/>
      <c r="D514" s="227" t="s">
        <v>168</v>
      </c>
      <c r="E514" s="246" t="s">
        <v>21</v>
      </c>
      <c r="F514" s="247" t="s">
        <v>1917</v>
      </c>
      <c r="G514" s="245"/>
      <c r="H514" s="248">
        <v>7.8540000000000001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168</v>
      </c>
      <c r="AU514" s="254" t="s">
        <v>85</v>
      </c>
      <c r="AV514" s="14" t="s">
        <v>85</v>
      </c>
      <c r="AW514" s="14" t="s">
        <v>37</v>
      </c>
      <c r="AX514" s="14" t="s">
        <v>76</v>
      </c>
      <c r="AY514" s="254" t="s">
        <v>155</v>
      </c>
    </row>
    <row r="515" s="14" customFormat="1">
      <c r="A515" s="14"/>
      <c r="B515" s="244"/>
      <c r="C515" s="245"/>
      <c r="D515" s="227" t="s">
        <v>168</v>
      </c>
      <c r="E515" s="246" t="s">
        <v>21</v>
      </c>
      <c r="F515" s="247" t="s">
        <v>1918</v>
      </c>
      <c r="G515" s="245"/>
      <c r="H515" s="248">
        <v>12.566000000000001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168</v>
      </c>
      <c r="AU515" s="254" t="s">
        <v>85</v>
      </c>
      <c r="AV515" s="14" t="s">
        <v>85</v>
      </c>
      <c r="AW515" s="14" t="s">
        <v>37</v>
      </c>
      <c r="AX515" s="14" t="s">
        <v>76</v>
      </c>
      <c r="AY515" s="254" t="s">
        <v>155</v>
      </c>
    </row>
    <row r="516" s="14" customFormat="1">
      <c r="A516" s="14"/>
      <c r="B516" s="244"/>
      <c r="C516" s="245"/>
      <c r="D516" s="227" t="s">
        <v>168</v>
      </c>
      <c r="E516" s="246" t="s">
        <v>21</v>
      </c>
      <c r="F516" s="247" t="s">
        <v>1919</v>
      </c>
      <c r="G516" s="245"/>
      <c r="H516" s="248">
        <v>0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168</v>
      </c>
      <c r="AU516" s="254" t="s">
        <v>85</v>
      </c>
      <c r="AV516" s="14" t="s">
        <v>85</v>
      </c>
      <c r="AW516" s="14" t="s">
        <v>37</v>
      </c>
      <c r="AX516" s="14" t="s">
        <v>76</v>
      </c>
      <c r="AY516" s="254" t="s">
        <v>155</v>
      </c>
    </row>
    <row r="517" s="15" customFormat="1">
      <c r="A517" s="15"/>
      <c r="B517" s="255"/>
      <c r="C517" s="256"/>
      <c r="D517" s="227" t="s">
        <v>168</v>
      </c>
      <c r="E517" s="257" t="s">
        <v>21</v>
      </c>
      <c r="F517" s="258" t="s">
        <v>171</v>
      </c>
      <c r="G517" s="256"/>
      <c r="H517" s="259">
        <v>20.420000000000002</v>
      </c>
      <c r="I517" s="260"/>
      <c r="J517" s="256"/>
      <c r="K517" s="256"/>
      <c r="L517" s="261"/>
      <c r="M517" s="262"/>
      <c r="N517" s="263"/>
      <c r="O517" s="263"/>
      <c r="P517" s="263"/>
      <c r="Q517" s="263"/>
      <c r="R517" s="263"/>
      <c r="S517" s="263"/>
      <c r="T517" s="26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5" t="s">
        <v>168</v>
      </c>
      <c r="AU517" s="265" t="s">
        <v>85</v>
      </c>
      <c r="AV517" s="15" t="s">
        <v>162</v>
      </c>
      <c r="AW517" s="15" t="s">
        <v>37</v>
      </c>
      <c r="AX517" s="15" t="s">
        <v>83</v>
      </c>
      <c r="AY517" s="265" t="s">
        <v>155</v>
      </c>
    </row>
    <row r="518" s="2" customFormat="1" ht="24.15" customHeight="1">
      <c r="A518" s="40"/>
      <c r="B518" s="41"/>
      <c r="C518" s="214" t="s">
        <v>734</v>
      </c>
      <c r="D518" s="214" t="s">
        <v>157</v>
      </c>
      <c r="E518" s="215" t="s">
        <v>1920</v>
      </c>
      <c r="F518" s="216" t="s">
        <v>1921</v>
      </c>
      <c r="G518" s="217" t="s">
        <v>553</v>
      </c>
      <c r="H518" s="218">
        <v>1</v>
      </c>
      <c r="I518" s="219"/>
      <c r="J518" s="220">
        <f>ROUND(I518*H518,2)</f>
        <v>0</v>
      </c>
      <c r="K518" s="216" t="s">
        <v>479</v>
      </c>
      <c r="L518" s="46"/>
      <c r="M518" s="221" t="s">
        <v>21</v>
      </c>
      <c r="N518" s="222" t="s">
        <v>47</v>
      </c>
      <c r="O518" s="86"/>
      <c r="P518" s="223">
        <f>O518*H518</f>
        <v>0</v>
      </c>
      <c r="Q518" s="223">
        <v>2.2450000000000001</v>
      </c>
      <c r="R518" s="223">
        <f>Q518*H518</f>
        <v>2.2450000000000001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162</v>
      </c>
      <c r="AT518" s="225" t="s">
        <v>157</v>
      </c>
      <c r="AU518" s="225" t="s">
        <v>85</v>
      </c>
      <c r="AY518" s="19" t="s">
        <v>155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83</v>
      </c>
      <c r="BK518" s="226">
        <f>ROUND(I518*H518,2)</f>
        <v>0</v>
      </c>
      <c r="BL518" s="19" t="s">
        <v>162</v>
      </c>
      <c r="BM518" s="225" t="s">
        <v>1922</v>
      </c>
    </row>
    <row r="519" s="2" customFormat="1">
      <c r="A519" s="40"/>
      <c r="B519" s="41"/>
      <c r="C519" s="42"/>
      <c r="D519" s="227" t="s">
        <v>164</v>
      </c>
      <c r="E519" s="42"/>
      <c r="F519" s="228" t="s">
        <v>1921</v>
      </c>
      <c r="G519" s="42"/>
      <c r="H519" s="42"/>
      <c r="I519" s="229"/>
      <c r="J519" s="42"/>
      <c r="K519" s="42"/>
      <c r="L519" s="46"/>
      <c r="M519" s="230"/>
      <c r="N519" s="231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164</v>
      </c>
      <c r="AU519" s="19" t="s">
        <v>85</v>
      </c>
    </row>
    <row r="520" s="2" customFormat="1" ht="24.15" customHeight="1">
      <c r="A520" s="40"/>
      <c r="B520" s="41"/>
      <c r="C520" s="214" t="s">
        <v>740</v>
      </c>
      <c r="D520" s="214" t="s">
        <v>157</v>
      </c>
      <c r="E520" s="215" t="s">
        <v>1923</v>
      </c>
      <c r="F520" s="216" t="s">
        <v>1924</v>
      </c>
      <c r="G520" s="217" t="s">
        <v>553</v>
      </c>
      <c r="H520" s="218">
        <v>1</v>
      </c>
      <c r="I520" s="219"/>
      <c r="J520" s="220">
        <f>ROUND(I520*H520,2)</f>
        <v>0</v>
      </c>
      <c r="K520" s="216" t="s">
        <v>479</v>
      </c>
      <c r="L520" s="46"/>
      <c r="M520" s="221" t="s">
        <v>21</v>
      </c>
      <c r="N520" s="222" t="s">
        <v>47</v>
      </c>
      <c r="O520" s="86"/>
      <c r="P520" s="223">
        <f>O520*H520</f>
        <v>0</v>
      </c>
      <c r="Q520" s="223">
        <v>1.4299999999999999</v>
      </c>
      <c r="R520" s="223">
        <f>Q520*H520</f>
        <v>1.4299999999999999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162</v>
      </c>
      <c r="AT520" s="225" t="s">
        <v>157</v>
      </c>
      <c r="AU520" s="225" t="s">
        <v>85</v>
      </c>
      <c r="AY520" s="19" t="s">
        <v>155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83</v>
      </c>
      <c r="BK520" s="226">
        <f>ROUND(I520*H520,2)</f>
        <v>0</v>
      </c>
      <c r="BL520" s="19" t="s">
        <v>162</v>
      </c>
      <c r="BM520" s="225" t="s">
        <v>1925</v>
      </c>
    </row>
    <row r="521" s="2" customFormat="1">
      <c r="A521" s="40"/>
      <c r="B521" s="41"/>
      <c r="C521" s="42"/>
      <c r="D521" s="227" t="s">
        <v>164</v>
      </c>
      <c r="E521" s="42"/>
      <c r="F521" s="228" t="s">
        <v>1924</v>
      </c>
      <c r="G521" s="42"/>
      <c r="H521" s="42"/>
      <c r="I521" s="229"/>
      <c r="J521" s="42"/>
      <c r="K521" s="42"/>
      <c r="L521" s="46"/>
      <c r="M521" s="230"/>
      <c r="N521" s="231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164</v>
      </c>
      <c r="AU521" s="19" t="s">
        <v>85</v>
      </c>
    </row>
    <row r="522" s="12" customFormat="1" ht="22.8" customHeight="1">
      <c r="A522" s="12"/>
      <c r="B522" s="198"/>
      <c r="C522" s="199"/>
      <c r="D522" s="200" t="s">
        <v>75</v>
      </c>
      <c r="E522" s="212" t="s">
        <v>235</v>
      </c>
      <c r="F522" s="212" t="s">
        <v>872</v>
      </c>
      <c r="G522" s="199"/>
      <c r="H522" s="199"/>
      <c r="I522" s="202"/>
      <c r="J522" s="213">
        <f>BK522</f>
        <v>0</v>
      </c>
      <c r="K522" s="199"/>
      <c r="L522" s="204"/>
      <c r="M522" s="205"/>
      <c r="N522" s="206"/>
      <c r="O522" s="206"/>
      <c r="P522" s="207">
        <f>SUM(P523:P548)</f>
        <v>0</v>
      </c>
      <c r="Q522" s="206"/>
      <c r="R522" s="207">
        <f>SUM(R523:R548)</f>
        <v>0.02705975</v>
      </c>
      <c r="S522" s="206"/>
      <c r="T522" s="208">
        <f>SUM(T523:T548)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9" t="s">
        <v>83</v>
      </c>
      <c r="AT522" s="210" t="s">
        <v>75</v>
      </c>
      <c r="AU522" s="210" t="s">
        <v>83</v>
      </c>
      <c r="AY522" s="209" t="s">
        <v>155</v>
      </c>
      <c r="BK522" s="211">
        <f>SUM(BK523:BK548)</f>
        <v>0</v>
      </c>
    </row>
    <row r="523" s="2" customFormat="1" ht="16.5" customHeight="1">
      <c r="A523" s="40"/>
      <c r="B523" s="41"/>
      <c r="C523" s="214" t="s">
        <v>746</v>
      </c>
      <c r="D523" s="214" t="s">
        <v>157</v>
      </c>
      <c r="E523" s="215" t="s">
        <v>905</v>
      </c>
      <c r="F523" s="216" t="s">
        <v>906</v>
      </c>
      <c r="G523" s="217" t="s">
        <v>208</v>
      </c>
      <c r="H523" s="218">
        <v>265</v>
      </c>
      <c r="I523" s="219"/>
      <c r="J523" s="220">
        <f>ROUND(I523*H523,2)</f>
        <v>0</v>
      </c>
      <c r="K523" s="216" t="s">
        <v>161</v>
      </c>
      <c r="L523" s="46"/>
      <c r="M523" s="221" t="s">
        <v>21</v>
      </c>
      <c r="N523" s="222" t="s">
        <v>47</v>
      </c>
      <c r="O523" s="86"/>
      <c r="P523" s="223">
        <f>O523*H523</f>
        <v>0</v>
      </c>
      <c r="Q523" s="223">
        <v>2.0000000000000002E-05</v>
      </c>
      <c r="R523" s="223">
        <f>Q523*H523</f>
        <v>0.0053</v>
      </c>
      <c r="S523" s="223">
        <v>0</v>
      </c>
      <c r="T523" s="224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162</v>
      </c>
      <c r="AT523" s="225" t="s">
        <v>157</v>
      </c>
      <c r="AU523" s="225" t="s">
        <v>85</v>
      </c>
      <c r="AY523" s="19" t="s">
        <v>155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83</v>
      </c>
      <c r="BK523" s="226">
        <f>ROUND(I523*H523,2)</f>
        <v>0</v>
      </c>
      <c r="BL523" s="19" t="s">
        <v>162</v>
      </c>
      <c r="BM523" s="225" t="s">
        <v>1926</v>
      </c>
    </row>
    <row r="524" s="2" customFormat="1">
      <c r="A524" s="40"/>
      <c r="B524" s="41"/>
      <c r="C524" s="42"/>
      <c r="D524" s="227" t="s">
        <v>164</v>
      </c>
      <c r="E524" s="42"/>
      <c r="F524" s="228" t="s">
        <v>908</v>
      </c>
      <c r="G524" s="42"/>
      <c r="H524" s="42"/>
      <c r="I524" s="229"/>
      <c r="J524" s="42"/>
      <c r="K524" s="42"/>
      <c r="L524" s="46"/>
      <c r="M524" s="230"/>
      <c r="N524" s="231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164</v>
      </c>
      <c r="AU524" s="19" t="s">
        <v>85</v>
      </c>
    </row>
    <row r="525" s="2" customFormat="1">
      <c r="A525" s="40"/>
      <c r="B525" s="41"/>
      <c r="C525" s="42"/>
      <c r="D525" s="232" t="s">
        <v>166</v>
      </c>
      <c r="E525" s="42"/>
      <c r="F525" s="233" t="s">
        <v>909</v>
      </c>
      <c r="G525" s="42"/>
      <c r="H525" s="42"/>
      <c r="I525" s="229"/>
      <c r="J525" s="42"/>
      <c r="K525" s="42"/>
      <c r="L525" s="46"/>
      <c r="M525" s="230"/>
      <c r="N525" s="231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166</v>
      </c>
      <c r="AU525" s="19" t="s">
        <v>85</v>
      </c>
    </row>
    <row r="526" s="14" customFormat="1">
      <c r="A526" s="14"/>
      <c r="B526" s="244"/>
      <c r="C526" s="245"/>
      <c r="D526" s="227" t="s">
        <v>168</v>
      </c>
      <c r="E526" s="246" t="s">
        <v>21</v>
      </c>
      <c r="F526" s="247" t="s">
        <v>1927</v>
      </c>
      <c r="G526" s="245"/>
      <c r="H526" s="248">
        <v>72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168</v>
      </c>
      <c r="AU526" s="254" t="s">
        <v>85</v>
      </c>
      <c r="AV526" s="14" t="s">
        <v>85</v>
      </c>
      <c r="AW526" s="14" t="s">
        <v>37</v>
      </c>
      <c r="AX526" s="14" t="s">
        <v>76</v>
      </c>
      <c r="AY526" s="254" t="s">
        <v>155</v>
      </c>
    </row>
    <row r="527" s="14" customFormat="1">
      <c r="A527" s="14"/>
      <c r="B527" s="244"/>
      <c r="C527" s="245"/>
      <c r="D527" s="227" t="s">
        <v>168</v>
      </c>
      <c r="E527" s="246" t="s">
        <v>21</v>
      </c>
      <c r="F527" s="247" t="s">
        <v>1928</v>
      </c>
      <c r="G527" s="245"/>
      <c r="H527" s="248">
        <v>176.90000000000001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168</v>
      </c>
      <c r="AU527" s="254" t="s">
        <v>85</v>
      </c>
      <c r="AV527" s="14" t="s">
        <v>85</v>
      </c>
      <c r="AW527" s="14" t="s">
        <v>37</v>
      </c>
      <c r="AX527" s="14" t="s">
        <v>76</v>
      </c>
      <c r="AY527" s="254" t="s">
        <v>155</v>
      </c>
    </row>
    <row r="528" s="14" customFormat="1">
      <c r="A528" s="14"/>
      <c r="B528" s="244"/>
      <c r="C528" s="245"/>
      <c r="D528" s="227" t="s">
        <v>168</v>
      </c>
      <c r="E528" s="246" t="s">
        <v>21</v>
      </c>
      <c r="F528" s="247" t="s">
        <v>1929</v>
      </c>
      <c r="G528" s="245"/>
      <c r="H528" s="248">
        <v>3.5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168</v>
      </c>
      <c r="AU528" s="254" t="s">
        <v>85</v>
      </c>
      <c r="AV528" s="14" t="s">
        <v>85</v>
      </c>
      <c r="AW528" s="14" t="s">
        <v>37</v>
      </c>
      <c r="AX528" s="14" t="s">
        <v>76</v>
      </c>
      <c r="AY528" s="254" t="s">
        <v>155</v>
      </c>
    </row>
    <row r="529" s="14" customFormat="1">
      <c r="A529" s="14"/>
      <c r="B529" s="244"/>
      <c r="C529" s="245"/>
      <c r="D529" s="227" t="s">
        <v>168</v>
      </c>
      <c r="E529" s="246" t="s">
        <v>21</v>
      </c>
      <c r="F529" s="247" t="s">
        <v>1930</v>
      </c>
      <c r="G529" s="245"/>
      <c r="H529" s="248">
        <v>2.1000000000000001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168</v>
      </c>
      <c r="AU529" s="254" t="s">
        <v>85</v>
      </c>
      <c r="AV529" s="14" t="s">
        <v>85</v>
      </c>
      <c r="AW529" s="14" t="s">
        <v>37</v>
      </c>
      <c r="AX529" s="14" t="s">
        <v>76</v>
      </c>
      <c r="AY529" s="254" t="s">
        <v>155</v>
      </c>
    </row>
    <row r="530" s="14" customFormat="1">
      <c r="A530" s="14"/>
      <c r="B530" s="244"/>
      <c r="C530" s="245"/>
      <c r="D530" s="227" t="s">
        <v>168</v>
      </c>
      <c r="E530" s="246" t="s">
        <v>21</v>
      </c>
      <c r="F530" s="247" t="s">
        <v>1931</v>
      </c>
      <c r="G530" s="245"/>
      <c r="H530" s="248">
        <v>10.5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168</v>
      </c>
      <c r="AU530" s="254" t="s">
        <v>85</v>
      </c>
      <c r="AV530" s="14" t="s">
        <v>85</v>
      </c>
      <c r="AW530" s="14" t="s">
        <v>37</v>
      </c>
      <c r="AX530" s="14" t="s">
        <v>76</v>
      </c>
      <c r="AY530" s="254" t="s">
        <v>155</v>
      </c>
    </row>
    <row r="531" s="15" customFormat="1">
      <c r="A531" s="15"/>
      <c r="B531" s="255"/>
      <c r="C531" s="256"/>
      <c r="D531" s="227" t="s">
        <v>168</v>
      </c>
      <c r="E531" s="257" t="s">
        <v>21</v>
      </c>
      <c r="F531" s="258" t="s">
        <v>171</v>
      </c>
      <c r="G531" s="256"/>
      <c r="H531" s="259">
        <v>265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5" t="s">
        <v>168</v>
      </c>
      <c r="AU531" s="265" t="s">
        <v>85</v>
      </c>
      <c r="AV531" s="15" t="s">
        <v>162</v>
      </c>
      <c r="AW531" s="15" t="s">
        <v>37</v>
      </c>
      <c r="AX531" s="15" t="s">
        <v>83</v>
      </c>
      <c r="AY531" s="265" t="s">
        <v>155</v>
      </c>
    </row>
    <row r="532" s="2" customFormat="1" ht="24.15" customHeight="1">
      <c r="A532" s="40"/>
      <c r="B532" s="41"/>
      <c r="C532" s="214" t="s">
        <v>755</v>
      </c>
      <c r="D532" s="214" t="s">
        <v>157</v>
      </c>
      <c r="E532" s="215" t="s">
        <v>912</v>
      </c>
      <c r="F532" s="216" t="s">
        <v>913</v>
      </c>
      <c r="G532" s="217" t="s">
        <v>208</v>
      </c>
      <c r="H532" s="218">
        <v>12.412000000000001</v>
      </c>
      <c r="I532" s="219"/>
      <c r="J532" s="220">
        <f>ROUND(I532*H532,2)</f>
        <v>0</v>
      </c>
      <c r="K532" s="216" t="s">
        <v>479</v>
      </c>
      <c r="L532" s="46"/>
      <c r="M532" s="221" t="s">
        <v>21</v>
      </c>
      <c r="N532" s="222" t="s">
        <v>47</v>
      </c>
      <c r="O532" s="86"/>
      <c r="P532" s="223">
        <f>O532*H532</f>
        <v>0</v>
      </c>
      <c r="Q532" s="223">
        <v>0.00095</v>
      </c>
      <c r="R532" s="223">
        <f>Q532*H532</f>
        <v>0.011791400000000001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162</v>
      </c>
      <c r="AT532" s="225" t="s">
        <v>157</v>
      </c>
      <c r="AU532" s="225" t="s">
        <v>85</v>
      </c>
      <c r="AY532" s="19" t="s">
        <v>155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83</v>
      </c>
      <c r="BK532" s="226">
        <f>ROUND(I532*H532,2)</f>
        <v>0</v>
      </c>
      <c r="BL532" s="19" t="s">
        <v>162</v>
      </c>
      <c r="BM532" s="225" t="s">
        <v>1932</v>
      </c>
    </row>
    <row r="533" s="2" customFormat="1">
      <c r="A533" s="40"/>
      <c r="B533" s="41"/>
      <c r="C533" s="42"/>
      <c r="D533" s="227" t="s">
        <v>164</v>
      </c>
      <c r="E533" s="42"/>
      <c r="F533" s="228" t="s">
        <v>913</v>
      </c>
      <c r="G533" s="42"/>
      <c r="H533" s="42"/>
      <c r="I533" s="229"/>
      <c r="J533" s="42"/>
      <c r="K533" s="42"/>
      <c r="L533" s="46"/>
      <c r="M533" s="230"/>
      <c r="N533" s="231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164</v>
      </c>
      <c r="AU533" s="19" t="s">
        <v>85</v>
      </c>
    </row>
    <row r="534" s="13" customFormat="1">
      <c r="A534" s="13"/>
      <c r="B534" s="234"/>
      <c r="C534" s="235"/>
      <c r="D534" s="227" t="s">
        <v>168</v>
      </c>
      <c r="E534" s="236" t="s">
        <v>21</v>
      </c>
      <c r="F534" s="237" t="s">
        <v>1933</v>
      </c>
      <c r="G534" s="235"/>
      <c r="H534" s="236" t="s">
        <v>21</v>
      </c>
      <c r="I534" s="238"/>
      <c r="J534" s="235"/>
      <c r="K534" s="235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168</v>
      </c>
      <c r="AU534" s="243" t="s">
        <v>85</v>
      </c>
      <c r="AV534" s="13" t="s">
        <v>83</v>
      </c>
      <c r="AW534" s="13" t="s">
        <v>37</v>
      </c>
      <c r="AX534" s="13" t="s">
        <v>76</v>
      </c>
      <c r="AY534" s="243" t="s">
        <v>155</v>
      </c>
    </row>
    <row r="535" s="14" customFormat="1">
      <c r="A535" s="14"/>
      <c r="B535" s="244"/>
      <c r="C535" s="245"/>
      <c r="D535" s="227" t="s">
        <v>168</v>
      </c>
      <c r="E535" s="246" t="s">
        <v>21</v>
      </c>
      <c r="F535" s="247" t="s">
        <v>1934</v>
      </c>
      <c r="G535" s="245"/>
      <c r="H535" s="248">
        <v>6.6699999999999999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168</v>
      </c>
      <c r="AU535" s="254" t="s">
        <v>85</v>
      </c>
      <c r="AV535" s="14" t="s">
        <v>85</v>
      </c>
      <c r="AW535" s="14" t="s">
        <v>37</v>
      </c>
      <c r="AX535" s="14" t="s">
        <v>76</v>
      </c>
      <c r="AY535" s="254" t="s">
        <v>155</v>
      </c>
    </row>
    <row r="536" s="14" customFormat="1">
      <c r="A536" s="14"/>
      <c r="B536" s="244"/>
      <c r="C536" s="245"/>
      <c r="D536" s="227" t="s">
        <v>168</v>
      </c>
      <c r="E536" s="246" t="s">
        <v>21</v>
      </c>
      <c r="F536" s="247" t="s">
        <v>1935</v>
      </c>
      <c r="G536" s="245"/>
      <c r="H536" s="248">
        <v>5.742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168</v>
      </c>
      <c r="AU536" s="254" t="s">
        <v>85</v>
      </c>
      <c r="AV536" s="14" t="s">
        <v>85</v>
      </c>
      <c r="AW536" s="14" t="s">
        <v>37</v>
      </c>
      <c r="AX536" s="14" t="s">
        <v>76</v>
      </c>
      <c r="AY536" s="254" t="s">
        <v>155</v>
      </c>
    </row>
    <row r="537" s="15" customFormat="1">
      <c r="A537" s="15"/>
      <c r="B537" s="255"/>
      <c r="C537" s="256"/>
      <c r="D537" s="227" t="s">
        <v>168</v>
      </c>
      <c r="E537" s="257" t="s">
        <v>21</v>
      </c>
      <c r="F537" s="258" t="s">
        <v>171</v>
      </c>
      <c r="G537" s="256"/>
      <c r="H537" s="259">
        <v>12.412000000000001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5" t="s">
        <v>168</v>
      </c>
      <c r="AU537" s="265" t="s">
        <v>85</v>
      </c>
      <c r="AV537" s="15" t="s">
        <v>162</v>
      </c>
      <c r="AW537" s="15" t="s">
        <v>37</v>
      </c>
      <c r="AX537" s="15" t="s">
        <v>83</v>
      </c>
      <c r="AY537" s="265" t="s">
        <v>155</v>
      </c>
    </row>
    <row r="538" s="2" customFormat="1" ht="24.15" customHeight="1">
      <c r="A538" s="40"/>
      <c r="B538" s="41"/>
      <c r="C538" s="214" t="s">
        <v>760</v>
      </c>
      <c r="D538" s="214" t="s">
        <v>157</v>
      </c>
      <c r="E538" s="215" t="s">
        <v>918</v>
      </c>
      <c r="F538" s="216" t="s">
        <v>919</v>
      </c>
      <c r="G538" s="217" t="s">
        <v>208</v>
      </c>
      <c r="H538" s="218">
        <v>10.493</v>
      </c>
      <c r="I538" s="219"/>
      <c r="J538" s="220">
        <f>ROUND(I538*H538,2)</f>
        <v>0</v>
      </c>
      <c r="K538" s="216" t="s">
        <v>479</v>
      </c>
      <c r="L538" s="46"/>
      <c r="M538" s="221" t="s">
        <v>21</v>
      </c>
      <c r="N538" s="222" t="s">
        <v>47</v>
      </c>
      <c r="O538" s="86"/>
      <c r="P538" s="223">
        <f>O538*H538</f>
        <v>0</v>
      </c>
      <c r="Q538" s="223">
        <v>0.00095</v>
      </c>
      <c r="R538" s="223">
        <f>Q538*H538</f>
        <v>0.0099683500000000008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162</v>
      </c>
      <c r="AT538" s="225" t="s">
        <v>157</v>
      </c>
      <c r="AU538" s="225" t="s">
        <v>85</v>
      </c>
      <c r="AY538" s="19" t="s">
        <v>155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83</v>
      </c>
      <c r="BK538" s="226">
        <f>ROUND(I538*H538,2)</f>
        <v>0</v>
      </c>
      <c r="BL538" s="19" t="s">
        <v>162</v>
      </c>
      <c r="BM538" s="225" t="s">
        <v>1936</v>
      </c>
    </row>
    <row r="539" s="2" customFormat="1">
      <c r="A539" s="40"/>
      <c r="B539" s="41"/>
      <c r="C539" s="42"/>
      <c r="D539" s="227" t="s">
        <v>164</v>
      </c>
      <c r="E539" s="42"/>
      <c r="F539" s="228" t="s">
        <v>919</v>
      </c>
      <c r="G539" s="42"/>
      <c r="H539" s="42"/>
      <c r="I539" s="229"/>
      <c r="J539" s="42"/>
      <c r="K539" s="42"/>
      <c r="L539" s="46"/>
      <c r="M539" s="230"/>
      <c r="N539" s="231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164</v>
      </c>
      <c r="AU539" s="19" t="s">
        <v>85</v>
      </c>
    </row>
    <row r="540" s="13" customFormat="1">
      <c r="A540" s="13"/>
      <c r="B540" s="234"/>
      <c r="C540" s="235"/>
      <c r="D540" s="227" t="s">
        <v>168</v>
      </c>
      <c r="E540" s="236" t="s">
        <v>21</v>
      </c>
      <c r="F540" s="237" t="s">
        <v>702</v>
      </c>
      <c r="G540" s="235"/>
      <c r="H540" s="236" t="s">
        <v>21</v>
      </c>
      <c r="I540" s="238"/>
      <c r="J540" s="235"/>
      <c r="K540" s="235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168</v>
      </c>
      <c r="AU540" s="243" t="s">
        <v>85</v>
      </c>
      <c r="AV540" s="13" t="s">
        <v>83</v>
      </c>
      <c r="AW540" s="13" t="s">
        <v>37</v>
      </c>
      <c r="AX540" s="13" t="s">
        <v>76</v>
      </c>
      <c r="AY540" s="243" t="s">
        <v>155</v>
      </c>
    </row>
    <row r="541" s="13" customFormat="1">
      <c r="A541" s="13"/>
      <c r="B541" s="234"/>
      <c r="C541" s="235"/>
      <c r="D541" s="227" t="s">
        <v>168</v>
      </c>
      <c r="E541" s="236" t="s">
        <v>21</v>
      </c>
      <c r="F541" s="237" t="s">
        <v>1937</v>
      </c>
      <c r="G541" s="235"/>
      <c r="H541" s="236" t="s">
        <v>21</v>
      </c>
      <c r="I541" s="238"/>
      <c r="J541" s="235"/>
      <c r="K541" s="235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168</v>
      </c>
      <c r="AU541" s="243" t="s">
        <v>85</v>
      </c>
      <c r="AV541" s="13" t="s">
        <v>83</v>
      </c>
      <c r="AW541" s="13" t="s">
        <v>37</v>
      </c>
      <c r="AX541" s="13" t="s">
        <v>76</v>
      </c>
      <c r="AY541" s="243" t="s">
        <v>155</v>
      </c>
    </row>
    <row r="542" s="14" customFormat="1">
      <c r="A542" s="14"/>
      <c r="B542" s="244"/>
      <c r="C542" s="245"/>
      <c r="D542" s="227" t="s">
        <v>168</v>
      </c>
      <c r="E542" s="246" t="s">
        <v>21</v>
      </c>
      <c r="F542" s="247" t="s">
        <v>1938</v>
      </c>
      <c r="G542" s="245"/>
      <c r="H542" s="248">
        <v>2.6389999999999998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168</v>
      </c>
      <c r="AU542" s="254" t="s">
        <v>85</v>
      </c>
      <c r="AV542" s="14" t="s">
        <v>85</v>
      </c>
      <c r="AW542" s="14" t="s">
        <v>37</v>
      </c>
      <c r="AX542" s="14" t="s">
        <v>76</v>
      </c>
      <c r="AY542" s="254" t="s">
        <v>155</v>
      </c>
    </row>
    <row r="543" s="14" customFormat="1">
      <c r="A543" s="14"/>
      <c r="B543" s="244"/>
      <c r="C543" s="245"/>
      <c r="D543" s="227" t="s">
        <v>168</v>
      </c>
      <c r="E543" s="246" t="s">
        <v>21</v>
      </c>
      <c r="F543" s="247" t="s">
        <v>1939</v>
      </c>
      <c r="G543" s="245"/>
      <c r="H543" s="248">
        <v>2.5449999999999999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168</v>
      </c>
      <c r="AU543" s="254" t="s">
        <v>85</v>
      </c>
      <c r="AV543" s="14" t="s">
        <v>85</v>
      </c>
      <c r="AW543" s="14" t="s">
        <v>37</v>
      </c>
      <c r="AX543" s="14" t="s">
        <v>76</v>
      </c>
      <c r="AY543" s="254" t="s">
        <v>155</v>
      </c>
    </row>
    <row r="544" s="14" customFormat="1">
      <c r="A544" s="14"/>
      <c r="B544" s="244"/>
      <c r="C544" s="245"/>
      <c r="D544" s="227" t="s">
        <v>168</v>
      </c>
      <c r="E544" s="246" t="s">
        <v>21</v>
      </c>
      <c r="F544" s="247" t="s">
        <v>1940</v>
      </c>
      <c r="G544" s="245"/>
      <c r="H544" s="248">
        <v>1.3819999999999999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168</v>
      </c>
      <c r="AU544" s="254" t="s">
        <v>85</v>
      </c>
      <c r="AV544" s="14" t="s">
        <v>85</v>
      </c>
      <c r="AW544" s="14" t="s">
        <v>37</v>
      </c>
      <c r="AX544" s="14" t="s">
        <v>76</v>
      </c>
      <c r="AY544" s="254" t="s">
        <v>155</v>
      </c>
    </row>
    <row r="545" s="13" customFormat="1">
      <c r="A545" s="13"/>
      <c r="B545" s="234"/>
      <c r="C545" s="235"/>
      <c r="D545" s="227" t="s">
        <v>168</v>
      </c>
      <c r="E545" s="236" t="s">
        <v>21</v>
      </c>
      <c r="F545" s="237" t="s">
        <v>1941</v>
      </c>
      <c r="G545" s="235"/>
      <c r="H545" s="236" t="s">
        <v>21</v>
      </c>
      <c r="I545" s="238"/>
      <c r="J545" s="235"/>
      <c r="K545" s="235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168</v>
      </c>
      <c r="AU545" s="243" t="s">
        <v>85</v>
      </c>
      <c r="AV545" s="13" t="s">
        <v>83</v>
      </c>
      <c r="AW545" s="13" t="s">
        <v>37</v>
      </c>
      <c r="AX545" s="13" t="s">
        <v>76</v>
      </c>
      <c r="AY545" s="243" t="s">
        <v>155</v>
      </c>
    </row>
    <row r="546" s="14" customFormat="1">
      <c r="A546" s="14"/>
      <c r="B546" s="244"/>
      <c r="C546" s="245"/>
      <c r="D546" s="227" t="s">
        <v>168</v>
      </c>
      <c r="E546" s="246" t="s">
        <v>21</v>
      </c>
      <c r="F546" s="247" t="s">
        <v>1939</v>
      </c>
      <c r="G546" s="245"/>
      <c r="H546" s="248">
        <v>2.5449999999999999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168</v>
      </c>
      <c r="AU546" s="254" t="s">
        <v>85</v>
      </c>
      <c r="AV546" s="14" t="s">
        <v>85</v>
      </c>
      <c r="AW546" s="14" t="s">
        <v>37</v>
      </c>
      <c r="AX546" s="14" t="s">
        <v>76</v>
      </c>
      <c r="AY546" s="254" t="s">
        <v>155</v>
      </c>
    </row>
    <row r="547" s="14" customFormat="1">
      <c r="A547" s="14"/>
      <c r="B547" s="244"/>
      <c r="C547" s="245"/>
      <c r="D547" s="227" t="s">
        <v>168</v>
      </c>
      <c r="E547" s="246" t="s">
        <v>21</v>
      </c>
      <c r="F547" s="247" t="s">
        <v>1940</v>
      </c>
      <c r="G547" s="245"/>
      <c r="H547" s="248">
        <v>1.3819999999999999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168</v>
      </c>
      <c r="AU547" s="254" t="s">
        <v>85</v>
      </c>
      <c r="AV547" s="14" t="s">
        <v>85</v>
      </c>
      <c r="AW547" s="14" t="s">
        <v>37</v>
      </c>
      <c r="AX547" s="14" t="s">
        <v>76</v>
      </c>
      <c r="AY547" s="254" t="s">
        <v>155</v>
      </c>
    </row>
    <row r="548" s="15" customFormat="1">
      <c r="A548" s="15"/>
      <c r="B548" s="255"/>
      <c r="C548" s="256"/>
      <c r="D548" s="227" t="s">
        <v>168</v>
      </c>
      <c r="E548" s="257" t="s">
        <v>21</v>
      </c>
      <c r="F548" s="258" t="s">
        <v>171</v>
      </c>
      <c r="G548" s="256"/>
      <c r="H548" s="259">
        <v>10.493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168</v>
      </c>
      <c r="AU548" s="265" t="s">
        <v>85</v>
      </c>
      <c r="AV548" s="15" t="s">
        <v>162</v>
      </c>
      <c r="AW548" s="15" t="s">
        <v>37</v>
      </c>
      <c r="AX548" s="15" t="s">
        <v>83</v>
      </c>
      <c r="AY548" s="265" t="s">
        <v>155</v>
      </c>
    </row>
    <row r="549" s="12" customFormat="1" ht="22.8" customHeight="1">
      <c r="A549" s="12"/>
      <c r="B549" s="198"/>
      <c r="C549" s="199"/>
      <c r="D549" s="200" t="s">
        <v>75</v>
      </c>
      <c r="E549" s="212" t="s">
        <v>925</v>
      </c>
      <c r="F549" s="212" t="s">
        <v>926</v>
      </c>
      <c r="G549" s="199"/>
      <c r="H549" s="199"/>
      <c r="I549" s="202"/>
      <c r="J549" s="213">
        <f>BK549</f>
        <v>0</v>
      </c>
      <c r="K549" s="199"/>
      <c r="L549" s="204"/>
      <c r="M549" s="205"/>
      <c r="N549" s="206"/>
      <c r="O549" s="206"/>
      <c r="P549" s="207">
        <f>SUM(P550:P582)</f>
        <v>0</v>
      </c>
      <c r="Q549" s="206"/>
      <c r="R549" s="207">
        <f>SUM(R550:R582)</f>
        <v>16.302081600000001</v>
      </c>
      <c r="S549" s="206"/>
      <c r="T549" s="208">
        <f>SUM(T550:T582)</f>
        <v>48.514319999999998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9" t="s">
        <v>83</v>
      </c>
      <c r="AT549" s="210" t="s">
        <v>75</v>
      </c>
      <c r="AU549" s="210" t="s">
        <v>83</v>
      </c>
      <c r="AY549" s="209" t="s">
        <v>155</v>
      </c>
      <c r="BK549" s="211">
        <f>SUM(BK550:BK582)</f>
        <v>0</v>
      </c>
    </row>
    <row r="550" s="2" customFormat="1" ht="16.5" customHeight="1">
      <c r="A550" s="40"/>
      <c r="B550" s="41"/>
      <c r="C550" s="214" t="s">
        <v>764</v>
      </c>
      <c r="D550" s="214" t="s">
        <v>157</v>
      </c>
      <c r="E550" s="215" t="s">
        <v>1620</v>
      </c>
      <c r="F550" s="216" t="s">
        <v>1621</v>
      </c>
      <c r="G550" s="217" t="s">
        <v>208</v>
      </c>
      <c r="H550" s="218">
        <v>45.399999999999999</v>
      </c>
      <c r="I550" s="219"/>
      <c r="J550" s="220">
        <f>ROUND(I550*H550,2)</f>
        <v>0</v>
      </c>
      <c r="K550" s="216" t="s">
        <v>161</v>
      </c>
      <c r="L550" s="46"/>
      <c r="M550" s="221" t="s">
        <v>21</v>
      </c>
      <c r="N550" s="222" t="s">
        <v>47</v>
      </c>
      <c r="O550" s="86"/>
      <c r="P550" s="223">
        <f>O550*H550</f>
        <v>0</v>
      </c>
      <c r="Q550" s="223">
        <v>0</v>
      </c>
      <c r="R550" s="223">
        <f>Q550*H550</f>
        <v>0</v>
      </c>
      <c r="S550" s="223">
        <v>0.32000000000000001</v>
      </c>
      <c r="T550" s="224">
        <f>S550*H550</f>
        <v>14.528000000000001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162</v>
      </c>
      <c r="AT550" s="225" t="s">
        <v>157</v>
      </c>
      <c r="AU550" s="225" t="s">
        <v>85</v>
      </c>
      <c r="AY550" s="19" t="s">
        <v>155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83</v>
      </c>
      <c r="BK550" s="226">
        <f>ROUND(I550*H550,2)</f>
        <v>0</v>
      </c>
      <c r="BL550" s="19" t="s">
        <v>162</v>
      </c>
      <c r="BM550" s="225" t="s">
        <v>1942</v>
      </c>
    </row>
    <row r="551" s="2" customFormat="1">
      <c r="A551" s="40"/>
      <c r="B551" s="41"/>
      <c r="C551" s="42"/>
      <c r="D551" s="227" t="s">
        <v>164</v>
      </c>
      <c r="E551" s="42"/>
      <c r="F551" s="228" t="s">
        <v>1623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164</v>
      </c>
      <c r="AU551" s="19" t="s">
        <v>85</v>
      </c>
    </row>
    <row r="552" s="2" customFormat="1">
      <c r="A552" s="40"/>
      <c r="B552" s="41"/>
      <c r="C552" s="42"/>
      <c r="D552" s="232" t="s">
        <v>166</v>
      </c>
      <c r="E552" s="42"/>
      <c r="F552" s="233" t="s">
        <v>1624</v>
      </c>
      <c r="G552" s="42"/>
      <c r="H552" s="42"/>
      <c r="I552" s="229"/>
      <c r="J552" s="42"/>
      <c r="K552" s="42"/>
      <c r="L552" s="46"/>
      <c r="M552" s="230"/>
      <c r="N552" s="231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166</v>
      </c>
      <c r="AU552" s="19" t="s">
        <v>85</v>
      </c>
    </row>
    <row r="553" s="14" customFormat="1">
      <c r="A553" s="14"/>
      <c r="B553" s="244"/>
      <c r="C553" s="245"/>
      <c r="D553" s="227" t="s">
        <v>168</v>
      </c>
      <c r="E553" s="246" t="s">
        <v>21</v>
      </c>
      <c r="F553" s="247" t="s">
        <v>1943</v>
      </c>
      <c r="G553" s="245"/>
      <c r="H553" s="248">
        <v>45.399999999999999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168</v>
      </c>
      <c r="AU553" s="254" t="s">
        <v>85</v>
      </c>
      <c r="AV553" s="14" t="s">
        <v>85</v>
      </c>
      <c r="AW553" s="14" t="s">
        <v>37</v>
      </c>
      <c r="AX553" s="14" t="s">
        <v>83</v>
      </c>
      <c r="AY553" s="254" t="s">
        <v>155</v>
      </c>
    </row>
    <row r="554" s="2" customFormat="1" ht="16.5" customHeight="1">
      <c r="A554" s="40"/>
      <c r="B554" s="41"/>
      <c r="C554" s="214" t="s">
        <v>769</v>
      </c>
      <c r="D554" s="214" t="s">
        <v>157</v>
      </c>
      <c r="E554" s="215" t="s">
        <v>936</v>
      </c>
      <c r="F554" s="216" t="s">
        <v>937</v>
      </c>
      <c r="G554" s="217" t="s">
        <v>270</v>
      </c>
      <c r="H554" s="218">
        <v>13.824</v>
      </c>
      <c r="I554" s="219"/>
      <c r="J554" s="220">
        <f>ROUND(I554*H554,2)</f>
        <v>0</v>
      </c>
      <c r="K554" s="216" t="s">
        <v>161</v>
      </c>
      <c r="L554" s="46"/>
      <c r="M554" s="221" t="s">
        <v>21</v>
      </c>
      <c r="N554" s="222" t="s">
        <v>47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0.35999999999999999</v>
      </c>
      <c r="T554" s="224">
        <f>S554*H554</f>
        <v>4.9766399999999997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162</v>
      </c>
      <c r="AT554" s="225" t="s">
        <v>157</v>
      </c>
      <c r="AU554" s="225" t="s">
        <v>85</v>
      </c>
      <c r="AY554" s="19" t="s">
        <v>155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83</v>
      </c>
      <c r="BK554" s="226">
        <f>ROUND(I554*H554,2)</f>
        <v>0</v>
      </c>
      <c r="BL554" s="19" t="s">
        <v>162</v>
      </c>
      <c r="BM554" s="225" t="s">
        <v>1944</v>
      </c>
    </row>
    <row r="555" s="2" customFormat="1">
      <c r="A555" s="40"/>
      <c r="B555" s="41"/>
      <c r="C555" s="42"/>
      <c r="D555" s="227" t="s">
        <v>164</v>
      </c>
      <c r="E555" s="42"/>
      <c r="F555" s="228" t="s">
        <v>939</v>
      </c>
      <c r="G555" s="42"/>
      <c r="H555" s="42"/>
      <c r="I555" s="229"/>
      <c r="J555" s="42"/>
      <c r="K555" s="42"/>
      <c r="L555" s="46"/>
      <c r="M555" s="230"/>
      <c r="N555" s="231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164</v>
      </c>
      <c r="AU555" s="19" t="s">
        <v>85</v>
      </c>
    </row>
    <row r="556" s="2" customFormat="1">
      <c r="A556" s="40"/>
      <c r="B556" s="41"/>
      <c r="C556" s="42"/>
      <c r="D556" s="232" t="s">
        <v>166</v>
      </c>
      <c r="E556" s="42"/>
      <c r="F556" s="233" t="s">
        <v>940</v>
      </c>
      <c r="G556" s="42"/>
      <c r="H556" s="42"/>
      <c r="I556" s="229"/>
      <c r="J556" s="42"/>
      <c r="K556" s="42"/>
      <c r="L556" s="46"/>
      <c r="M556" s="230"/>
      <c r="N556" s="231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166</v>
      </c>
      <c r="AU556" s="19" t="s">
        <v>85</v>
      </c>
    </row>
    <row r="557" s="13" customFormat="1">
      <c r="A557" s="13"/>
      <c r="B557" s="234"/>
      <c r="C557" s="235"/>
      <c r="D557" s="227" t="s">
        <v>168</v>
      </c>
      <c r="E557" s="236" t="s">
        <v>21</v>
      </c>
      <c r="F557" s="237" t="s">
        <v>948</v>
      </c>
      <c r="G557" s="235"/>
      <c r="H557" s="236" t="s">
        <v>21</v>
      </c>
      <c r="I557" s="238"/>
      <c r="J557" s="235"/>
      <c r="K557" s="235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168</v>
      </c>
      <c r="AU557" s="243" t="s">
        <v>85</v>
      </c>
      <c r="AV557" s="13" t="s">
        <v>83</v>
      </c>
      <c r="AW557" s="13" t="s">
        <v>37</v>
      </c>
      <c r="AX557" s="13" t="s">
        <v>76</v>
      </c>
      <c r="AY557" s="243" t="s">
        <v>155</v>
      </c>
    </row>
    <row r="558" s="14" customFormat="1">
      <c r="A558" s="14"/>
      <c r="B558" s="244"/>
      <c r="C558" s="245"/>
      <c r="D558" s="227" t="s">
        <v>168</v>
      </c>
      <c r="E558" s="246" t="s">
        <v>21</v>
      </c>
      <c r="F558" s="247" t="s">
        <v>1945</v>
      </c>
      <c r="G558" s="245"/>
      <c r="H558" s="248">
        <v>13.824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168</v>
      </c>
      <c r="AU558" s="254" t="s">
        <v>85</v>
      </c>
      <c r="AV558" s="14" t="s">
        <v>85</v>
      </c>
      <c r="AW558" s="14" t="s">
        <v>37</v>
      </c>
      <c r="AX558" s="14" t="s">
        <v>83</v>
      </c>
      <c r="AY558" s="254" t="s">
        <v>155</v>
      </c>
    </row>
    <row r="559" s="2" customFormat="1" ht="16.5" customHeight="1">
      <c r="A559" s="40"/>
      <c r="B559" s="41"/>
      <c r="C559" s="214" t="s">
        <v>773</v>
      </c>
      <c r="D559" s="214" t="s">
        <v>157</v>
      </c>
      <c r="E559" s="215" t="s">
        <v>943</v>
      </c>
      <c r="F559" s="216" t="s">
        <v>944</v>
      </c>
      <c r="G559" s="217" t="s">
        <v>270</v>
      </c>
      <c r="H559" s="218">
        <v>1.6539999999999999</v>
      </c>
      <c r="I559" s="219"/>
      <c r="J559" s="220">
        <f>ROUND(I559*H559,2)</f>
        <v>0</v>
      </c>
      <c r="K559" s="216" t="s">
        <v>161</v>
      </c>
      <c r="L559" s="46"/>
      <c r="M559" s="221" t="s">
        <v>21</v>
      </c>
      <c r="N559" s="222" t="s">
        <v>47</v>
      </c>
      <c r="O559" s="86"/>
      <c r="P559" s="223">
        <f>O559*H559</f>
        <v>0</v>
      </c>
      <c r="Q559" s="223">
        <v>0</v>
      </c>
      <c r="R559" s="223">
        <f>Q559*H559</f>
        <v>0</v>
      </c>
      <c r="S559" s="223">
        <v>1.9199999999999999</v>
      </c>
      <c r="T559" s="224">
        <f>S559*H559</f>
        <v>3.1756799999999998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162</v>
      </c>
      <c r="AT559" s="225" t="s">
        <v>157</v>
      </c>
      <c r="AU559" s="225" t="s">
        <v>85</v>
      </c>
      <c r="AY559" s="19" t="s">
        <v>155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83</v>
      </c>
      <c r="BK559" s="226">
        <f>ROUND(I559*H559,2)</f>
        <v>0</v>
      </c>
      <c r="BL559" s="19" t="s">
        <v>162</v>
      </c>
      <c r="BM559" s="225" t="s">
        <v>1946</v>
      </c>
    </row>
    <row r="560" s="2" customFormat="1">
      <c r="A560" s="40"/>
      <c r="B560" s="41"/>
      <c r="C560" s="42"/>
      <c r="D560" s="227" t="s">
        <v>164</v>
      </c>
      <c r="E560" s="42"/>
      <c r="F560" s="228" t="s">
        <v>946</v>
      </c>
      <c r="G560" s="42"/>
      <c r="H560" s="42"/>
      <c r="I560" s="229"/>
      <c r="J560" s="42"/>
      <c r="K560" s="42"/>
      <c r="L560" s="46"/>
      <c r="M560" s="230"/>
      <c r="N560" s="231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164</v>
      </c>
      <c r="AU560" s="19" t="s">
        <v>85</v>
      </c>
    </row>
    <row r="561" s="2" customFormat="1">
      <c r="A561" s="40"/>
      <c r="B561" s="41"/>
      <c r="C561" s="42"/>
      <c r="D561" s="232" t="s">
        <v>166</v>
      </c>
      <c r="E561" s="42"/>
      <c r="F561" s="233" t="s">
        <v>947</v>
      </c>
      <c r="G561" s="42"/>
      <c r="H561" s="42"/>
      <c r="I561" s="229"/>
      <c r="J561" s="42"/>
      <c r="K561" s="42"/>
      <c r="L561" s="46"/>
      <c r="M561" s="230"/>
      <c r="N561" s="231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166</v>
      </c>
      <c r="AU561" s="19" t="s">
        <v>85</v>
      </c>
    </row>
    <row r="562" s="13" customFormat="1">
      <c r="A562" s="13"/>
      <c r="B562" s="234"/>
      <c r="C562" s="235"/>
      <c r="D562" s="227" t="s">
        <v>168</v>
      </c>
      <c r="E562" s="236" t="s">
        <v>21</v>
      </c>
      <c r="F562" s="237" t="s">
        <v>948</v>
      </c>
      <c r="G562" s="235"/>
      <c r="H562" s="236" t="s">
        <v>21</v>
      </c>
      <c r="I562" s="238"/>
      <c r="J562" s="235"/>
      <c r="K562" s="235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168</v>
      </c>
      <c r="AU562" s="243" t="s">
        <v>85</v>
      </c>
      <c r="AV562" s="13" t="s">
        <v>83</v>
      </c>
      <c r="AW562" s="13" t="s">
        <v>37</v>
      </c>
      <c r="AX562" s="13" t="s">
        <v>76</v>
      </c>
      <c r="AY562" s="243" t="s">
        <v>155</v>
      </c>
    </row>
    <row r="563" s="14" customFormat="1">
      <c r="A563" s="14"/>
      <c r="B563" s="244"/>
      <c r="C563" s="245"/>
      <c r="D563" s="227" t="s">
        <v>168</v>
      </c>
      <c r="E563" s="246" t="s">
        <v>21</v>
      </c>
      <c r="F563" s="247" t="s">
        <v>1947</v>
      </c>
      <c r="G563" s="245"/>
      <c r="H563" s="248">
        <v>1.6539999999999999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168</v>
      </c>
      <c r="AU563" s="254" t="s">
        <v>85</v>
      </c>
      <c r="AV563" s="14" t="s">
        <v>85</v>
      </c>
      <c r="AW563" s="14" t="s">
        <v>37</v>
      </c>
      <c r="AX563" s="14" t="s">
        <v>83</v>
      </c>
      <c r="AY563" s="254" t="s">
        <v>155</v>
      </c>
    </row>
    <row r="564" s="2" customFormat="1" ht="16.5" customHeight="1">
      <c r="A564" s="40"/>
      <c r="B564" s="41"/>
      <c r="C564" s="214" t="s">
        <v>780</v>
      </c>
      <c r="D564" s="214" t="s">
        <v>157</v>
      </c>
      <c r="E564" s="215" t="s">
        <v>951</v>
      </c>
      <c r="F564" s="216" t="s">
        <v>952</v>
      </c>
      <c r="G564" s="217" t="s">
        <v>553</v>
      </c>
      <c r="H564" s="218">
        <v>10</v>
      </c>
      <c r="I564" s="219"/>
      <c r="J564" s="220">
        <f>ROUND(I564*H564,2)</f>
        <v>0</v>
      </c>
      <c r="K564" s="216" t="s">
        <v>161</v>
      </c>
      <c r="L564" s="46"/>
      <c r="M564" s="221" t="s">
        <v>21</v>
      </c>
      <c r="N564" s="222" t="s">
        <v>47</v>
      </c>
      <c r="O564" s="86"/>
      <c r="P564" s="223">
        <f>O564*H564</f>
        <v>0</v>
      </c>
      <c r="Q564" s="223">
        <v>0</v>
      </c>
      <c r="R564" s="223">
        <f>Q564*H564</f>
        <v>0</v>
      </c>
      <c r="S564" s="223">
        <v>0.14999999999999999</v>
      </c>
      <c r="T564" s="224">
        <f>S564*H564</f>
        <v>1.5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5" t="s">
        <v>162</v>
      </c>
      <c r="AT564" s="225" t="s">
        <v>157</v>
      </c>
      <c r="AU564" s="225" t="s">
        <v>85</v>
      </c>
      <c r="AY564" s="19" t="s">
        <v>155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9" t="s">
        <v>83</v>
      </c>
      <c r="BK564" s="226">
        <f>ROUND(I564*H564,2)</f>
        <v>0</v>
      </c>
      <c r="BL564" s="19" t="s">
        <v>162</v>
      </c>
      <c r="BM564" s="225" t="s">
        <v>1948</v>
      </c>
    </row>
    <row r="565" s="2" customFormat="1">
      <c r="A565" s="40"/>
      <c r="B565" s="41"/>
      <c r="C565" s="42"/>
      <c r="D565" s="227" t="s">
        <v>164</v>
      </c>
      <c r="E565" s="42"/>
      <c r="F565" s="228" t="s">
        <v>954</v>
      </c>
      <c r="G565" s="42"/>
      <c r="H565" s="42"/>
      <c r="I565" s="229"/>
      <c r="J565" s="42"/>
      <c r="K565" s="42"/>
      <c r="L565" s="46"/>
      <c r="M565" s="230"/>
      <c r="N565" s="231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164</v>
      </c>
      <c r="AU565" s="19" t="s">
        <v>85</v>
      </c>
    </row>
    <row r="566" s="2" customFormat="1">
      <c r="A566" s="40"/>
      <c r="B566" s="41"/>
      <c r="C566" s="42"/>
      <c r="D566" s="232" t="s">
        <v>166</v>
      </c>
      <c r="E566" s="42"/>
      <c r="F566" s="233" t="s">
        <v>955</v>
      </c>
      <c r="G566" s="42"/>
      <c r="H566" s="42"/>
      <c r="I566" s="229"/>
      <c r="J566" s="42"/>
      <c r="K566" s="42"/>
      <c r="L566" s="46"/>
      <c r="M566" s="230"/>
      <c r="N566" s="231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166</v>
      </c>
      <c r="AU566" s="19" t="s">
        <v>85</v>
      </c>
    </row>
    <row r="567" s="14" customFormat="1">
      <c r="A567" s="14"/>
      <c r="B567" s="244"/>
      <c r="C567" s="245"/>
      <c r="D567" s="227" t="s">
        <v>168</v>
      </c>
      <c r="E567" s="246" t="s">
        <v>21</v>
      </c>
      <c r="F567" s="247" t="s">
        <v>1949</v>
      </c>
      <c r="G567" s="245"/>
      <c r="H567" s="248">
        <v>3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168</v>
      </c>
      <c r="AU567" s="254" t="s">
        <v>85</v>
      </c>
      <c r="AV567" s="14" t="s">
        <v>85</v>
      </c>
      <c r="AW567" s="14" t="s">
        <v>37</v>
      </c>
      <c r="AX567" s="14" t="s">
        <v>76</v>
      </c>
      <c r="AY567" s="254" t="s">
        <v>155</v>
      </c>
    </row>
    <row r="568" s="14" customFormat="1">
      <c r="A568" s="14"/>
      <c r="B568" s="244"/>
      <c r="C568" s="245"/>
      <c r="D568" s="227" t="s">
        <v>168</v>
      </c>
      <c r="E568" s="246" t="s">
        <v>21</v>
      </c>
      <c r="F568" s="247" t="s">
        <v>1950</v>
      </c>
      <c r="G568" s="245"/>
      <c r="H568" s="248">
        <v>7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168</v>
      </c>
      <c r="AU568" s="254" t="s">
        <v>85</v>
      </c>
      <c r="AV568" s="14" t="s">
        <v>85</v>
      </c>
      <c r="AW568" s="14" t="s">
        <v>37</v>
      </c>
      <c r="AX568" s="14" t="s">
        <v>76</v>
      </c>
      <c r="AY568" s="254" t="s">
        <v>155</v>
      </c>
    </row>
    <row r="569" s="15" customFormat="1">
      <c r="A569" s="15"/>
      <c r="B569" s="255"/>
      <c r="C569" s="256"/>
      <c r="D569" s="227" t="s">
        <v>168</v>
      </c>
      <c r="E569" s="257" t="s">
        <v>21</v>
      </c>
      <c r="F569" s="258" t="s">
        <v>171</v>
      </c>
      <c r="G569" s="256"/>
      <c r="H569" s="259">
        <v>10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168</v>
      </c>
      <c r="AU569" s="265" t="s">
        <v>85</v>
      </c>
      <c r="AV569" s="15" t="s">
        <v>162</v>
      </c>
      <c r="AW569" s="15" t="s">
        <v>37</v>
      </c>
      <c r="AX569" s="15" t="s">
        <v>83</v>
      </c>
      <c r="AY569" s="265" t="s">
        <v>155</v>
      </c>
    </row>
    <row r="570" s="2" customFormat="1" ht="16.5" customHeight="1">
      <c r="A570" s="40"/>
      <c r="B570" s="41"/>
      <c r="C570" s="214" t="s">
        <v>785</v>
      </c>
      <c r="D570" s="214" t="s">
        <v>157</v>
      </c>
      <c r="E570" s="215" t="s">
        <v>966</v>
      </c>
      <c r="F570" s="216" t="s">
        <v>967</v>
      </c>
      <c r="G570" s="217" t="s">
        <v>270</v>
      </c>
      <c r="H570" s="218">
        <v>10.656000000000001</v>
      </c>
      <c r="I570" s="219"/>
      <c r="J570" s="220">
        <f>ROUND(I570*H570,2)</f>
        <v>0</v>
      </c>
      <c r="K570" s="216" t="s">
        <v>161</v>
      </c>
      <c r="L570" s="46"/>
      <c r="M570" s="221" t="s">
        <v>21</v>
      </c>
      <c r="N570" s="222" t="s">
        <v>47</v>
      </c>
      <c r="O570" s="86"/>
      <c r="P570" s="223">
        <f>O570*H570</f>
        <v>0</v>
      </c>
      <c r="Q570" s="223">
        <v>1.5298499999999999</v>
      </c>
      <c r="R570" s="223">
        <f>Q570*H570</f>
        <v>16.302081600000001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162</v>
      </c>
      <c r="AT570" s="225" t="s">
        <v>157</v>
      </c>
      <c r="AU570" s="225" t="s">
        <v>85</v>
      </c>
      <c r="AY570" s="19" t="s">
        <v>155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83</v>
      </c>
      <c r="BK570" s="226">
        <f>ROUND(I570*H570,2)</f>
        <v>0</v>
      </c>
      <c r="BL570" s="19" t="s">
        <v>162</v>
      </c>
      <c r="BM570" s="225" t="s">
        <v>1951</v>
      </c>
    </row>
    <row r="571" s="2" customFormat="1">
      <c r="A571" s="40"/>
      <c r="B571" s="41"/>
      <c r="C571" s="42"/>
      <c r="D571" s="227" t="s">
        <v>164</v>
      </c>
      <c r="E571" s="42"/>
      <c r="F571" s="228" t="s">
        <v>969</v>
      </c>
      <c r="G571" s="42"/>
      <c r="H571" s="42"/>
      <c r="I571" s="229"/>
      <c r="J571" s="42"/>
      <c r="K571" s="42"/>
      <c r="L571" s="46"/>
      <c r="M571" s="230"/>
      <c r="N571" s="231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164</v>
      </c>
      <c r="AU571" s="19" t="s">
        <v>85</v>
      </c>
    </row>
    <row r="572" s="2" customFormat="1">
      <c r="A572" s="40"/>
      <c r="B572" s="41"/>
      <c r="C572" s="42"/>
      <c r="D572" s="232" t="s">
        <v>166</v>
      </c>
      <c r="E572" s="42"/>
      <c r="F572" s="233" t="s">
        <v>970</v>
      </c>
      <c r="G572" s="42"/>
      <c r="H572" s="42"/>
      <c r="I572" s="229"/>
      <c r="J572" s="42"/>
      <c r="K572" s="42"/>
      <c r="L572" s="46"/>
      <c r="M572" s="230"/>
      <c r="N572" s="231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166</v>
      </c>
      <c r="AU572" s="19" t="s">
        <v>85</v>
      </c>
    </row>
    <row r="573" s="13" customFormat="1">
      <c r="A573" s="13"/>
      <c r="B573" s="234"/>
      <c r="C573" s="235"/>
      <c r="D573" s="227" t="s">
        <v>168</v>
      </c>
      <c r="E573" s="236" t="s">
        <v>21</v>
      </c>
      <c r="F573" s="237" t="s">
        <v>948</v>
      </c>
      <c r="G573" s="235"/>
      <c r="H573" s="236" t="s">
        <v>21</v>
      </c>
      <c r="I573" s="238"/>
      <c r="J573" s="235"/>
      <c r="K573" s="235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168</v>
      </c>
      <c r="AU573" s="243" t="s">
        <v>85</v>
      </c>
      <c r="AV573" s="13" t="s">
        <v>83</v>
      </c>
      <c r="AW573" s="13" t="s">
        <v>37</v>
      </c>
      <c r="AX573" s="13" t="s">
        <v>76</v>
      </c>
      <c r="AY573" s="243" t="s">
        <v>155</v>
      </c>
    </row>
    <row r="574" s="13" customFormat="1">
      <c r="A574" s="13"/>
      <c r="B574" s="234"/>
      <c r="C574" s="235"/>
      <c r="D574" s="227" t="s">
        <v>168</v>
      </c>
      <c r="E574" s="236" t="s">
        <v>21</v>
      </c>
      <c r="F574" s="237" t="s">
        <v>962</v>
      </c>
      <c r="G574" s="235"/>
      <c r="H574" s="236" t="s">
        <v>21</v>
      </c>
      <c r="I574" s="238"/>
      <c r="J574" s="235"/>
      <c r="K574" s="235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168</v>
      </c>
      <c r="AU574" s="243" t="s">
        <v>85</v>
      </c>
      <c r="AV574" s="13" t="s">
        <v>83</v>
      </c>
      <c r="AW574" s="13" t="s">
        <v>37</v>
      </c>
      <c r="AX574" s="13" t="s">
        <v>76</v>
      </c>
      <c r="AY574" s="243" t="s">
        <v>155</v>
      </c>
    </row>
    <row r="575" s="14" customFormat="1">
      <c r="A575" s="14"/>
      <c r="B575" s="244"/>
      <c r="C575" s="245"/>
      <c r="D575" s="227" t="s">
        <v>168</v>
      </c>
      <c r="E575" s="246" t="s">
        <v>21</v>
      </c>
      <c r="F575" s="247" t="s">
        <v>1952</v>
      </c>
      <c r="G575" s="245"/>
      <c r="H575" s="248">
        <v>10.656000000000001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168</v>
      </c>
      <c r="AU575" s="254" t="s">
        <v>85</v>
      </c>
      <c r="AV575" s="14" t="s">
        <v>85</v>
      </c>
      <c r="AW575" s="14" t="s">
        <v>37</v>
      </c>
      <c r="AX575" s="14" t="s">
        <v>76</v>
      </c>
      <c r="AY575" s="254" t="s">
        <v>155</v>
      </c>
    </row>
    <row r="576" s="15" customFormat="1">
      <c r="A576" s="15"/>
      <c r="B576" s="255"/>
      <c r="C576" s="256"/>
      <c r="D576" s="227" t="s">
        <v>168</v>
      </c>
      <c r="E576" s="257" t="s">
        <v>21</v>
      </c>
      <c r="F576" s="258" t="s">
        <v>171</v>
      </c>
      <c r="G576" s="256"/>
      <c r="H576" s="259">
        <v>10.656000000000001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5" t="s">
        <v>168</v>
      </c>
      <c r="AU576" s="265" t="s">
        <v>85</v>
      </c>
      <c r="AV576" s="15" t="s">
        <v>162</v>
      </c>
      <c r="AW576" s="15" t="s">
        <v>37</v>
      </c>
      <c r="AX576" s="15" t="s">
        <v>83</v>
      </c>
      <c r="AY576" s="265" t="s">
        <v>155</v>
      </c>
    </row>
    <row r="577" s="2" customFormat="1" ht="16.5" customHeight="1">
      <c r="A577" s="40"/>
      <c r="B577" s="41"/>
      <c r="C577" s="214" t="s">
        <v>790</v>
      </c>
      <c r="D577" s="214" t="s">
        <v>157</v>
      </c>
      <c r="E577" s="215" t="s">
        <v>973</v>
      </c>
      <c r="F577" s="216" t="s">
        <v>974</v>
      </c>
      <c r="G577" s="217" t="s">
        <v>270</v>
      </c>
      <c r="H577" s="218">
        <v>12.167</v>
      </c>
      <c r="I577" s="219"/>
      <c r="J577" s="220">
        <f>ROUND(I577*H577,2)</f>
        <v>0</v>
      </c>
      <c r="K577" s="216" t="s">
        <v>161</v>
      </c>
      <c r="L577" s="46"/>
      <c r="M577" s="221" t="s">
        <v>21</v>
      </c>
      <c r="N577" s="222" t="s">
        <v>47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2</v>
      </c>
      <c r="T577" s="224">
        <f>S577*H577</f>
        <v>24.334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162</v>
      </c>
      <c r="AT577" s="225" t="s">
        <v>157</v>
      </c>
      <c r="AU577" s="225" t="s">
        <v>85</v>
      </c>
      <c r="AY577" s="19" t="s">
        <v>155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83</v>
      </c>
      <c r="BK577" s="226">
        <f>ROUND(I577*H577,2)</f>
        <v>0</v>
      </c>
      <c r="BL577" s="19" t="s">
        <v>162</v>
      </c>
      <c r="BM577" s="225" t="s">
        <v>1953</v>
      </c>
    </row>
    <row r="578" s="2" customFormat="1">
      <c r="A578" s="40"/>
      <c r="B578" s="41"/>
      <c r="C578" s="42"/>
      <c r="D578" s="227" t="s">
        <v>164</v>
      </c>
      <c r="E578" s="42"/>
      <c r="F578" s="228" t="s">
        <v>976</v>
      </c>
      <c r="G578" s="42"/>
      <c r="H578" s="42"/>
      <c r="I578" s="229"/>
      <c r="J578" s="42"/>
      <c r="K578" s="42"/>
      <c r="L578" s="46"/>
      <c r="M578" s="230"/>
      <c r="N578" s="231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164</v>
      </c>
      <c r="AU578" s="19" t="s">
        <v>85</v>
      </c>
    </row>
    <row r="579" s="2" customFormat="1">
      <c r="A579" s="40"/>
      <c r="B579" s="41"/>
      <c r="C579" s="42"/>
      <c r="D579" s="232" t="s">
        <v>166</v>
      </c>
      <c r="E579" s="42"/>
      <c r="F579" s="233" t="s">
        <v>977</v>
      </c>
      <c r="G579" s="42"/>
      <c r="H579" s="42"/>
      <c r="I579" s="229"/>
      <c r="J579" s="42"/>
      <c r="K579" s="42"/>
      <c r="L579" s="46"/>
      <c r="M579" s="230"/>
      <c r="N579" s="231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166</v>
      </c>
      <c r="AU579" s="19" t="s">
        <v>85</v>
      </c>
    </row>
    <row r="580" s="13" customFormat="1">
      <c r="A580" s="13"/>
      <c r="B580" s="234"/>
      <c r="C580" s="235"/>
      <c r="D580" s="227" t="s">
        <v>168</v>
      </c>
      <c r="E580" s="236" t="s">
        <v>21</v>
      </c>
      <c r="F580" s="237" t="s">
        <v>978</v>
      </c>
      <c r="G580" s="235"/>
      <c r="H580" s="236" t="s">
        <v>21</v>
      </c>
      <c r="I580" s="238"/>
      <c r="J580" s="235"/>
      <c r="K580" s="235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168</v>
      </c>
      <c r="AU580" s="243" t="s">
        <v>85</v>
      </c>
      <c r="AV580" s="13" t="s">
        <v>83</v>
      </c>
      <c r="AW580" s="13" t="s">
        <v>37</v>
      </c>
      <c r="AX580" s="13" t="s">
        <v>76</v>
      </c>
      <c r="AY580" s="243" t="s">
        <v>155</v>
      </c>
    </row>
    <row r="581" s="14" customFormat="1">
      <c r="A581" s="14"/>
      <c r="B581" s="244"/>
      <c r="C581" s="245"/>
      <c r="D581" s="227" t="s">
        <v>168</v>
      </c>
      <c r="E581" s="246" t="s">
        <v>21</v>
      </c>
      <c r="F581" s="247" t="s">
        <v>1954</v>
      </c>
      <c r="G581" s="245"/>
      <c r="H581" s="248">
        <v>12.167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168</v>
      </c>
      <c r="AU581" s="254" t="s">
        <v>85</v>
      </c>
      <c r="AV581" s="14" t="s">
        <v>85</v>
      </c>
      <c r="AW581" s="14" t="s">
        <v>37</v>
      </c>
      <c r="AX581" s="14" t="s">
        <v>76</v>
      </c>
      <c r="AY581" s="254" t="s">
        <v>155</v>
      </c>
    </row>
    <row r="582" s="15" customFormat="1">
      <c r="A582" s="15"/>
      <c r="B582" s="255"/>
      <c r="C582" s="256"/>
      <c r="D582" s="227" t="s">
        <v>168</v>
      </c>
      <c r="E582" s="257" t="s">
        <v>21</v>
      </c>
      <c r="F582" s="258" t="s">
        <v>171</v>
      </c>
      <c r="G582" s="256"/>
      <c r="H582" s="259">
        <v>12.167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168</v>
      </c>
      <c r="AU582" s="265" t="s">
        <v>85</v>
      </c>
      <c r="AV582" s="15" t="s">
        <v>162</v>
      </c>
      <c r="AW582" s="15" t="s">
        <v>37</v>
      </c>
      <c r="AX582" s="15" t="s">
        <v>83</v>
      </c>
      <c r="AY582" s="265" t="s">
        <v>155</v>
      </c>
    </row>
    <row r="583" s="12" customFormat="1" ht="22.8" customHeight="1">
      <c r="A583" s="12"/>
      <c r="B583" s="198"/>
      <c r="C583" s="199"/>
      <c r="D583" s="200" t="s">
        <v>75</v>
      </c>
      <c r="E583" s="212" t="s">
        <v>982</v>
      </c>
      <c r="F583" s="212" t="s">
        <v>983</v>
      </c>
      <c r="G583" s="199"/>
      <c r="H583" s="199"/>
      <c r="I583" s="202"/>
      <c r="J583" s="213">
        <f>BK583</f>
        <v>0</v>
      </c>
      <c r="K583" s="199"/>
      <c r="L583" s="204"/>
      <c r="M583" s="205"/>
      <c r="N583" s="206"/>
      <c r="O583" s="206"/>
      <c r="P583" s="207">
        <f>SUM(P584:P609)</f>
        <v>0</v>
      </c>
      <c r="Q583" s="206"/>
      <c r="R583" s="207">
        <f>SUM(R584:R609)</f>
        <v>0</v>
      </c>
      <c r="S583" s="206"/>
      <c r="T583" s="208">
        <f>SUM(T584:T609)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9" t="s">
        <v>83</v>
      </c>
      <c r="AT583" s="210" t="s">
        <v>75</v>
      </c>
      <c r="AU583" s="210" t="s">
        <v>83</v>
      </c>
      <c r="AY583" s="209" t="s">
        <v>155</v>
      </c>
      <c r="BK583" s="211">
        <f>SUM(BK584:BK609)</f>
        <v>0</v>
      </c>
    </row>
    <row r="584" s="2" customFormat="1" ht="16.5" customHeight="1">
      <c r="A584" s="40"/>
      <c r="B584" s="41"/>
      <c r="C584" s="214" t="s">
        <v>797</v>
      </c>
      <c r="D584" s="214" t="s">
        <v>157</v>
      </c>
      <c r="E584" s="215" t="s">
        <v>985</v>
      </c>
      <c r="F584" s="216" t="s">
        <v>986</v>
      </c>
      <c r="G584" s="217" t="s">
        <v>443</v>
      </c>
      <c r="H584" s="218">
        <v>48.514000000000003</v>
      </c>
      <c r="I584" s="219"/>
      <c r="J584" s="220">
        <f>ROUND(I584*H584,2)</f>
        <v>0</v>
      </c>
      <c r="K584" s="216" t="s">
        <v>161</v>
      </c>
      <c r="L584" s="46"/>
      <c r="M584" s="221" t="s">
        <v>21</v>
      </c>
      <c r="N584" s="222" t="s">
        <v>47</v>
      </c>
      <c r="O584" s="86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5" t="s">
        <v>162</v>
      </c>
      <c r="AT584" s="225" t="s">
        <v>157</v>
      </c>
      <c r="AU584" s="225" t="s">
        <v>85</v>
      </c>
      <c r="AY584" s="19" t="s">
        <v>155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9" t="s">
        <v>83</v>
      </c>
      <c r="BK584" s="226">
        <f>ROUND(I584*H584,2)</f>
        <v>0</v>
      </c>
      <c r="BL584" s="19" t="s">
        <v>162</v>
      </c>
      <c r="BM584" s="225" t="s">
        <v>1955</v>
      </c>
    </row>
    <row r="585" s="2" customFormat="1">
      <c r="A585" s="40"/>
      <c r="B585" s="41"/>
      <c r="C585" s="42"/>
      <c r="D585" s="227" t="s">
        <v>164</v>
      </c>
      <c r="E585" s="42"/>
      <c r="F585" s="228" t="s">
        <v>988</v>
      </c>
      <c r="G585" s="42"/>
      <c r="H585" s="42"/>
      <c r="I585" s="229"/>
      <c r="J585" s="42"/>
      <c r="K585" s="42"/>
      <c r="L585" s="46"/>
      <c r="M585" s="230"/>
      <c r="N585" s="231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164</v>
      </c>
      <c r="AU585" s="19" t="s">
        <v>85</v>
      </c>
    </row>
    <row r="586" s="2" customFormat="1">
      <c r="A586" s="40"/>
      <c r="B586" s="41"/>
      <c r="C586" s="42"/>
      <c r="D586" s="232" t="s">
        <v>166</v>
      </c>
      <c r="E586" s="42"/>
      <c r="F586" s="233" t="s">
        <v>989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166</v>
      </c>
      <c r="AU586" s="19" t="s">
        <v>85</v>
      </c>
    </row>
    <row r="587" s="2" customFormat="1" ht="16.5" customHeight="1">
      <c r="A587" s="40"/>
      <c r="B587" s="41"/>
      <c r="C587" s="214" t="s">
        <v>806</v>
      </c>
      <c r="D587" s="214" t="s">
        <v>157</v>
      </c>
      <c r="E587" s="215" t="s">
        <v>991</v>
      </c>
      <c r="F587" s="216" t="s">
        <v>992</v>
      </c>
      <c r="G587" s="217" t="s">
        <v>443</v>
      </c>
      <c r="H587" s="218">
        <v>48.514000000000003</v>
      </c>
      <c r="I587" s="219"/>
      <c r="J587" s="220">
        <f>ROUND(I587*H587,2)</f>
        <v>0</v>
      </c>
      <c r="K587" s="216" t="s">
        <v>161</v>
      </c>
      <c r="L587" s="46"/>
      <c r="M587" s="221" t="s">
        <v>21</v>
      </c>
      <c r="N587" s="222" t="s">
        <v>47</v>
      </c>
      <c r="O587" s="86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5" t="s">
        <v>162</v>
      </c>
      <c r="AT587" s="225" t="s">
        <v>157</v>
      </c>
      <c r="AU587" s="225" t="s">
        <v>85</v>
      </c>
      <c r="AY587" s="19" t="s">
        <v>155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9" t="s">
        <v>83</v>
      </c>
      <c r="BK587" s="226">
        <f>ROUND(I587*H587,2)</f>
        <v>0</v>
      </c>
      <c r="BL587" s="19" t="s">
        <v>162</v>
      </c>
      <c r="BM587" s="225" t="s">
        <v>1956</v>
      </c>
    </row>
    <row r="588" s="2" customFormat="1">
      <c r="A588" s="40"/>
      <c r="B588" s="41"/>
      <c r="C588" s="42"/>
      <c r="D588" s="227" t="s">
        <v>164</v>
      </c>
      <c r="E588" s="42"/>
      <c r="F588" s="228" t="s">
        <v>994</v>
      </c>
      <c r="G588" s="42"/>
      <c r="H588" s="42"/>
      <c r="I588" s="229"/>
      <c r="J588" s="42"/>
      <c r="K588" s="42"/>
      <c r="L588" s="46"/>
      <c r="M588" s="230"/>
      <c r="N588" s="231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164</v>
      </c>
      <c r="AU588" s="19" t="s">
        <v>85</v>
      </c>
    </row>
    <row r="589" s="2" customFormat="1">
      <c r="A589" s="40"/>
      <c r="B589" s="41"/>
      <c r="C589" s="42"/>
      <c r="D589" s="232" t="s">
        <v>166</v>
      </c>
      <c r="E589" s="42"/>
      <c r="F589" s="233" t="s">
        <v>995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166</v>
      </c>
      <c r="AU589" s="19" t="s">
        <v>85</v>
      </c>
    </row>
    <row r="590" s="2" customFormat="1" ht="16.5" customHeight="1">
      <c r="A590" s="40"/>
      <c r="B590" s="41"/>
      <c r="C590" s="214" t="s">
        <v>814</v>
      </c>
      <c r="D590" s="214" t="s">
        <v>157</v>
      </c>
      <c r="E590" s="215" t="s">
        <v>997</v>
      </c>
      <c r="F590" s="216" t="s">
        <v>998</v>
      </c>
      <c r="G590" s="217" t="s">
        <v>443</v>
      </c>
      <c r="H590" s="218">
        <v>776.22400000000005</v>
      </c>
      <c r="I590" s="219"/>
      <c r="J590" s="220">
        <f>ROUND(I590*H590,2)</f>
        <v>0</v>
      </c>
      <c r="K590" s="216" t="s">
        <v>161</v>
      </c>
      <c r="L590" s="46"/>
      <c r="M590" s="221" t="s">
        <v>21</v>
      </c>
      <c r="N590" s="222" t="s">
        <v>47</v>
      </c>
      <c r="O590" s="86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162</v>
      </c>
      <c r="AT590" s="225" t="s">
        <v>157</v>
      </c>
      <c r="AU590" s="225" t="s">
        <v>85</v>
      </c>
      <c r="AY590" s="19" t="s">
        <v>155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83</v>
      </c>
      <c r="BK590" s="226">
        <f>ROUND(I590*H590,2)</f>
        <v>0</v>
      </c>
      <c r="BL590" s="19" t="s">
        <v>162</v>
      </c>
      <c r="BM590" s="225" t="s">
        <v>1957</v>
      </c>
    </row>
    <row r="591" s="2" customFormat="1">
      <c r="A591" s="40"/>
      <c r="B591" s="41"/>
      <c r="C591" s="42"/>
      <c r="D591" s="227" t="s">
        <v>164</v>
      </c>
      <c r="E591" s="42"/>
      <c r="F591" s="228" t="s">
        <v>1000</v>
      </c>
      <c r="G591" s="42"/>
      <c r="H591" s="42"/>
      <c r="I591" s="229"/>
      <c r="J591" s="42"/>
      <c r="K591" s="42"/>
      <c r="L591" s="46"/>
      <c r="M591" s="230"/>
      <c r="N591" s="231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164</v>
      </c>
      <c r="AU591" s="19" t="s">
        <v>85</v>
      </c>
    </row>
    <row r="592" s="2" customFormat="1">
      <c r="A592" s="40"/>
      <c r="B592" s="41"/>
      <c r="C592" s="42"/>
      <c r="D592" s="232" t="s">
        <v>166</v>
      </c>
      <c r="E592" s="42"/>
      <c r="F592" s="233" t="s">
        <v>1001</v>
      </c>
      <c r="G592" s="42"/>
      <c r="H592" s="42"/>
      <c r="I592" s="229"/>
      <c r="J592" s="42"/>
      <c r="K592" s="42"/>
      <c r="L592" s="46"/>
      <c r="M592" s="230"/>
      <c r="N592" s="231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166</v>
      </c>
      <c r="AU592" s="19" t="s">
        <v>85</v>
      </c>
    </row>
    <row r="593" s="14" customFormat="1">
      <c r="A593" s="14"/>
      <c r="B593" s="244"/>
      <c r="C593" s="245"/>
      <c r="D593" s="227" t="s">
        <v>168</v>
      </c>
      <c r="E593" s="245"/>
      <c r="F593" s="247" t="s">
        <v>1958</v>
      </c>
      <c r="G593" s="245"/>
      <c r="H593" s="248">
        <v>776.22400000000005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168</v>
      </c>
      <c r="AU593" s="254" t="s">
        <v>85</v>
      </c>
      <c r="AV593" s="14" t="s">
        <v>85</v>
      </c>
      <c r="AW593" s="14" t="s">
        <v>4</v>
      </c>
      <c r="AX593" s="14" t="s">
        <v>83</v>
      </c>
      <c r="AY593" s="254" t="s">
        <v>155</v>
      </c>
    </row>
    <row r="594" s="2" customFormat="1" ht="16.5" customHeight="1">
      <c r="A594" s="40"/>
      <c r="B594" s="41"/>
      <c r="C594" s="214" t="s">
        <v>822</v>
      </c>
      <c r="D594" s="214" t="s">
        <v>157</v>
      </c>
      <c r="E594" s="215" t="s">
        <v>1017</v>
      </c>
      <c r="F594" s="216" t="s">
        <v>1018</v>
      </c>
      <c r="G594" s="217" t="s">
        <v>443</v>
      </c>
      <c r="H594" s="218">
        <v>341.34199999999998</v>
      </c>
      <c r="I594" s="219"/>
      <c r="J594" s="220">
        <f>ROUND(I594*H594,2)</f>
        <v>0</v>
      </c>
      <c r="K594" s="216" t="s">
        <v>161</v>
      </c>
      <c r="L594" s="46"/>
      <c r="M594" s="221" t="s">
        <v>21</v>
      </c>
      <c r="N594" s="222" t="s">
        <v>47</v>
      </c>
      <c r="O594" s="86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5" t="s">
        <v>162</v>
      </c>
      <c r="AT594" s="225" t="s">
        <v>157</v>
      </c>
      <c r="AU594" s="225" t="s">
        <v>85</v>
      </c>
      <c r="AY594" s="19" t="s">
        <v>155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9" t="s">
        <v>83</v>
      </c>
      <c r="BK594" s="226">
        <f>ROUND(I594*H594,2)</f>
        <v>0</v>
      </c>
      <c r="BL594" s="19" t="s">
        <v>162</v>
      </c>
      <c r="BM594" s="225" t="s">
        <v>1959</v>
      </c>
    </row>
    <row r="595" s="2" customFormat="1">
      <c r="A595" s="40"/>
      <c r="B595" s="41"/>
      <c r="C595" s="42"/>
      <c r="D595" s="227" t="s">
        <v>164</v>
      </c>
      <c r="E595" s="42"/>
      <c r="F595" s="228" t="s">
        <v>1020</v>
      </c>
      <c r="G595" s="42"/>
      <c r="H595" s="42"/>
      <c r="I595" s="229"/>
      <c r="J595" s="42"/>
      <c r="K595" s="42"/>
      <c r="L595" s="46"/>
      <c r="M595" s="230"/>
      <c r="N595" s="231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164</v>
      </c>
      <c r="AU595" s="19" t="s">
        <v>85</v>
      </c>
    </row>
    <row r="596" s="2" customFormat="1">
      <c r="A596" s="40"/>
      <c r="B596" s="41"/>
      <c r="C596" s="42"/>
      <c r="D596" s="232" t="s">
        <v>166</v>
      </c>
      <c r="E596" s="42"/>
      <c r="F596" s="233" t="s">
        <v>1021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166</v>
      </c>
      <c r="AU596" s="19" t="s">
        <v>85</v>
      </c>
    </row>
    <row r="597" s="2" customFormat="1" ht="16.5" customHeight="1">
      <c r="A597" s="40"/>
      <c r="B597" s="41"/>
      <c r="C597" s="214" t="s">
        <v>829</v>
      </c>
      <c r="D597" s="214" t="s">
        <v>157</v>
      </c>
      <c r="E597" s="215" t="s">
        <v>1023</v>
      </c>
      <c r="F597" s="216" t="s">
        <v>1024</v>
      </c>
      <c r="G597" s="217" t="s">
        <v>443</v>
      </c>
      <c r="H597" s="218">
        <v>5461.4719999999998</v>
      </c>
      <c r="I597" s="219"/>
      <c r="J597" s="220">
        <f>ROUND(I597*H597,2)</f>
        <v>0</v>
      </c>
      <c r="K597" s="216" t="s">
        <v>161</v>
      </c>
      <c r="L597" s="46"/>
      <c r="M597" s="221" t="s">
        <v>21</v>
      </c>
      <c r="N597" s="222" t="s">
        <v>47</v>
      </c>
      <c r="O597" s="86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162</v>
      </c>
      <c r="AT597" s="225" t="s">
        <v>157</v>
      </c>
      <c r="AU597" s="225" t="s">
        <v>85</v>
      </c>
      <c r="AY597" s="19" t="s">
        <v>155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83</v>
      </c>
      <c r="BK597" s="226">
        <f>ROUND(I597*H597,2)</f>
        <v>0</v>
      </c>
      <c r="BL597" s="19" t="s">
        <v>162</v>
      </c>
      <c r="BM597" s="225" t="s">
        <v>1960</v>
      </c>
    </row>
    <row r="598" s="2" customFormat="1">
      <c r="A598" s="40"/>
      <c r="B598" s="41"/>
      <c r="C598" s="42"/>
      <c r="D598" s="227" t="s">
        <v>164</v>
      </c>
      <c r="E598" s="42"/>
      <c r="F598" s="228" t="s">
        <v>1013</v>
      </c>
      <c r="G598" s="42"/>
      <c r="H598" s="42"/>
      <c r="I598" s="229"/>
      <c r="J598" s="42"/>
      <c r="K598" s="42"/>
      <c r="L598" s="46"/>
      <c r="M598" s="230"/>
      <c r="N598" s="231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164</v>
      </c>
      <c r="AU598" s="19" t="s">
        <v>85</v>
      </c>
    </row>
    <row r="599" s="2" customFormat="1">
      <c r="A599" s="40"/>
      <c r="B599" s="41"/>
      <c r="C599" s="42"/>
      <c r="D599" s="232" t="s">
        <v>166</v>
      </c>
      <c r="E599" s="42"/>
      <c r="F599" s="233" t="s">
        <v>1026</v>
      </c>
      <c r="G599" s="42"/>
      <c r="H599" s="42"/>
      <c r="I599" s="229"/>
      <c r="J599" s="42"/>
      <c r="K599" s="42"/>
      <c r="L599" s="46"/>
      <c r="M599" s="230"/>
      <c r="N599" s="231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166</v>
      </c>
      <c r="AU599" s="19" t="s">
        <v>85</v>
      </c>
    </row>
    <row r="600" s="14" customFormat="1">
      <c r="A600" s="14"/>
      <c r="B600" s="244"/>
      <c r="C600" s="245"/>
      <c r="D600" s="227" t="s">
        <v>168</v>
      </c>
      <c r="E600" s="245"/>
      <c r="F600" s="247" t="s">
        <v>1961</v>
      </c>
      <c r="G600" s="245"/>
      <c r="H600" s="248">
        <v>5461.4719999999998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168</v>
      </c>
      <c r="AU600" s="254" t="s">
        <v>85</v>
      </c>
      <c r="AV600" s="14" t="s">
        <v>85</v>
      </c>
      <c r="AW600" s="14" t="s">
        <v>4</v>
      </c>
      <c r="AX600" s="14" t="s">
        <v>83</v>
      </c>
      <c r="AY600" s="254" t="s">
        <v>155</v>
      </c>
    </row>
    <row r="601" s="2" customFormat="1" ht="24.15" customHeight="1">
      <c r="A601" s="40"/>
      <c r="B601" s="41"/>
      <c r="C601" s="214" t="s">
        <v>833</v>
      </c>
      <c r="D601" s="214" t="s">
        <v>157</v>
      </c>
      <c r="E601" s="215" t="s">
        <v>1029</v>
      </c>
      <c r="F601" s="216" t="s">
        <v>1030</v>
      </c>
      <c r="G601" s="217" t="s">
        <v>443</v>
      </c>
      <c r="H601" s="218">
        <v>27.510000000000002</v>
      </c>
      <c r="I601" s="219"/>
      <c r="J601" s="220">
        <f>ROUND(I601*H601,2)</f>
        <v>0</v>
      </c>
      <c r="K601" s="216" t="s">
        <v>161</v>
      </c>
      <c r="L601" s="46"/>
      <c r="M601" s="221" t="s">
        <v>21</v>
      </c>
      <c r="N601" s="222" t="s">
        <v>47</v>
      </c>
      <c r="O601" s="86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162</v>
      </c>
      <c r="AT601" s="225" t="s">
        <v>157</v>
      </c>
      <c r="AU601" s="225" t="s">
        <v>85</v>
      </c>
      <c r="AY601" s="19" t="s">
        <v>155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83</v>
      </c>
      <c r="BK601" s="226">
        <f>ROUND(I601*H601,2)</f>
        <v>0</v>
      </c>
      <c r="BL601" s="19" t="s">
        <v>162</v>
      </c>
      <c r="BM601" s="225" t="s">
        <v>1962</v>
      </c>
    </row>
    <row r="602" s="2" customFormat="1">
      <c r="A602" s="40"/>
      <c r="B602" s="41"/>
      <c r="C602" s="42"/>
      <c r="D602" s="227" t="s">
        <v>164</v>
      </c>
      <c r="E602" s="42"/>
      <c r="F602" s="228" t="s">
        <v>1032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164</v>
      </c>
      <c r="AU602" s="19" t="s">
        <v>85</v>
      </c>
    </row>
    <row r="603" s="2" customFormat="1">
      <c r="A603" s="40"/>
      <c r="B603" s="41"/>
      <c r="C603" s="42"/>
      <c r="D603" s="232" t="s">
        <v>166</v>
      </c>
      <c r="E603" s="42"/>
      <c r="F603" s="233" t="s">
        <v>1033</v>
      </c>
      <c r="G603" s="42"/>
      <c r="H603" s="42"/>
      <c r="I603" s="229"/>
      <c r="J603" s="42"/>
      <c r="K603" s="42"/>
      <c r="L603" s="46"/>
      <c r="M603" s="230"/>
      <c r="N603" s="231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166</v>
      </c>
      <c r="AU603" s="19" t="s">
        <v>85</v>
      </c>
    </row>
    <row r="604" s="2" customFormat="1" ht="24.15" customHeight="1">
      <c r="A604" s="40"/>
      <c r="B604" s="41"/>
      <c r="C604" s="214" t="s">
        <v>840</v>
      </c>
      <c r="D604" s="214" t="s">
        <v>157</v>
      </c>
      <c r="E604" s="215" t="s">
        <v>1035</v>
      </c>
      <c r="F604" s="216" t="s">
        <v>1036</v>
      </c>
      <c r="G604" s="217" t="s">
        <v>443</v>
      </c>
      <c r="H604" s="218">
        <v>4.9770000000000003</v>
      </c>
      <c r="I604" s="219"/>
      <c r="J604" s="220">
        <f>ROUND(I604*H604,2)</f>
        <v>0</v>
      </c>
      <c r="K604" s="216" t="s">
        <v>161</v>
      </c>
      <c r="L604" s="46"/>
      <c r="M604" s="221" t="s">
        <v>21</v>
      </c>
      <c r="N604" s="222" t="s">
        <v>47</v>
      </c>
      <c r="O604" s="86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5" t="s">
        <v>162</v>
      </c>
      <c r="AT604" s="225" t="s">
        <v>157</v>
      </c>
      <c r="AU604" s="225" t="s">
        <v>85</v>
      </c>
      <c r="AY604" s="19" t="s">
        <v>155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9" t="s">
        <v>83</v>
      </c>
      <c r="BK604" s="226">
        <f>ROUND(I604*H604,2)</f>
        <v>0</v>
      </c>
      <c r="BL604" s="19" t="s">
        <v>162</v>
      </c>
      <c r="BM604" s="225" t="s">
        <v>1963</v>
      </c>
    </row>
    <row r="605" s="2" customFormat="1">
      <c r="A605" s="40"/>
      <c r="B605" s="41"/>
      <c r="C605" s="42"/>
      <c r="D605" s="227" t="s">
        <v>164</v>
      </c>
      <c r="E605" s="42"/>
      <c r="F605" s="228" t="s">
        <v>1038</v>
      </c>
      <c r="G605" s="42"/>
      <c r="H605" s="42"/>
      <c r="I605" s="229"/>
      <c r="J605" s="42"/>
      <c r="K605" s="42"/>
      <c r="L605" s="46"/>
      <c r="M605" s="230"/>
      <c r="N605" s="231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164</v>
      </c>
      <c r="AU605" s="19" t="s">
        <v>85</v>
      </c>
    </row>
    <row r="606" s="2" customFormat="1">
      <c r="A606" s="40"/>
      <c r="B606" s="41"/>
      <c r="C606" s="42"/>
      <c r="D606" s="232" t="s">
        <v>166</v>
      </c>
      <c r="E606" s="42"/>
      <c r="F606" s="233" t="s">
        <v>1039</v>
      </c>
      <c r="G606" s="42"/>
      <c r="H606" s="42"/>
      <c r="I606" s="229"/>
      <c r="J606" s="42"/>
      <c r="K606" s="42"/>
      <c r="L606" s="46"/>
      <c r="M606" s="230"/>
      <c r="N606" s="231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166</v>
      </c>
      <c r="AU606" s="19" t="s">
        <v>85</v>
      </c>
    </row>
    <row r="607" s="2" customFormat="1" ht="24.15" customHeight="1">
      <c r="A607" s="40"/>
      <c r="B607" s="41"/>
      <c r="C607" s="214" t="s">
        <v>844</v>
      </c>
      <c r="D607" s="214" t="s">
        <v>157</v>
      </c>
      <c r="E607" s="215" t="s">
        <v>1046</v>
      </c>
      <c r="F607" s="216" t="s">
        <v>1047</v>
      </c>
      <c r="G607" s="217" t="s">
        <v>443</v>
      </c>
      <c r="H607" s="218">
        <v>341.34199999999998</v>
      </c>
      <c r="I607" s="219"/>
      <c r="J607" s="220">
        <f>ROUND(I607*H607,2)</f>
        <v>0</v>
      </c>
      <c r="K607" s="216" t="s">
        <v>161</v>
      </c>
      <c r="L607" s="46"/>
      <c r="M607" s="221" t="s">
        <v>21</v>
      </c>
      <c r="N607" s="222" t="s">
        <v>47</v>
      </c>
      <c r="O607" s="86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162</v>
      </c>
      <c r="AT607" s="225" t="s">
        <v>157</v>
      </c>
      <c r="AU607" s="225" t="s">
        <v>85</v>
      </c>
      <c r="AY607" s="19" t="s">
        <v>155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83</v>
      </c>
      <c r="BK607" s="226">
        <f>ROUND(I607*H607,2)</f>
        <v>0</v>
      </c>
      <c r="BL607" s="19" t="s">
        <v>162</v>
      </c>
      <c r="BM607" s="225" t="s">
        <v>1964</v>
      </c>
    </row>
    <row r="608" s="2" customFormat="1">
      <c r="A608" s="40"/>
      <c r="B608" s="41"/>
      <c r="C608" s="42"/>
      <c r="D608" s="227" t="s">
        <v>164</v>
      </c>
      <c r="E608" s="42"/>
      <c r="F608" s="228" t="s">
        <v>1047</v>
      </c>
      <c r="G608" s="42"/>
      <c r="H608" s="42"/>
      <c r="I608" s="229"/>
      <c r="J608" s="42"/>
      <c r="K608" s="42"/>
      <c r="L608" s="46"/>
      <c r="M608" s="230"/>
      <c r="N608" s="231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164</v>
      </c>
      <c r="AU608" s="19" t="s">
        <v>85</v>
      </c>
    </row>
    <row r="609" s="2" customFormat="1">
      <c r="A609" s="40"/>
      <c r="B609" s="41"/>
      <c r="C609" s="42"/>
      <c r="D609" s="232" t="s">
        <v>166</v>
      </c>
      <c r="E609" s="42"/>
      <c r="F609" s="233" t="s">
        <v>1049</v>
      </c>
      <c r="G609" s="42"/>
      <c r="H609" s="42"/>
      <c r="I609" s="229"/>
      <c r="J609" s="42"/>
      <c r="K609" s="42"/>
      <c r="L609" s="46"/>
      <c r="M609" s="230"/>
      <c r="N609" s="231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166</v>
      </c>
      <c r="AU609" s="19" t="s">
        <v>85</v>
      </c>
    </row>
    <row r="610" s="12" customFormat="1" ht="22.8" customHeight="1">
      <c r="A610" s="12"/>
      <c r="B610" s="198"/>
      <c r="C610" s="199"/>
      <c r="D610" s="200" t="s">
        <v>75</v>
      </c>
      <c r="E610" s="212" t="s">
        <v>1050</v>
      </c>
      <c r="F610" s="212" t="s">
        <v>1051</v>
      </c>
      <c r="G610" s="199"/>
      <c r="H610" s="199"/>
      <c r="I610" s="202"/>
      <c r="J610" s="213">
        <f>BK610</f>
        <v>0</v>
      </c>
      <c r="K610" s="199"/>
      <c r="L610" s="204"/>
      <c r="M610" s="205"/>
      <c r="N610" s="206"/>
      <c r="O610" s="206"/>
      <c r="P610" s="207">
        <f>SUM(P611:P613)</f>
        <v>0</v>
      </c>
      <c r="Q610" s="206"/>
      <c r="R610" s="207">
        <f>SUM(R611:R613)</f>
        <v>0</v>
      </c>
      <c r="S610" s="206"/>
      <c r="T610" s="208">
        <f>SUM(T611:T613)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9" t="s">
        <v>83</v>
      </c>
      <c r="AT610" s="210" t="s">
        <v>75</v>
      </c>
      <c r="AU610" s="210" t="s">
        <v>83</v>
      </c>
      <c r="AY610" s="209" t="s">
        <v>155</v>
      </c>
      <c r="BK610" s="211">
        <f>SUM(BK611:BK613)</f>
        <v>0</v>
      </c>
    </row>
    <row r="611" s="2" customFormat="1" ht="16.5" customHeight="1">
      <c r="A611" s="40"/>
      <c r="B611" s="41"/>
      <c r="C611" s="214" t="s">
        <v>852</v>
      </c>
      <c r="D611" s="214" t="s">
        <v>157</v>
      </c>
      <c r="E611" s="215" t="s">
        <v>1053</v>
      </c>
      <c r="F611" s="216" t="s">
        <v>1054</v>
      </c>
      <c r="G611" s="217" t="s">
        <v>443</v>
      </c>
      <c r="H611" s="218">
        <v>721.84500000000003</v>
      </c>
      <c r="I611" s="219"/>
      <c r="J611" s="220">
        <f>ROUND(I611*H611,2)</f>
        <v>0</v>
      </c>
      <c r="K611" s="216" t="s">
        <v>161</v>
      </c>
      <c r="L611" s="46"/>
      <c r="M611" s="221" t="s">
        <v>21</v>
      </c>
      <c r="N611" s="222" t="s">
        <v>47</v>
      </c>
      <c r="O611" s="86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5" t="s">
        <v>162</v>
      </c>
      <c r="AT611" s="225" t="s">
        <v>157</v>
      </c>
      <c r="AU611" s="225" t="s">
        <v>85</v>
      </c>
      <c r="AY611" s="19" t="s">
        <v>155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9" t="s">
        <v>83</v>
      </c>
      <c r="BK611" s="226">
        <f>ROUND(I611*H611,2)</f>
        <v>0</v>
      </c>
      <c r="BL611" s="19" t="s">
        <v>162</v>
      </c>
      <c r="BM611" s="225" t="s">
        <v>1965</v>
      </c>
    </row>
    <row r="612" s="2" customFormat="1">
      <c r="A612" s="40"/>
      <c r="B612" s="41"/>
      <c r="C612" s="42"/>
      <c r="D612" s="227" t="s">
        <v>164</v>
      </c>
      <c r="E612" s="42"/>
      <c r="F612" s="228" t="s">
        <v>1056</v>
      </c>
      <c r="G612" s="42"/>
      <c r="H612" s="42"/>
      <c r="I612" s="229"/>
      <c r="J612" s="42"/>
      <c r="K612" s="42"/>
      <c r="L612" s="46"/>
      <c r="M612" s="230"/>
      <c r="N612" s="231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164</v>
      </c>
      <c r="AU612" s="19" t="s">
        <v>85</v>
      </c>
    </row>
    <row r="613" s="2" customFormat="1">
      <c r="A613" s="40"/>
      <c r="B613" s="41"/>
      <c r="C613" s="42"/>
      <c r="D613" s="232" t="s">
        <v>166</v>
      </c>
      <c r="E613" s="42"/>
      <c r="F613" s="233" t="s">
        <v>1057</v>
      </c>
      <c r="G613" s="42"/>
      <c r="H613" s="42"/>
      <c r="I613" s="229"/>
      <c r="J613" s="42"/>
      <c r="K613" s="42"/>
      <c r="L613" s="46"/>
      <c r="M613" s="230"/>
      <c r="N613" s="231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166</v>
      </c>
      <c r="AU613" s="19" t="s">
        <v>85</v>
      </c>
    </row>
    <row r="614" s="12" customFormat="1" ht="25.92" customHeight="1">
      <c r="A614" s="12"/>
      <c r="B614" s="198"/>
      <c r="C614" s="199"/>
      <c r="D614" s="200" t="s">
        <v>75</v>
      </c>
      <c r="E614" s="201" t="s">
        <v>476</v>
      </c>
      <c r="F614" s="201" t="s">
        <v>1058</v>
      </c>
      <c r="G614" s="199"/>
      <c r="H614" s="199"/>
      <c r="I614" s="202"/>
      <c r="J614" s="203">
        <f>BK614</f>
        <v>0</v>
      </c>
      <c r="K614" s="199"/>
      <c r="L614" s="204"/>
      <c r="M614" s="205"/>
      <c r="N614" s="206"/>
      <c r="O614" s="206"/>
      <c r="P614" s="207">
        <f>P615</f>
        <v>0</v>
      </c>
      <c r="Q614" s="206"/>
      <c r="R614" s="207">
        <f>R615</f>
        <v>0.3339432</v>
      </c>
      <c r="S614" s="206"/>
      <c r="T614" s="208">
        <f>T615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9" t="s">
        <v>180</v>
      </c>
      <c r="AT614" s="210" t="s">
        <v>75</v>
      </c>
      <c r="AU614" s="210" t="s">
        <v>76</v>
      </c>
      <c r="AY614" s="209" t="s">
        <v>155</v>
      </c>
      <c r="BK614" s="211">
        <f>BK615</f>
        <v>0</v>
      </c>
    </row>
    <row r="615" s="12" customFormat="1" ht="22.8" customHeight="1">
      <c r="A615" s="12"/>
      <c r="B615" s="198"/>
      <c r="C615" s="199"/>
      <c r="D615" s="200" t="s">
        <v>75</v>
      </c>
      <c r="E615" s="212" t="s">
        <v>1059</v>
      </c>
      <c r="F615" s="212" t="s">
        <v>1060</v>
      </c>
      <c r="G615" s="199"/>
      <c r="H615" s="199"/>
      <c r="I615" s="202"/>
      <c r="J615" s="213">
        <f>BK615</f>
        <v>0</v>
      </c>
      <c r="K615" s="199"/>
      <c r="L615" s="204"/>
      <c r="M615" s="205"/>
      <c r="N615" s="206"/>
      <c r="O615" s="206"/>
      <c r="P615" s="207">
        <f>SUM(P616:P639)</f>
        <v>0</v>
      </c>
      <c r="Q615" s="206"/>
      <c r="R615" s="207">
        <f>SUM(R616:R639)</f>
        <v>0.3339432</v>
      </c>
      <c r="S615" s="206"/>
      <c r="T615" s="208">
        <f>SUM(T616:T639)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9" t="s">
        <v>180</v>
      </c>
      <c r="AT615" s="210" t="s">
        <v>75</v>
      </c>
      <c r="AU615" s="210" t="s">
        <v>83</v>
      </c>
      <c r="AY615" s="209" t="s">
        <v>155</v>
      </c>
      <c r="BK615" s="211">
        <f>SUM(BK616:BK639)</f>
        <v>0</v>
      </c>
    </row>
    <row r="616" s="2" customFormat="1" ht="16.5" customHeight="1">
      <c r="A616" s="40"/>
      <c r="B616" s="41"/>
      <c r="C616" s="214" t="s">
        <v>860</v>
      </c>
      <c r="D616" s="214" t="s">
        <v>157</v>
      </c>
      <c r="E616" s="215" t="s">
        <v>1062</v>
      </c>
      <c r="F616" s="216" t="s">
        <v>1063</v>
      </c>
      <c r="G616" s="217" t="s">
        <v>208</v>
      </c>
      <c r="H616" s="218">
        <v>3.7599999999999998</v>
      </c>
      <c r="I616" s="219"/>
      <c r="J616" s="220">
        <f>ROUND(I616*H616,2)</f>
        <v>0</v>
      </c>
      <c r="K616" s="216" t="s">
        <v>161</v>
      </c>
      <c r="L616" s="46"/>
      <c r="M616" s="221" t="s">
        <v>21</v>
      </c>
      <c r="N616" s="222" t="s">
        <v>47</v>
      </c>
      <c r="O616" s="86"/>
      <c r="P616" s="223">
        <f>O616*H616</f>
        <v>0</v>
      </c>
      <c r="Q616" s="223">
        <v>6.9999999999999994E-05</v>
      </c>
      <c r="R616" s="223">
        <f>Q616*H616</f>
        <v>0.00026319999999999995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740</v>
      </c>
      <c r="AT616" s="225" t="s">
        <v>157</v>
      </c>
      <c r="AU616" s="225" t="s">
        <v>85</v>
      </c>
      <c r="AY616" s="19" t="s">
        <v>155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83</v>
      </c>
      <c r="BK616" s="226">
        <f>ROUND(I616*H616,2)</f>
        <v>0</v>
      </c>
      <c r="BL616" s="19" t="s">
        <v>740</v>
      </c>
      <c r="BM616" s="225" t="s">
        <v>1966</v>
      </c>
    </row>
    <row r="617" s="2" customFormat="1">
      <c r="A617" s="40"/>
      <c r="B617" s="41"/>
      <c r="C617" s="42"/>
      <c r="D617" s="227" t="s">
        <v>164</v>
      </c>
      <c r="E617" s="42"/>
      <c r="F617" s="228" t="s">
        <v>1065</v>
      </c>
      <c r="G617" s="42"/>
      <c r="H617" s="42"/>
      <c r="I617" s="229"/>
      <c r="J617" s="42"/>
      <c r="K617" s="42"/>
      <c r="L617" s="46"/>
      <c r="M617" s="230"/>
      <c r="N617" s="231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164</v>
      </c>
      <c r="AU617" s="19" t="s">
        <v>85</v>
      </c>
    </row>
    <row r="618" s="2" customFormat="1">
      <c r="A618" s="40"/>
      <c r="B618" s="41"/>
      <c r="C618" s="42"/>
      <c r="D618" s="232" t="s">
        <v>166</v>
      </c>
      <c r="E618" s="42"/>
      <c r="F618" s="233" t="s">
        <v>1066</v>
      </c>
      <c r="G618" s="42"/>
      <c r="H618" s="42"/>
      <c r="I618" s="229"/>
      <c r="J618" s="42"/>
      <c r="K618" s="42"/>
      <c r="L618" s="46"/>
      <c r="M618" s="230"/>
      <c r="N618" s="231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166</v>
      </c>
      <c r="AU618" s="19" t="s">
        <v>85</v>
      </c>
    </row>
    <row r="619" s="14" customFormat="1">
      <c r="A619" s="14"/>
      <c r="B619" s="244"/>
      <c r="C619" s="245"/>
      <c r="D619" s="227" t="s">
        <v>168</v>
      </c>
      <c r="E619" s="246" t="s">
        <v>21</v>
      </c>
      <c r="F619" s="247" t="s">
        <v>253</v>
      </c>
      <c r="G619" s="245"/>
      <c r="H619" s="248">
        <v>1.8799999999999999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168</v>
      </c>
      <c r="AU619" s="254" t="s">
        <v>85</v>
      </c>
      <c r="AV619" s="14" t="s">
        <v>85</v>
      </c>
      <c r="AW619" s="14" t="s">
        <v>37</v>
      </c>
      <c r="AX619" s="14" t="s">
        <v>76</v>
      </c>
      <c r="AY619" s="254" t="s">
        <v>155</v>
      </c>
    </row>
    <row r="620" s="14" customFormat="1">
      <c r="A620" s="14"/>
      <c r="B620" s="244"/>
      <c r="C620" s="245"/>
      <c r="D620" s="227" t="s">
        <v>168</v>
      </c>
      <c r="E620" s="246" t="s">
        <v>21</v>
      </c>
      <c r="F620" s="247" t="s">
        <v>1718</v>
      </c>
      <c r="G620" s="245"/>
      <c r="H620" s="248">
        <v>1.8799999999999999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168</v>
      </c>
      <c r="AU620" s="254" t="s">
        <v>85</v>
      </c>
      <c r="AV620" s="14" t="s">
        <v>85</v>
      </c>
      <c r="AW620" s="14" t="s">
        <v>37</v>
      </c>
      <c r="AX620" s="14" t="s">
        <v>76</v>
      </c>
      <c r="AY620" s="254" t="s">
        <v>155</v>
      </c>
    </row>
    <row r="621" s="15" customFormat="1">
      <c r="A621" s="15"/>
      <c r="B621" s="255"/>
      <c r="C621" s="256"/>
      <c r="D621" s="227" t="s">
        <v>168</v>
      </c>
      <c r="E621" s="257" t="s">
        <v>21</v>
      </c>
      <c r="F621" s="258" t="s">
        <v>171</v>
      </c>
      <c r="G621" s="256"/>
      <c r="H621" s="259">
        <v>3.7599999999999998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5" t="s">
        <v>168</v>
      </c>
      <c r="AU621" s="265" t="s">
        <v>85</v>
      </c>
      <c r="AV621" s="15" t="s">
        <v>162</v>
      </c>
      <c r="AW621" s="15" t="s">
        <v>37</v>
      </c>
      <c r="AX621" s="15" t="s">
        <v>83</v>
      </c>
      <c r="AY621" s="265" t="s">
        <v>155</v>
      </c>
    </row>
    <row r="622" s="2" customFormat="1" ht="16.5" customHeight="1">
      <c r="A622" s="40"/>
      <c r="B622" s="41"/>
      <c r="C622" s="214" t="s">
        <v>868</v>
      </c>
      <c r="D622" s="214" t="s">
        <v>157</v>
      </c>
      <c r="E622" s="215" t="s">
        <v>1068</v>
      </c>
      <c r="F622" s="216" t="s">
        <v>1069</v>
      </c>
      <c r="G622" s="217" t="s">
        <v>208</v>
      </c>
      <c r="H622" s="218">
        <v>3.7599999999999998</v>
      </c>
      <c r="I622" s="219"/>
      <c r="J622" s="220">
        <f>ROUND(I622*H622,2)</f>
        <v>0</v>
      </c>
      <c r="K622" s="216" t="s">
        <v>161</v>
      </c>
      <c r="L622" s="46"/>
      <c r="M622" s="221" t="s">
        <v>21</v>
      </c>
      <c r="N622" s="222" t="s">
        <v>47</v>
      </c>
      <c r="O622" s="86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740</v>
      </c>
      <c r="AT622" s="225" t="s">
        <v>157</v>
      </c>
      <c r="AU622" s="225" t="s">
        <v>85</v>
      </c>
      <c r="AY622" s="19" t="s">
        <v>155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83</v>
      </c>
      <c r="BK622" s="226">
        <f>ROUND(I622*H622,2)</f>
        <v>0</v>
      </c>
      <c r="BL622" s="19" t="s">
        <v>740</v>
      </c>
      <c r="BM622" s="225" t="s">
        <v>1967</v>
      </c>
    </row>
    <row r="623" s="2" customFormat="1">
      <c r="A623" s="40"/>
      <c r="B623" s="41"/>
      <c r="C623" s="42"/>
      <c r="D623" s="227" t="s">
        <v>164</v>
      </c>
      <c r="E623" s="42"/>
      <c r="F623" s="228" t="s">
        <v>1071</v>
      </c>
      <c r="G623" s="42"/>
      <c r="H623" s="42"/>
      <c r="I623" s="229"/>
      <c r="J623" s="42"/>
      <c r="K623" s="42"/>
      <c r="L623" s="46"/>
      <c r="M623" s="230"/>
      <c r="N623" s="231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164</v>
      </c>
      <c r="AU623" s="19" t="s">
        <v>85</v>
      </c>
    </row>
    <row r="624" s="2" customFormat="1">
      <c r="A624" s="40"/>
      <c r="B624" s="41"/>
      <c r="C624" s="42"/>
      <c r="D624" s="232" t="s">
        <v>166</v>
      </c>
      <c r="E624" s="42"/>
      <c r="F624" s="233" t="s">
        <v>1072</v>
      </c>
      <c r="G624" s="42"/>
      <c r="H624" s="42"/>
      <c r="I624" s="229"/>
      <c r="J624" s="42"/>
      <c r="K624" s="42"/>
      <c r="L624" s="46"/>
      <c r="M624" s="230"/>
      <c r="N624" s="231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166</v>
      </c>
      <c r="AU624" s="19" t="s">
        <v>85</v>
      </c>
    </row>
    <row r="625" s="14" customFormat="1">
      <c r="A625" s="14"/>
      <c r="B625" s="244"/>
      <c r="C625" s="245"/>
      <c r="D625" s="227" t="s">
        <v>168</v>
      </c>
      <c r="E625" s="246" t="s">
        <v>21</v>
      </c>
      <c r="F625" s="247" t="s">
        <v>253</v>
      </c>
      <c r="G625" s="245"/>
      <c r="H625" s="248">
        <v>1.8799999999999999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168</v>
      </c>
      <c r="AU625" s="254" t="s">
        <v>85</v>
      </c>
      <c r="AV625" s="14" t="s">
        <v>85</v>
      </c>
      <c r="AW625" s="14" t="s">
        <v>37</v>
      </c>
      <c r="AX625" s="14" t="s">
        <v>76</v>
      </c>
      <c r="AY625" s="254" t="s">
        <v>155</v>
      </c>
    </row>
    <row r="626" s="14" customFormat="1">
      <c r="A626" s="14"/>
      <c r="B626" s="244"/>
      <c r="C626" s="245"/>
      <c r="D626" s="227" t="s">
        <v>168</v>
      </c>
      <c r="E626" s="246" t="s">
        <v>21</v>
      </c>
      <c r="F626" s="247" t="s">
        <v>1718</v>
      </c>
      <c r="G626" s="245"/>
      <c r="H626" s="248">
        <v>1.8799999999999999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168</v>
      </c>
      <c r="AU626" s="254" t="s">
        <v>85</v>
      </c>
      <c r="AV626" s="14" t="s">
        <v>85</v>
      </c>
      <c r="AW626" s="14" t="s">
        <v>37</v>
      </c>
      <c r="AX626" s="14" t="s">
        <v>76</v>
      </c>
      <c r="AY626" s="254" t="s">
        <v>155</v>
      </c>
    </row>
    <row r="627" s="15" customFormat="1">
      <c r="A627" s="15"/>
      <c r="B627" s="255"/>
      <c r="C627" s="256"/>
      <c r="D627" s="227" t="s">
        <v>168</v>
      </c>
      <c r="E627" s="257" t="s">
        <v>21</v>
      </c>
      <c r="F627" s="258" t="s">
        <v>171</v>
      </c>
      <c r="G627" s="256"/>
      <c r="H627" s="259">
        <v>3.7599999999999998</v>
      </c>
      <c r="I627" s="260"/>
      <c r="J627" s="256"/>
      <c r="K627" s="256"/>
      <c r="L627" s="261"/>
      <c r="M627" s="262"/>
      <c r="N627" s="263"/>
      <c r="O627" s="263"/>
      <c r="P627" s="263"/>
      <c r="Q627" s="263"/>
      <c r="R627" s="263"/>
      <c r="S627" s="263"/>
      <c r="T627" s="26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5" t="s">
        <v>168</v>
      </c>
      <c r="AU627" s="265" t="s">
        <v>85</v>
      </c>
      <c r="AV627" s="15" t="s">
        <v>162</v>
      </c>
      <c r="AW627" s="15" t="s">
        <v>37</v>
      </c>
      <c r="AX627" s="15" t="s">
        <v>83</v>
      </c>
      <c r="AY627" s="265" t="s">
        <v>155</v>
      </c>
    </row>
    <row r="628" s="2" customFormat="1" ht="21.75" customHeight="1">
      <c r="A628" s="40"/>
      <c r="B628" s="41"/>
      <c r="C628" s="214" t="s">
        <v>873</v>
      </c>
      <c r="D628" s="214" t="s">
        <v>157</v>
      </c>
      <c r="E628" s="215" t="s">
        <v>1074</v>
      </c>
      <c r="F628" s="216" t="s">
        <v>1075</v>
      </c>
      <c r="G628" s="217" t="s">
        <v>208</v>
      </c>
      <c r="H628" s="218">
        <v>4</v>
      </c>
      <c r="I628" s="219"/>
      <c r="J628" s="220">
        <f>ROUND(I628*H628,2)</f>
        <v>0</v>
      </c>
      <c r="K628" s="216" t="s">
        <v>161</v>
      </c>
      <c r="L628" s="46"/>
      <c r="M628" s="221" t="s">
        <v>21</v>
      </c>
      <c r="N628" s="222" t="s">
        <v>47</v>
      </c>
      <c r="O628" s="86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740</v>
      </c>
      <c r="AT628" s="225" t="s">
        <v>157</v>
      </c>
      <c r="AU628" s="225" t="s">
        <v>85</v>
      </c>
      <c r="AY628" s="19" t="s">
        <v>155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83</v>
      </c>
      <c r="BK628" s="226">
        <f>ROUND(I628*H628,2)</f>
        <v>0</v>
      </c>
      <c r="BL628" s="19" t="s">
        <v>740</v>
      </c>
      <c r="BM628" s="225" t="s">
        <v>1968</v>
      </c>
    </row>
    <row r="629" s="2" customFormat="1">
      <c r="A629" s="40"/>
      <c r="B629" s="41"/>
      <c r="C629" s="42"/>
      <c r="D629" s="227" t="s">
        <v>164</v>
      </c>
      <c r="E629" s="42"/>
      <c r="F629" s="228" t="s">
        <v>1077</v>
      </c>
      <c r="G629" s="42"/>
      <c r="H629" s="42"/>
      <c r="I629" s="229"/>
      <c r="J629" s="42"/>
      <c r="K629" s="42"/>
      <c r="L629" s="46"/>
      <c r="M629" s="230"/>
      <c r="N629" s="231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164</v>
      </c>
      <c r="AU629" s="19" t="s">
        <v>85</v>
      </c>
    </row>
    <row r="630" s="2" customFormat="1">
      <c r="A630" s="40"/>
      <c r="B630" s="41"/>
      <c r="C630" s="42"/>
      <c r="D630" s="232" t="s">
        <v>166</v>
      </c>
      <c r="E630" s="42"/>
      <c r="F630" s="233" t="s">
        <v>1078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166</v>
      </c>
      <c r="AU630" s="19" t="s">
        <v>85</v>
      </c>
    </row>
    <row r="631" s="13" customFormat="1">
      <c r="A631" s="13"/>
      <c r="B631" s="234"/>
      <c r="C631" s="235"/>
      <c r="D631" s="227" t="s">
        <v>168</v>
      </c>
      <c r="E631" s="236" t="s">
        <v>21</v>
      </c>
      <c r="F631" s="237" t="s">
        <v>1531</v>
      </c>
      <c r="G631" s="235"/>
      <c r="H631" s="236" t="s">
        <v>21</v>
      </c>
      <c r="I631" s="238"/>
      <c r="J631" s="235"/>
      <c r="K631" s="235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168</v>
      </c>
      <c r="AU631" s="243" t="s">
        <v>85</v>
      </c>
      <c r="AV631" s="13" t="s">
        <v>83</v>
      </c>
      <c r="AW631" s="13" t="s">
        <v>37</v>
      </c>
      <c r="AX631" s="13" t="s">
        <v>76</v>
      </c>
      <c r="AY631" s="243" t="s">
        <v>155</v>
      </c>
    </row>
    <row r="632" s="14" customFormat="1">
      <c r="A632" s="14"/>
      <c r="B632" s="244"/>
      <c r="C632" s="245"/>
      <c r="D632" s="227" t="s">
        <v>168</v>
      </c>
      <c r="E632" s="246" t="s">
        <v>21</v>
      </c>
      <c r="F632" s="247" t="s">
        <v>1082</v>
      </c>
      <c r="G632" s="245"/>
      <c r="H632" s="248">
        <v>2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168</v>
      </c>
      <c r="AU632" s="254" t="s">
        <v>85</v>
      </c>
      <c r="AV632" s="14" t="s">
        <v>85</v>
      </c>
      <c r="AW632" s="14" t="s">
        <v>37</v>
      </c>
      <c r="AX632" s="14" t="s">
        <v>76</v>
      </c>
      <c r="AY632" s="254" t="s">
        <v>155</v>
      </c>
    </row>
    <row r="633" s="14" customFormat="1">
      <c r="A633" s="14"/>
      <c r="B633" s="244"/>
      <c r="C633" s="245"/>
      <c r="D633" s="227" t="s">
        <v>168</v>
      </c>
      <c r="E633" s="246" t="s">
        <v>21</v>
      </c>
      <c r="F633" s="247" t="s">
        <v>1532</v>
      </c>
      <c r="G633" s="245"/>
      <c r="H633" s="248">
        <v>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168</v>
      </c>
      <c r="AU633" s="254" t="s">
        <v>85</v>
      </c>
      <c r="AV633" s="14" t="s">
        <v>85</v>
      </c>
      <c r="AW633" s="14" t="s">
        <v>37</v>
      </c>
      <c r="AX633" s="14" t="s">
        <v>76</v>
      </c>
      <c r="AY633" s="254" t="s">
        <v>155</v>
      </c>
    </row>
    <row r="634" s="15" customFormat="1">
      <c r="A634" s="15"/>
      <c r="B634" s="255"/>
      <c r="C634" s="256"/>
      <c r="D634" s="227" t="s">
        <v>168</v>
      </c>
      <c r="E634" s="257" t="s">
        <v>21</v>
      </c>
      <c r="F634" s="258" t="s">
        <v>171</v>
      </c>
      <c r="G634" s="256"/>
      <c r="H634" s="259">
        <v>4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168</v>
      </c>
      <c r="AU634" s="265" t="s">
        <v>85</v>
      </c>
      <c r="AV634" s="15" t="s">
        <v>162</v>
      </c>
      <c r="AW634" s="15" t="s">
        <v>37</v>
      </c>
      <c r="AX634" s="15" t="s">
        <v>83</v>
      </c>
      <c r="AY634" s="265" t="s">
        <v>155</v>
      </c>
    </row>
    <row r="635" s="2" customFormat="1" ht="16.5" customHeight="1">
      <c r="A635" s="40"/>
      <c r="B635" s="41"/>
      <c r="C635" s="277" t="s">
        <v>882</v>
      </c>
      <c r="D635" s="277" t="s">
        <v>476</v>
      </c>
      <c r="E635" s="278" t="s">
        <v>1084</v>
      </c>
      <c r="F635" s="279" t="s">
        <v>1085</v>
      </c>
      <c r="G635" s="280" t="s">
        <v>208</v>
      </c>
      <c r="H635" s="281">
        <v>7.7599999999999998</v>
      </c>
      <c r="I635" s="282"/>
      <c r="J635" s="283">
        <f>ROUND(I635*H635,2)</f>
        <v>0</v>
      </c>
      <c r="K635" s="279" t="s">
        <v>161</v>
      </c>
      <c r="L635" s="284"/>
      <c r="M635" s="285" t="s">
        <v>21</v>
      </c>
      <c r="N635" s="286" t="s">
        <v>47</v>
      </c>
      <c r="O635" s="86"/>
      <c r="P635" s="223">
        <f>O635*H635</f>
        <v>0</v>
      </c>
      <c r="Q635" s="223">
        <v>0.031</v>
      </c>
      <c r="R635" s="223">
        <f>Q635*H635</f>
        <v>0.24056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1086</v>
      </c>
      <c r="AT635" s="225" t="s">
        <v>476</v>
      </c>
      <c r="AU635" s="225" t="s">
        <v>85</v>
      </c>
      <c r="AY635" s="19" t="s">
        <v>155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83</v>
      </c>
      <c r="BK635" s="226">
        <f>ROUND(I635*H635,2)</f>
        <v>0</v>
      </c>
      <c r="BL635" s="19" t="s">
        <v>1086</v>
      </c>
      <c r="BM635" s="225" t="s">
        <v>1969</v>
      </c>
    </row>
    <row r="636" s="2" customFormat="1">
      <c r="A636" s="40"/>
      <c r="B636" s="41"/>
      <c r="C636" s="42"/>
      <c r="D636" s="227" t="s">
        <v>164</v>
      </c>
      <c r="E636" s="42"/>
      <c r="F636" s="228" t="s">
        <v>1085</v>
      </c>
      <c r="G636" s="42"/>
      <c r="H636" s="42"/>
      <c r="I636" s="229"/>
      <c r="J636" s="42"/>
      <c r="K636" s="42"/>
      <c r="L636" s="46"/>
      <c r="M636" s="230"/>
      <c r="N636" s="231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164</v>
      </c>
      <c r="AU636" s="19" t="s">
        <v>85</v>
      </c>
    </row>
    <row r="637" s="2" customFormat="1" ht="16.5" customHeight="1">
      <c r="A637" s="40"/>
      <c r="B637" s="41"/>
      <c r="C637" s="277" t="s">
        <v>887</v>
      </c>
      <c r="D637" s="277" t="s">
        <v>476</v>
      </c>
      <c r="E637" s="278" t="s">
        <v>1091</v>
      </c>
      <c r="F637" s="279" t="s">
        <v>1092</v>
      </c>
      <c r="G637" s="280" t="s">
        <v>553</v>
      </c>
      <c r="H637" s="281">
        <v>15.52</v>
      </c>
      <c r="I637" s="282"/>
      <c r="J637" s="283">
        <f>ROUND(I637*H637,2)</f>
        <v>0</v>
      </c>
      <c r="K637" s="279" t="s">
        <v>161</v>
      </c>
      <c r="L637" s="284"/>
      <c r="M637" s="285" t="s">
        <v>21</v>
      </c>
      <c r="N637" s="286" t="s">
        <v>47</v>
      </c>
      <c r="O637" s="86"/>
      <c r="P637" s="223">
        <f>O637*H637</f>
        <v>0</v>
      </c>
      <c r="Q637" s="223">
        <v>0.0060000000000000001</v>
      </c>
      <c r="R637" s="223">
        <f>Q637*H637</f>
        <v>0.093119999999999994</v>
      </c>
      <c r="S637" s="223">
        <v>0</v>
      </c>
      <c r="T637" s="224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5" t="s">
        <v>1086</v>
      </c>
      <c r="AT637" s="225" t="s">
        <v>476</v>
      </c>
      <c r="AU637" s="225" t="s">
        <v>85</v>
      </c>
      <c r="AY637" s="19" t="s">
        <v>155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9" t="s">
        <v>83</v>
      </c>
      <c r="BK637" s="226">
        <f>ROUND(I637*H637,2)</f>
        <v>0</v>
      </c>
      <c r="BL637" s="19" t="s">
        <v>1086</v>
      </c>
      <c r="BM637" s="225" t="s">
        <v>1970</v>
      </c>
    </row>
    <row r="638" s="2" customFormat="1">
      <c r="A638" s="40"/>
      <c r="B638" s="41"/>
      <c r="C638" s="42"/>
      <c r="D638" s="227" t="s">
        <v>164</v>
      </c>
      <c r="E638" s="42"/>
      <c r="F638" s="228" t="s">
        <v>1092</v>
      </c>
      <c r="G638" s="42"/>
      <c r="H638" s="42"/>
      <c r="I638" s="229"/>
      <c r="J638" s="42"/>
      <c r="K638" s="42"/>
      <c r="L638" s="46"/>
      <c r="M638" s="230"/>
      <c r="N638" s="231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164</v>
      </c>
      <c r="AU638" s="19" t="s">
        <v>85</v>
      </c>
    </row>
    <row r="639" s="14" customFormat="1">
      <c r="A639" s="14"/>
      <c r="B639" s="244"/>
      <c r="C639" s="245"/>
      <c r="D639" s="227" t="s">
        <v>168</v>
      </c>
      <c r="E639" s="245"/>
      <c r="F639" s="247" t="s">
        <v>1971</v>
      </c>
      <c r="G639" s="245"/>
      <c r="H639" s="248">
        <v>15.52</v>
      </c>
      <c r="I639" s="249"/>
      <c r="J639" s="245"/>
      <c r="K639" s="245"/>
      <c r="L639" s="250"/>
      <c r="M639" s="288"/>
      <c r="N639" s="289"/>
      <c r="O639" s="289"/>
      <c r="P639" s="289"/>
      <c r="Q639" s="289"/>
      <c r="R639" s="289"/>
      <c r="S639" s="289"/>
      <c r="T639" s="29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168</v>
      </c>
      <c r="AU639" s="254" t="s">
        <v>85</v>
      </c>
      <c r="AV639" s="14" t="s">
        <v>85</v>
      </c>
      <c r="AW639" s="14" t="s">
        <v>4</v>
      </c>
      <c r="AX639" s="14" t="s">
        <v>83</v>
      </c>
      <c r="AY639" s="254" t="s">
        <v>155</v>
      </c>
    </row>
    <row r="640" s="2" customFormat="1" ht="6.96" customHeight="1">
      <c r="A640" s="40"/>
      <c r="B640" s="61"/>
      <c r="C640" s="62"/>
      <c r="D640" s="62"/>
      <c r="E640" s="62"/>
      <c r="F640" s="62"/>
      <c r="G640" s="62"/>
      <c r="H640" s="62"/>
      <c r="I640" s="62"/>
      <c r="J640" s="62"/>
      <c r="K640" s="62"/>
      <c r="L640" s="46"/>
      <c r="M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</sheetData>
  <sheetProtection sheet="1" autoFilter="0" formatColumns="0" formatRows="0" objects="1" scenarios="1" spinCount="100000" saltValue="CsK3GozkT7Q/vmX2A9ZVbfX9LZdf5RYBYu/g7lNdPAfFKzlKFh+hoI98N8RHk6jwXGAVuuDvSyXiu49h93Ay/Q==" hashValue="k5LLmk0OFKWHL4ClUxxS4EWTg4zhu/JfTv753S87ssSSe99tharI9SAOQM7NXwTacl4DD9AAiANi1urITXkK0A==" algorithmName="SHA-512" password="C71F"/>
  <autoFilter ref="C97:K6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2_02/113107346"/>
    <hyperlink ref="F114" r:id="rId2" display="https://podminky.urs.cz/item/CS_URS_2022_02/115101201"/>
    <hyperlink ref="F127" r:id="rId3" display="https://podminky.urs.cz/item/CS_URS_2022_02/115101301"/>
    <hyperlink ref="F134" r:id="rId4" display="https://podminky.urs.cz/item/CS_URS_2022_02/119001401"/>
    <hyperlink ref="F138" r:id="rId5" display="https://podminky.urs.cz/item/CS_URS_2022_02/119001421"/>
    <hyperlink ref="F145" r:id="rId6" display="https://podminky.urs.cz/item/CS_URS_2022_02/132212222"/>
    <hyperlink ref="F158" r:id="rId7" display="https://podminky.urs.cz/item/CS_URS_2022_02/132254205"/>
    <hyperlink ref="F189" r:id="rId8" display="https://podminky.urs.cz/item/CS_URS_2022_02/132312222"/>
    <hyperlink ref="F195" r:id="rId9" display="https://podminky.urs.cz/item/CS_URS_2022_02/132354205"/>
    <hyperlink ref="F203" r:id="rId10" display="https://podminky.urs.cz/item/CS_URS_2022_02/139001101"/>
    <hyperlink ref="F210" r:id="rId11" display="https://podminky.urs.cz/item/CS_URS_2022_02/151201102"/>
    <hyperlink ref="F222" r:id="rId12" display="https://podminky.urs.cz/item/CS_URS_2022_02/151201112"/>
    <hyperlink ref="F225" r:id="rId13" display="https://podminky.urs.cz/item/CS_URS_2022_02/162751117"/>
    <hyperlink ref="F232" r:id="rId14" display="https://podminky.urs.cz/item/CS_URS_2022_02/162751119"/>
    <hyperlink ref="F236" r:id="rId15" display="https://podminky.urs.cz/item/CS_URS_2022_02/162751137"/>
    <hyperlink ref="F243" r:id="rId16" display="https://podminky.urs.cz/item/CS_URS_2022_02/162751139"/>
    <hyperlink ref="F247" r:id="rId17" display="https://podminky.urs.cz/item/CS_URS_2022_02/171201221"/>
    <hyperlink ref="F255" r:id="rId18" display="https://podminky.urs.cz/item/CS_URS_2022_02/174151101"/>
    <hyperlink ref="F277" r:id="rId19" display="https://podminky.urs.cz/item/CS_URS_2022_02/175151101"/>
    <hyperlink ref="F297" r:id="rId20" display="https://podminky.urs.cz/item/CS_URS_2022_02/212755214"/>
    <hyperlink ref="F305" r:id="rId21" display="https://podminky.urs.cz/item/CS_URS_2022_02/359901111"/>
    <hyperlink ref="F311" r:id="rId22" display="https://podminky.urs.cz/item/CS_URS_2022_02/359901211"/>
    <hyperlink ref="F315" r:id="rId23" display="https://podminky.urs.cz/item/CS_URS_2022_02/451573111"/>
    <hyperlink ref="F326" r:id="rId24" display="https://podminky.urs.cz/item/CS_URS_2022_02/452111121"/>
    <hyperlink ref="F341" r:id="rId25" display="https://podminky.urs.cz/item/CS_URS_2022_02/452112112"/>
    <hyperlink ref="F354" r:id="rId26" display="https://podminky.urs.cz/item/CS_URS_2022_02/452311131"/>
    <hyperlink ref="F362" r:id="rId27" display="https://podminky.urs.cz/item/CS_URS_2022_02/452312131"/>
    <hyperlink ref="F379" r:id="rId28" display="https://podminky.urs.cz/item/CS_URS_2022_02/822422212"/>
    <hyperlink ref="F386" r:id="rId29" display="https://podminky.urs.cz/item/CS_URS_2022_02/822442212"/>
    <hyperlink ref="F393" r:id="rId30" display="https://podminky.urs.cz/item/CS_URS_2022_02/892421111"/>
    <hyperlink ref="F396" r:id="rId31" display="https://podminky.urs.cz/item/CS_URS_2022_02/892441111"/>
    <hyperlink ref="F399" r:id="rId32" display="https://podminky.urs.cz/item/CS_URS_2022_02/892442111"/>
    <hyperlink ref="F402" r:id="rId33" display="https://podminky.urs.cz/item/CS_URS_2022_02/894201161"/>
    <hyperlink ref="F409" r:id="rId34" display="https://podminky.urs.cz/item/CS_URS_2022_02/894302162"/>
    <hyperlink ref="F427" r:id="rId35" display="https://podminky.urs.cz/item/CS_URS_2022_02/894411311"/>
    <hyperlink ref="F438" r:id="rId36" display="https://podminky.urs.cz/item/CS_URS_2022_02/894412411"/>
    <hyperlink ref="F447" r:id="rId37" display="https://podminky.urs.cz/item/CS_URS_2022_02/894414111"/>
    <hyperlink ref="F454" r:id="rId38" display="https://podminky.urs.cz/item/CS_URS_2022_02/894502101"/>
    <hyperlink ref="F461" r:id="rId39" display="https://podminky.urs.cz/item/CS_URS_2022_02/894502201"/>
    <hyperlink ref="F468" r:id="rId40" display="https://podminky.urs.cz/item/CS_URS_2022_02/894608112"/>
    <hyperlink ref="F494" r:id="rId41" display="https://podminky.urs.cz/item/CS_URS_2022_02/899104112"/>
    <hyperlink ref="F499" r:id="rId42" display="https://podminky.urs.cz/item/CS_URS_2022_02/899501221"/>
    <hyperlink ref="F506" r:id="rId43" display="https://podminky.urs.cz/item/CS_URS_2022_02/899623141"/>
    <hyperlink ref="F525" r:id="rId44" display="https://podminky.urs.cz/item/CS_URS_2022_02/919735116"/>
    <hyperlink ref="F552" r:id="rId45" display="https://podminky.urs.cz/item/CS_URS_2022_02/810391811"/>
    <hyperlink ref="F556" r:id="rId46" display="https://podminky.urs.cz/item/CS_URS_2022_02/890351851"/>
    <hyperlink ref="F561" r:id="rId47" display="https://podminky.urs.cz/item/CS_URS_2022_02/890411851"/>
    <hyperlink ref="F566" r:id="rId48" display="https://podminky.urs.cz/item/CS_URS_2022_02/899103211"/>
    <hyperlink ref="F572" r:id="rId49" display="https://podminky.urs.cz/item/CS_URS_2022_02/899910212"/>
    <hyperlink ref="F579" r:id="rId50" display="https://podminky.urs.cz/item/CS_URS_2022_02/961044111"/>
    <hyperlink ref="F586" r:id="rId51" display="https://podminky.urs.cz/item/CS_URS_2022_02/997013111"/>
    <hyperlink ref="F589" r:id="rId52" display="https://podminky.urs.cz/item/CS_URS_2022_02/997013501"/>
    <hyperlink ref="F592" r:id="rId53" display="https://podminky.urs.cz/item/CS_URS_2022_02/997013509"/>
    <hyperlink ref="F596" r:id="rId54" display="https://podminky.urs.cz/item/CS_URS_2022_02/997221561"/>
    <hyperlink ref="F599" r:id="rId55" display="https://podminky.urs.cz/item/CS_URS_2022_02/997221569"/>
    <hyperlink ref="F603" r:id="rId56" display="https://podminky.urs.cz/item/CS_URS_2022_02/997221861"/>
    <hyperlink ref="F606" r:id="rId57" display="https://podminky.urs.cz/item/CS_URS_2022_02/997221862"/>
    <hyperlink ref="F609" r:id="rId58" display="https://podminky.urs.cz/item/CS_URS_2022_02/997221875"/>
    <hyperlink ref="F613" r:id="rId59" display="https://podminky.urs.cz/item/CS_URS_2022_02/998274101"/>
    <hyperlink ref="F618" r:id="rId60" display="https://podminky.urs.cz/item/CS_URS_2022_02/460671112"/>
    <hyperlink ref="F624" r:id="rId61" display="https://podminky.urs.cz/item/CS_URS_2022_02/460751111"/>
    <hyperlink ref="F630" r:id="rId62" display="https://podminky.urs.cz/item/CS_URS_2022_02/46075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1" customFormat="1" ht="12" customHeight="1">
      <c r="B8" s="22"/>
      <c r="D8" s="144" t="s">
        <v>119</v>
      </c>
      <c r="L8" s="22"/>
    </row>
    <row r="9" s="2" customFormat="1" ht="16.5" customHeight="1">
      <c r="A9" s="40"/>
      <c r="B9" s="46"/>
      <c r="C9" s="40"/>
      <c r="D9" s="40"/>
      <c r="E9" s="145" t="s">
        <v>1695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1972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26. 7. 2022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26</v>
      </c>
      <c r="E16" s="40"/>
      <c r="F16" s="40"/>
      <c r="G16" s="40"/>
      <c r="H16" s="40"/>
      <c r="I16" s="144" t="s">
        <v>27</v>
      </c>
      <c r="J16" s="135" t="s">
        <v>28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4" t="s">
        <v>30</v>
      </c>
      <c r="J17" s="135" t="s">
        <v>21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27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30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27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30</v>
      </c>
      <c r="J23" s="135" t="s">
        <v>36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27</v>
      </c>
      <c r="J25" s="135" t="s">
        <v>21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4" t="s">
        <v>30</v>
      </c>
      <c r="J26" s="135" t="s">
        <v>21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21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ROUND((SUM(BE93:BE317)),  2)</f>
        <v>0</v>
      </c>
      <c r="G35" s="40"/>
      <c r="H35" s="40"/>
      <c r="I35" s="159">
        <v>0.20999999999999999</v>
      </c>
      <c r="J35" s="158">
        <f>ROUND(((SUM(BE93:BE317))*I35),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ROUND((SUM(BF93:BF317)),  2)</f>
        <v>0</v>
      </c>
      <c r="G36" s="40"/>
      <c r="H36" s="40"/>
      <c r="I36" s="159">
        <v>0.14999999999999999</v>
      </c>
      <c r="J36" s="158">
        <f>ROUND(((SUM(BF93:BF317))*I36),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ROUND((SUM(BG93:BG317)),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ROUND((SUM(BH93:BH317)),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ROUND((SUM(BI93:BI317)),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Valtice - rekonstrukce kanalizace na ulicích Mikulovská, Břeclavská - část II.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1695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330.4.2 - Odbočky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Valtice</v>
      </c>
      <c r="G56" s="42"/>
      <c r="H56" s="42"/>
      <c r="I56" s="34" t="s">
        <v>24</v>
      </c>
      <c r="J56" s="74" t="str">
        <f>IF(J14="","",J14)</f>
        <v>26. 7. 2022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Vodovody a kanalizace Břeclav a.s.</v>
      </c>
      <c r="G58" s="42"/>
      <c r="H58" s="42"/>
      <c r="I58" s="34" t="s">
        <v>33</v>
      </c>
      <c r="J58" s="38" t="str">
        <f>E23</f>
        <v>AQUA PROCON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Humpolík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124</v>
      </c>
      <c r="D61" s="173"/>
      <c r="E61" s="173"/>
      <c r="F61" s="173"/>
      <c r="G61" s="173"/>
      <c r="H61" s="173"/>
      <c r="I61" s="173"/>
      <c r="J61" s="174" t="s">
        <v>125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6"/>
      <c r="C64" s="177"/>
      <c r="D64" s="178" t="s">
        <v>127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131</v>
      </c>
      <c r="E66" s="184"/>
      <c r="F66" s="184"/>
      <c r="G66" s="184"/>
      <c r="H66" s="184"/>
      <c r="I66" s="184"/>
      <c r="J66" s="185">
        <f>J209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133</v>
      </c>
      <c r="E67" s="184"/>
      <c r="F67" s="184"/>
      <c r="G67" s="184"/>
      <c r="H67" s="184"/>
      <c r="I67" s="184"/>
      <c r="J67" s="185">
        <f>J228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</v>
      </c>
      <c r="E68" s="184"/>
      <c r="F68" s="184"/>
      <c r="G68" s="184"/>
      <c r="H68" s="184"/>
      <c r="I68" s="184"/>
      <c r="J68" s="185">
        <f>J269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135</v>
      </c>
      <c r="E69" s="184"/>
      <c r="F69" s="184"/>
      <c r="G69" s="184"/>
      <c r="H69" s="184"/>
      <c r="I69" s="184"/>
      <c r="J69" s="185">
        <f>J276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136</v>
      </c>
      <c r="E70" s="184"/>
      <c r="F70" s="184"/>
      <c r="G70" s="184"/>
      <c r="H70" s="184"/>
      <c r="I70" s="184"/>
      <c r="J70" s="185">
        <f>J290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137</v>
      </c>
      <c r="E71" s="184"/>
      <c r="F71" s="184"/>
      <c r="G71" s="184"/>
      <c r="H71" s="184"/>
      <c r="I71" s="184"/>
      <c r="J71" s="185">
        <f>J314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140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Valtice - rekonstrukce kanalizace na ulicích Mikulovská, Břeclavská - část II.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119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1695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121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330.4.2 - Odbočky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>Valtice</v>
      </c>
      <c r="G87" s="42"/>
      <c r="H87" s="42"/>
      <c r="I87" s="34" t="s">
        <v>24</v>
      </c>
      <c r="J87" s="74" t="str">
        <f>IF(J14="","",J14)</f>
        <v>26. 7. 2022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26</v>
      </c>
      <c r="D89" s="42"/>
      <c r="E89" s="42"/>
      <c r="F89" s="29" t="str">
        <f>E17</f>
        <v>Vodovody a kanalizace Břeclav a.s.</v>
      </c>
      <c r="G89" s="42"/>
      <c r="H89" s="42"/>
      <c r="I89" s="34" t="s">
        <v>33</v>
      </c>
      <c r="J89" s="38" t="str">
        <f>E23</f>
        <v>AQUA PROCON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>Ing. Humpolík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141</v>
      </c>
      <c r="D92" s="190" t="s">
        <v>61</v>
      </c>
      <c r="E92" s="190" t="s">
        <v>57</v>
      </c>
      <c r="F92" s="190" t="s">
        <v>58</v>
      </c>
      <c r="G92" s="190" t="s">
        <v>142</v>
      </c>
      <c r="H92" s="190" t="s">
        <v>143</v>
      </c>
      <c r="I92" s="190" t="s">
        <v>144</v>
      </c>
      <c r="J92" s="190" t="s">
        <v>125</v>
      </c>
      <c r="K92" s="191" t="s">
        <v>145</v>
      </c>
      <c r="L92" s="192"/>
      <c r="M92" s="94" t="s">
        <v>21</v>
      </c>
      <c r="N92" s="95" t="s">
        <v>46</v>
      </c>
      <c r="O92" s="95" t="s">
        <v>146</v>
      </c>
      <c r="P92" s="95" t="s">
        <v>147</v>
      </c>
      <c r="Q92" s="95" t="s">
        <v>148</v>
      </c>
      <c r="R92" s="95" t="s">
        <v>149</v>
      </c>
      <c r="S92" s="95" t="s">
        <v>150</v>
      </c>
      <c r="T92" s="96" t="s">
        <v>151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152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90.359929350000002</v>
      </c>
      <c r="S93" s="98"/>
      <c r="T93" s="196">
        <f>T94</f>
        <v>120.95144999999999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126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153</v>
      </c>
      <c r="F94" s="201" t="s">
        <v>154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P95+P209+P228+P269+P276+P290+P314</f>
        <v>0</v>
      </c>
      <c r="Q94" s="206"/>
      <c r="R94" s="207">
        <f>R95+R209+R228+R269+R276+R290+R314</f>
        <v>90.359929350000002</v>
      </c>
      <c r="S94" s="206"/>
      <c r="T94" s="208">
        <f>T95+T209+T228+T269+T276+T290+T314</f>
        <v>120.95144999999999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155</v>
      </c>
      <c r="BK94" s="211">
        <f>BK95+BK209+BK228+BK269+BK276+BK290+BK314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156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SUM(P96:P208)</f>
        <v>0</v>
      </c>
      <c r="Q95" s="206"/>
      <c r="R95" s="207">
        <f>SUM(R96:R208)</f>
        <v>52.657525999999997</v>
      </c>
      <c r="S95" s="206"/>
      <c r="T95" s="208">
        <f>SUM(T96:T208)</f>
        <v>100.62837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155</v>
      </c>
      <c r="BK95" s="211">
        <f>SUM(BK96:BK208)</f>
        <v>0</v>
      </c>
    </row>
    <row r="96" s="2" customFormat="1" ht="16.5" customHeight="1">
      <c r="A96" s="40"/>
      <c r="B96" s="41"/>
      <c r="C96" s="214" t="s">
        <v>83</v>
      </c>
      <c r="D96" s="214" t="s">
        <v>157</v>
      </c>
      <c r="E96" s="215" t="s">
        <v>196</v>
      </c>
      <c r="F96" s="216" t="s">
        <v>197</v>
      </c>
      <c r="G96" s="217" t="s">
        <v>160</v>
      </c>
      <c r="H96" s="218">
        <v>141.93000000000001</v>
      </c>
      <c r="I96" s="219"/>
      <c r="J96" s="220">
        <f>ROUND(I96*H96,2)</f>
        <v>0</v>
      </c>
      <c r="K96" s="216" t="s">
        <v>161</v>
      </c>
      <c r="L96" s="46"/>
      <c r="M96" s="221" t="s">
        <v>21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0.70899999999999996</v>
      </c>
      <c r="T96" s="224">
        <f>S96*H96</f>
        <v>100.62837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162</v>
      </c>
      <c r="AT96" s="225" t="s">
        <v>157</v>
      </c>
      <c r="AU96" s="225" t="s">
        <v>85</v>
      </c>
      <c r="AY96" s="19" t="s">
        <v>155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83</v>
      </c>
      <c r="BK96" s="226">
        <f>ROUND(I96*H96,2)</f>
        <v>0</v>
      </c>
      <c r="BL96" s="19" t="s">
        <v>162</v>
      </c>
      <c r="BM96" s="225" t="s">
        <v>1537</v>
      </c>
    </row>
    <row r="97" s="2" customFormat="1">
      <c r="A97" s="40"/>
      <c r="B97" s="41"/>
      <c r="C97" s="42"/>
      <c r="D97" s="227" t="s">
        <v>164</v>
      </c>
      <c r="E97" s="42"/>
      <c r="F97" s="228" t="s">
        <v>199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164</v>
      </c>
      <c r="AU97" s="19" t="s">
        <v>85</v>
      </c>
    </row>
    <row r="98" s="2" customFormat="1">
      <c r="A98" s="40"/>
      <c r="B98" s="41"/>
      <c r="C98" s="42"/>
      <c r="D98" s="232" t="s">
        <v>166</v>
      </c>
      <c r="E98" s="42"/>
      <c r="F98" s="233" t="s">
        <v>200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166</v>
      </c>
      <c r="AU98" s="19" t="s">
        <v>85</v>
      </c>
    </row>
    <row r="99" s="13" customFormat="1">
      <c r="A99" s="13"/>
      <c r="B99" s="234"/>
      <c r="C99" s="235"/>
      <c r="D99" s="227" t="s">
        <v>168</v>
      </c>
      <c r="E99" s="236" t="s">
        <v>21</v>
      </c>
      <c r="F99" s="237" t="s">
        <v>1973</v>
      </c>
      <c r="G99" s="235"/>
      <c r="H99" s="236" t="s">
        <v>21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168</v>
      </c>
      <c r="AU99" s="243" t="s">
        <v>85</v>
      </c>
      <c r="AV99" s="13" t="s">
        <v>83</v>
      </c>
      <c r="AW99" s="13" t="s">
        <v>37</v>
      </c>
      <c r="AX99" s="13" t="s">
        <v>76</v>
      </c>
      <c r="AY99" s="243" t="s">
        <v>155</v>
      </c>
    </row>
    <row r="100" s="14" customFormat="1">
      <c r="A100" s="14"/>
      <c r="B100" s="244"/>
      <c r="C100" s="245"/>
      <c r="D100" s="227" t="s">
        <v>168</v>
      </c>
      <c r="E100" s="246" t="s">
        <v>21</v>
      </c>
      <c r="F100" s="247" t="s">
        <v>1974</v>
      </c>
      <c r="G100" s="245"/>
      <c r="H100" s="248">
        <v>60.884999999999998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168</v>
      </c>
      <c r="AU100" s="254" t="s">
        <v>85</v>
      </c>
      <c r="AV100" s="14" t="s">
        <v>85</v>
      </c>
      <c r="AW100" s="14" t="s">
        <v>37</v>
      </c>
      <c r="AX100" s="14" t="s">
        <v>76</v>
      </c>
      <c r="AY100" s="254" t="s">
        <v>155</v>
      </c>
    </row>
    <row r="101" s="14" customFormat="1">
      <c r="A101" s="14"/>
      <c r="B101" s="244"/>
      <c r="C101" s="245"/>
      <c r="D101" s="227" t="s">
        <v>168</v>
      </c>
      <c r="E101" s="246" t="s">
        <v>21</v>
      </c>
      <c r="F101" s="247" t="s">
        <v>1975</v>
      </c>
      <c r="G101" s="245"/>
      <c r="H101" s="248">
        <v>10.08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168</v>
      </c>
      <c r="AU101" s="254" t="s">
        <v>85</v>
      </c>
      <c r="AV101" s="14" t="s">
        <v>85</v>
      </c>
      <c r="AW101" s="14" t="s">
        <v>37</v>
      </c>
      <c r="AX101" s="14" t="s">
        <v>76</v>
      </c>
      <c r="AY101" s="254" t="s">
        <v>155</v>
      </c>
    </row>
    <row r="102" s="16" customFormat="1">
      <c r="A102" s="16"/>
      <c r="B102" s="266"/>
      <c r="C102" s="267"/>
      <c r="D102" s="227" t="s">
        <v>168</v>
      </c>
      <c r="E102" s="268" t="s">
        <v>21</v>
      </c>
      <c r="F102" s="269" t="s">
        <v>203</v>
      </c>
      <c r="G102" s="267"/>
      <c r="H102" s="270">
        <v>70.965000000000003</v>
      </c>
      <c r="I102" s="271"/>
      <c r="J102" s="267"/>
      <c r="K102" s="267"/>
      <c r="L102" s="272"/>
      <c r="M102" s="273"/>
      <c r="N102" s="274"/>
      <c r="O102" s="274"/>
      <c r="P102" s="274"/>
      <c r="Q102" s="274"/>
      <c r="R102" s="274"/>
      <c r="S102" s="274"/>
      <c r="T102" s="275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6" t="s">
        <v>168</v>
      </c>
      <c r="AU102" s="276" t="s">
        <v>85</v>
      </c>
      <c r="AV102" s="16" t="s">
        <v>180</v>
      </c>
      <c r="AW102" s="16" t="s">
        <v>37</v>
      </c>
      <c r="AX102" s="16" t="s">
        <v>76</v>
      </c>
      <c r="AY102" s="276" t="s">
        <v>155</v>
      </c>
    </row>
    <row r="103" s="15" customFormat="1">
      <c r="A103" s="15"/>
      <c r="B103" s="255"/>
      <c r="C103" s="256"/>
      <c r="D103" s="227" t="s">
        <v>168</v>
      </c>
      <c r="E103" s="257" t="s">
        <v>21</v>
      </c>
      <c r="F103" s="258" t="s">
        <v>171</v>
      </c>
      <c r="G103" s="256"/>
      <c r="H103" s="259">
        <v>70.965000000000003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168</v>
      </c>
      <c r="AU103" s="265" t="s">
        <v>85</v>
      </c>
      <c r="AV103" s="15" t="s">
        <v>162</v>
      </c>
      <c r="AW103" s="15" t="s">
        <v>37</v>
      </c>
      <c r="AX103" s="15" t="s">
        <v>76</v>
      </c>
      <c r="AY103" s="265" t="s">
        <v>155</v>
      </c>
    </row>
    <row r="104" s="14" customFormat="1">
      <c r="A104" s="14"/>
      <c r="B104" s="244"/>
      <c r="C104" s="245"/>
      <c r="D104" s="227" t="s">
        <v>168</v>
      </c>
      <c r="E104" s="246" t="s">
        <v>21</v>
      </c>
      <c r="F104" s="247" t="s">
        <v>1976</v>
      </c>
      <c r="G104" s="245"/>
      <c r="H104" s="248">
        <v>141.93000000000001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168</v>
      </c>
      <c r="AU104" s="254" t="s">
        <v>85</v>
      </c>
      <c r="AV104" s="14" t="s">
        <v>85</v>
      </c>
      <c r="AW104" s="14" t="s">
        <v>37</v>
      </c>
      <c r="AX104" s="14" t="s">
        <v>76</v>
      </c>
      <c r="AY104" s="254" t="s">
        <v>155</v>
      </c>
    </row>
    <row r="105" s="15" customFormat="1">
      <c r="A105" s="15"/>
      <c r="B105" s="255"/>
      <c r="C105" s="256"/>
      <c r="D105" s="227" t="s">
        <v>168</v>
      </c>
      <c r="E105" s="257" t="s">
        <v>21</v>
      </c>
      <c r="F105" s="258" t="s">
        <v>171</v>
      </c>
      <c r="G105" s="256"/>
      <c r="H105" s="259">
        <v>141.93000000000001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168</v>
      </c>
      <c r="AU105" s="265" t="s">
        <v>85</v>
      </c>
      <c r="AV105" s="15" t="s">
        <v>162</v>
      </c>
      <c r="AW105" s="15" t="s">
        <v>37</v>
      </c>
      <c r="AX105" s="15" t="s">
        <v>83</v>
      </c>
      <c r="AY105" s="265" t="s">
        <v>155</v>
      </c>
    </row>
    <row r="106" s="2" customFormat="1" ht="21.75" customHeight="1">
      <c r="A106" s="40"/>
      <c r="B106" s="41"/>
      <c r="C106" s="214" t="s">
        <v>85</v>
      </c>
      <c r="D106" s="214" t="s">
        <v>157</v>
      </c>
      <c r="E106" s="215" t="s">
        <v>340</v>
      </c>
      <c r="F106" s="216" t="s">
        <v>341</v>
      </c>
      <c r="G106" s="217" t="s">
        <v>270</v>
      </c>
      <c r="H106" s="218">
        <v>73.073999999999998</v>
      </c>
      <c r="I106" s="219"/>
      <c r="J106" s="220">
        <f>ROUND(I106*H106,2)</f>
        <v>0</v>
      </c>
      <c r="K106" s="216" t="s">
        <v>161</v>
      </c>
      <c r="L106" s="46"/>
      <c r="M106" s="221" t="s">
        <v>21</v>
      </c>
      <c r="N106" s="222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162</v>
      </c>
      <c r="AT106" s="225" t="s">
        <v>157</v>
      </c>
      <c r="AU106" s="225" t="s">
        <v>85</v>
      </c>
      <c r="AY106" s="19" t="s">
        <v>155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83</v>
      </c>
      <c r="BK106" s="226">
        <f>ROUND(I106*H106,2)</f>
        <v>0</v>
      </c>
      <c r="BL106" s="19" t="s">
        <v>162</v>
      </c>
      <c r="BM106" s="225" t="s">
        <v>1096</v>
      </c>
    </row>
    <row r="107" s="2" customFormat="1">
      <c r="A107" s="40"/>
      <c r="B107" s="41"/>
      <c r="C107" s="42"/>
      <c r="D107" s="227" t="s">
        <v>164</v>
      </c>
      <c r="E107" s="42"/>
      <c r="F107" s="228" t="s">
        <v>343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164</v>
      </c>
      <c r="AU107" s="19" t="s">
        <v>85</v>
      </c>
    </row>
    <row r="108" s="2" customFormat="1">
      <c r="A108" s="40"/>
      <c r="B108" s="41"/>
      <c r="C108" s="42"/>
      <c r="D108" s="232" t="s">
        <v>166</v>
      </c>
      <c r="E108" s="42"/>
      <c r="F108" s="233" t="s">
        <v>344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166</v>
      </c>
      <c r="AU108" s="19" t="s">
        <v>85</v>
      </c>
    </row>
    <row r="109" s="13" customFormat="1">
      <c r="A109" s="13"/>
      <c r="B109" s="234"/>
      <c r="C109" s="235"/>
      <c r="D109" s="227" t="s">
        <v>168</v>
      </c>
      <c r="E109" s="236" t="s">
        <v>21</v>
      </c>
      <c r="F109" s="237" t="s">
        <v>274</v>
      </c>
      <c r="G109" s="235"/>
      <c r="H109" s="236" t="s">
        <v>21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168</v>
      </c>
      <c r="AU109" s="243" t="s">
        <v>85</v>
      </c>
      <c r="AV109" s="13" t="s">
        <v>83</v>
      </c>
      <c r="AW109" s="13" t="s">
        <v>37</v>
      </c>
      <c r="AX109" s="13" t="s">
        <v>76</v>
      </c>
      <c r="AY109" s="243" t="s">
        <v>155</v>
      </c>
    </row>
    <row r="110" s="13" customFormat="1">
      <c r="A110" s="13"/>
      <c r="B110" s="234"/>
      <c r="C110" s="235"/>
      <c r="D110" s="227" t="s">
        <v>168</v>
      </c>
      <c r="E110" s="236" t="s">
        <v>21</v>
      </c>
      <c r="F110" s="237" t="s">
        <v>1097</v>
      </c>
      <c r="G110" s="235"/>
      <c r="H110" s="236" t="s">
        <v>21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168</v>
      </c>
      <c r="AU110" s="243" t="s">
        <v>85</v>
      </c>
      <c r="AV110" s="13" t="s">
        <v>83</v>
      </c>
      <c r="AW110" s="13" t="s">
        <v>37</v>
      </c>
      <c r="AX110" s="13" t="s">
        <v>76</v>
      </c>
      <c r="AY110" s="243" t="s">
        <v>155</v>
      </c>
    </row>
    <row r="111" s="14" customFormat="1">
      <c r="A111" s="14"/>
      <c r="B111" s="244"/>
      <c r="C111" s="245"/>
      <c r="D111" s="227" t="s">
        <v>168</v>
      </c>
      <c r="E111" s="246" t="s">
        <v>21</v>
      </c>
      <c r="F111" s="247" t="s">
        <v>1977</v>
      </c>
      <c r="G111" s="245"/>
      <c r="H111" s="248">
        <v>9.2400000000000002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168</v>
      </c>
      <c r="AU111" s="254" t="s">
        <v>85</v>
      </c>
      <c r="AV111" s="14" t="s">
        <v>85</v>
      </c>
      <c r="AW111" s="14" t="s">
        <v>37</v>
      </c>
      <c r="AX111" s="14" t="s">
        <v>76</v>
      </c>
      <c r="AY111" s="254" t="s">
        <v>155</v>
      </c>
    </row>
    <row r="112" s="14" customFormat="1">
      <c r="A112" s="14"/>
      <c r="B112" s="244"/>
      <c r="C112" s="245"/>
      <c r="D112" s="227" t="s">
        <v>168</v>
      </c>
      <c r="E112" s="246" t="s">
        <v>21</v>
      </c>
      <c r="F112" s="247" t="s">
        <v>1978</v>
      </c>
      <c r="G112" s="245"/>
      <c r="H112" s="248">
        <v>64.569999999999993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168</v>
      </c>
      <c r="AU112" s="254" t="s">
        <v>85</v>
      </c>
      <c r="AV112" s="14" t="s">
        <v>85</v>
      </c>
      <c r="AW112" s="14" t="s">
        <v>37</v>
      </c>
      <c r="AX112" s="14" t="s">
        <v>76</v>
      </c>
      <c r="AY112" s="254" t="s">
        <v>155</v>
      </c>
    </row>
    <row r="113" s="14" customFormat="1">
      <c r="A113" s="14"/>
      <c r="B113" s="244"/>
      <c r="C113" s="245"/>
      <c r="D113" s="227" t="s">
        <v>168</v>
      </c>
      <c r="E113" s="246" t="s">
        <v>21</v>
      </c>
      <c r="F113" s="247" t="s">
        <v>1979</v>
      </c>
      <c r="G113" s="245"/>
      <c r="H113" s="248">
        <v>47.960000000000001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168</v>
      </c>
      <c r="AU113" s="254" t="s">
        <v>85</v>
      </c>
      <c r="AV113" s="14" t="s">
        <v>85</v>
      </c>
      <c r="AW113" s="14" t="s">
        <v>37</v>
      </c>
      <c r="AX113" s="14" t="s">
        <v>76</v>
      </c>
      <c r="AY113" s="254" t="s">
        <v>155</v>
      </c>
    </row>
    <row r="114" s="14" customFormat="1">
      <c r="A114" s="14"/>
      <c r="B114" s="244"/>
      <c r="C114" s="245"/>
      <c r="D114" s="227" t="s">
        <v>168</v>
      </c>
      <c r="E114" s="246" t="s">
        <v>21</v>
      </c>
      <c r="F114" s="247" t="s">
        <v>1980</v>
      </c>
      <c r="G114" s="245"/>
      <c r="H114" s="248">
        <v>25.199999999999999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168</v>
      </c>
      <c r="AU114" s="254" t="s">
        <v>85</v>
      </c>
      <c r="AV114" s="14" t="s">
        <v>85</v>
      </c>
      <c r="AW114" s="14" t="s">
        <v>37</v>
      </c>
      <c r="AX114" s="14" t="s">
        <v>76</v>
      </c>
      <c r="AY114" s="254" t="s">
        <v>155</v>
      </c>
    </row>
    <row r="115" s="16" customFormat="1">
      <c r="A115" s="16"/>
      <c r="B115" s="266"/>
      <c r="C115" s="267"/>
      <c r="D115" s="227" t="s">
        <v>168</v>
      </c>
      <c r="E115" s="268" t="s">
        <v>21</v>
      </c>
      <c r="F115" s="269" t="s">
        <v>203</v>
      </c>
      <c r="G115" s="267"/>
      <c r="H115" s="270">
        <v>146.97</v>
      </c>
      <c r="I115" s="271"/>
      <c r="J115" s="267"/>
      <c r="K115" s="267"/>
      <c r="L115" s="272"/>
      <c r="M115" s="273"/>
      <c r="N115" s="274"/>
      <c r="O115" s="274"/>
      <c r="P115" s="274"/>
      <c r="Q115" s="274"/>
      <c r="R115" s="274"/>
      <c r="S115" s="274"/>
      <c r="T115" s="275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6" t="s">
        <v>168</v>
      </c>
      <c r="AU115" s="276" t="s">
        <v>85</v>
      </c>
      <c r="AV115" s="16" t="s">
        <v>180</v>
      </c>
      <c r="AW115" s="16" t="s">
        <v>37</v>
      </c>
      <c r="AX115" s="16" t="s">
        <v>76</v>
      </c>
      <c r="AY115" s="276" t="s">
        <v>155</v>
      </c>
    </row>
    <row r="116" s="13" customFormat="1">
      <c r="A116" s="13"/>
      <c r="B116" s="234"/>
      <c r="C116" s="235"/>
      <c r="D116" s="227" t="s">
        <v>168</v>
      </c>
      <c r="E116" s="236" t="s">
        <v>21</v>
      </c>
      <c r="F116" s="237" t="s">
        <v>1548</v>
      </c>
      <c r="G116" s="235"/>
      <c r="H116" s="236" t="s">
        <v>21</v>
      </c>
      <c r="I116" s="238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168</v>
      </c>
      <c r="AU116" s="243" t="s">
        <v>85</v>
      </c>
      <c r="AV116" s="13" t="s">
        <v>83</v>
      </c>
      <c r="AW116" s="13" t="s">
        <v>37</v>
      </c>
      <c r="AX116" s="13" t="s">
        <v>76</v>
      </c>
      <c r="AY116" s="243" t="s">
        <v>155</v>
      </c>
    </row>
    <row r="117" s="14" customFormat="1">
      <c r="A117" s="14"/>
      <c r="B117" s="244"/>
      <c r="C117" s="245"/>
      <c r="D117" s="227" t="s">
        <v>168</v>
      </c>
      <c r="E117" s="246" t="s">
        <v>21</v>
      </c>
      <c r="F117" s="247" t="s">
        <v>1981</v>
      </c>
      <c r="G117" s="245"/>
      <c r="H117" s="248">
        <v>-36.530999999999999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168</v>
      </c>
      <c r="AU117" s="254" t="s">
        <v>85</v>
      </c>
      <c r="AV117" s="14" t="s">
        <v>85</v>
      </c>
      <c r="AW117" s="14" t="s">
        <v>37</v>
      </c>
      <c r="AX117" s="14" t="s">
        <v>76</v>
      </c>
      <c r="AY117" s="254" t="s">
        <v>155</v>
      </c>
    </row>
    <row r="118" s="14" customFormat="1">
      <c r="A118" s="14"/>
      <c r="B118" s="244"/>
      <c r="C118" s="245"/>
      <c r="D118" s="227" t="s">
        <v>168</v>
      </c>
      <c r="E118" s="246" t="s">
        <v>21</v>
      </c>
      <c r="F118" s="247" t="s">
        <v>1982</v>
      </c>
      <c r="G118" s="245"/>
      <c r="H118" s="248">
        <v>-6.048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168</v>
      </c>
      <c r="AU118" s="254" t="s">
        <v>85</v>
      </c>
      <c r="AV118" s="14" t="s">
        <v>85</v>
      </c>
      <c r="AW118" s="14" t="s">
        <v>37</v>
      </c>
      <c r="AX118" s="14" t="s">
        <v>76</v>
      </c>
      <c r="AY118" s="254" t="s">
        <v>155</v>
      </c>
    </row>
    <row r="119" s="16" customFormat="1">
      <c r="A119" s="16"/>
      <c r="B119" s="266"/>
      <c r="C119" s="267"/>
      <c r="D119" s="227" t="s">
        <v>168</v>
      </c>
      <c r="E119" s="268" t="s">
        <v>21</v>
      </c>
      <c r="F119" s="269" t="s">
        <v>203</v>
      </c>
      <c r="G119" s="267"/>
      <c r="H119" s="270">
        <v>-42.579000000000001</v>
      </c>
      <c r="I119" s="271"/>
      <c r="J119" s="267"/>
      <c r="K119" s="267"/>
      <c r="L119" s="272"/>
      <c r="M119" s="273"/>
      <c r="N119" s="274"/>
      <c r="O119" s="274"/>
      <c r="P119" s="274"/>
      <c r="Q119" s="274"/>
      <c r="R119" s="274"/>
      <c r="S119" s="274"/>
      <c r="T119" s="275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6" t="s">
        <v>168</v>
      </c>
      <c r="AU119" s="276" t="s">
        <v>85</v>
      </c>
      <c r="AV119" s="16" t="s">
        <v>180</v>
      </c>
      <c r="AW119" s="16" t="s">
        <v>37</v>
      </c>
      <c r="AX119" s="16" t="s">
        <v>76</v>
      </c>
      <c r="AY119" s="276" t="s">
        <v>155</v>
      </c>
    </row>
    <row r="120" s="15" customFormat="1">
      <c r="A120" s="15"/>
      <c r="B120" s="255"/>
      <c r="C120" s="256"/>
      <c r="D120" s="227" t="s">
        <v>168</v>
      </c>
      <c r="E120" s="257" t="s">
        <v>21</v>
      </c>
      <c r="F120" s="258" t="s">
        <v>171</v>
      </c>
      <c r="G120" s="256"/>
      <c r="H120" s="259">
        <v>104.39100000000001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168</v>
      </c>
      <c r="AU120" s="265" t="s">
        <v>85</v>
      </c>
      <c r="AV120" s="15" t="s">
        <v>162</v>
      </c>
      <c r="AW120" s="15" t="s">
        <v>37</v>
      </c>
      <c r="AX120" s="15" t="s">
        <v>76</v>
      </c>
      <c r="AY120" s="265" t="s">
        <v>155</v>
      </c>
    </row>
    <row r="121" s="14" customFormat="1">
      <c r="A121" s="14"/>
      <c r="B121" s="244"/>
      <c r="C121" s="245"/>
      <c r="D121" s="227" t="s">
        <v>168</v>
      </c>
      <c r="E121" s="246" t="s">
        <v>21</v>
      </c>
      <c r="F121" s="247" t="s">
        <v>1983</v>
      </c>
      <c r="G121" s="245"/>
      <c r="H121" s="248">
        <v>73.073999999999998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168</v>
      </c>
      <c r="AU121" s="254" t="s">
        <v>85</v>
      </c>
      <c r="AV121" s="14" t="s">
        <v>85</v>
      </c>
      <c r="AW121" s="14" t="s">
        <v>37</v>
      </c>
      <c r="AX121" s="14" t="s">
        <v>76</v>
      </c>
      <c r="AY121" s="254" t="s">
        <v>155</v>
      </c>
    </row>
    <row r="122" s="15" customFormat="1">
      <c r="A122" s="15"/>
      <c r="B122" s="255"/>
      <c r="C122" s="256"/>
      <c r="D122" s="227" t="s">
        <v>168</v>
      </c>
      <c r="E122" s="257" t="s">
        <v>21</v>
      </c>
      <c r="F122" s="258" t="s">
        <v>171</v>
      </c>
      <c r="G122" s="256"/>
      <c r="H122" s="259">
        <v>73.073999999999998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168</v>
      </c>
      <c r="AU122" s="265" t="s">
        <v>85</v>
      </c>
      <c r="AV122" s="15" t="s">
        <v>162</v>
      </c>
      <c r="AW122" s="15" t="s">
        <v>37</v>
      </c>
      <c r="AX122" s="15" t="s">
        <v>83</v>
      </c>
      <c r="AY122" s="265" t="s">
        <v>155</v>
      </c>
    </row>
    <row r="123" s="2" customFormat="1" ht="21.75" customHeight="1">
      <c r="A123" s="40"/>
      <c r="B123" s="41"/>
      <c r="C123" s="214" t="s">
        <v>180</v>
      </c>
      <c r="D123" s="214" t="s">
        <v>157</v>
      </c>
      <c r="E123" s="215" t="s">
        <v>363</v>
      </c>
      <c r="F123" s="216" t="s">
        <v>364</v>
      </c>
      <c r="G123" s="217" t="s">
        <v>270</v>
      </c>
      <c r="H123" s="218">
        <v>31.317</v>
      </c>
      <c r="I123" s="219"/>
      <c r="J123" s="220">
        <f>ROUND(I123*H123,2)</f>
        <v>0</v>
      </c>
      <c r="K123" s="216" t="s">
        <v>161</v>
      </c>
      <c r="L123" s="46"/>
      <c r="M123" s="221" t="s">
        <v>21</v>
      </c>
      <c r="N123" s="222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162</v>
      </c>
      <c r="AT123" s="225" t="s">
        <v>157</v>
      </c>
      <c r="AU123" s="225" t="s">
        <v>85</v>
      </c>
      <c r="AY123" s="19" t="s">
        <v>155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162</v>
      </c>
      <c r="BM123" s="225" t="s">
        <v>1103</v>
      </c>
    </row>
    <row r="124" s="2" customFormat="1">
      <c r="A124" s="40"/>
      <c r="B124" s="41"/>
      <c r="C124" s="42"/>
      <c r="D124" s="227" t="s">
        <v>164</v>
      </c>
      <c r="E124" s="42"/>
      <c r="F124" s="228" t="s">
        <v>366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164</v>
      </c>
      <c r="AU124" s="19" t="s">
        <v>85</v>
      </c>
    </row>
    <row r="125" s="2" customFormat="1">
      <c r="A125" s="40"/>
      <c r="B125" s="41"/>
      <c r="C125" s="42"/>
      <c r="D125" s="232" t="s">
        <v>166</v>
      </c>
      <c r="E125" s="42"/>
      <c r="F125" s="233" t="s">
        <v>367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166</v>
      </c>
      <c r="AU125" s="19" t="s">
        <v>85</v>
      </c>
    </row>
    <row r="126" s="14" customFormat="1">
      <c r="A126" s="14"/>
      <c r="B126" s="244"/>
      <c r="C126" s="245"/>
      <c r="D126" s="227" t="s">
        <v>168</v>
      </c>
      <c r="E126" s="246" t="s">
        <v>21</v>
      </c>
      <c r="F126" s="247" t="s">
        <v>1984</v>
      </c>
      <c r="G126" s="245"/>
      <c r="H126" s="248">
        <v>31.317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168</v>
      </c>
      <c r="AU126" s="254" t="s">
        <v>85</v>
      </c>
      <c r="AV126" s="14" t="s">
        <v>85</v>
      </c>
      <c r="AW126" s="14" t="s">
        <v>37</v>
      </c>
      <c r="AX126" s="14" t="s">
        <v>76</v>
      </c>
      <c r="AY126" s="254" t="s">
        <v>155</v>
      </c>
    </row>
    <row r="127" s="15" customFormat="1">
      <c r="A127" s="15"/>
      <c r="B127" s="255"/>
      <c r="C127" s="256"/>
      <c r="D127" s="227" t="s">
        <v>168</v>
      </c>
      <c r="E127" s="257" t="s">
        <v>21</v>
      </c>
      <c r="F127" s="258" t="s">
        <v>171</v>
      </c>
      <c r="G127" s="256"/>
      <c r="H127" s="259">
        <v>31.317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168</v>
      </c>
      <c r="AU127" s="265" t="s">
        <v>85</v>
      </c>
      <c r="AV127" s="15" t="s">
        <v>162</v>
      </c>
      <c r="AW127" s="15" t="s">
        <v>37</v>
      </c>
      <c r="AX127" s="15" t="s">
        <v>83</v>
      </c>
      <c r="AY127" s="265" t="s">
        <v>155</v>
      </c>
    </row>
    <row r="128" s="2" customFormat="1" ht="16.5" customHeight="1">
      <c r="A128" s="40"/>
      <c r="B128" s="41"/>
      <c r="C128" s="214" t="s">
        <v>162</v>
      </c>
      <c r="D128" s="214" t="s">
        <v>157</v>
      </c>
      <c r="E128" s="215" t="s">
        <v>1105</v>
      </c>
      <c r="F128" s="216" t="s">
        <v>1106</v>
      </c>
      <c r="G128" s="217" t="s">
        <v>160</v>
      </c>
      <c r="H128" s="218">
        <v>221.40000000000001</v>
      </c>
      <c r="I128" s="219"/>
      <c r="J128" s="220">
        <f>ROUND(I128*H128,2)</f>
        <v>0</v>
      </c>
      <c r="K128" s="216" t="s">
        <v>161</v>
      </c>
      <c r="L128" s="46"/>
      <c r="M128" s="221" t="s">
        <v>21</v>
      </c>
      <c r="N128" s="222" t="s">
        <v>47</v>
      </c>
      <c r="O128" s="86"/>
      <c r="P128" s="223">
        <f>O128*H128</f>
        <v>0</v>
      </c>
      <c r="Q128" s="223">
        <v>0.00084000000000000003</v>
      </c>
      <c r="R128" s="223">
        <f>Q128*H128</f>
        <v>0.185976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162</v>
      </c>
      <c r="AT128" s="225" t="s">
        <v>157</v>
      </c>
      <c r="AU128" s="225" t="s">
        <v>85</v>
      </c>
      <c r="AY128" s="19" t="s">
        <v>155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162</v>
      </c>
      <c r="BM128" s="225" t="s">
        <v>1107</v>
      </c>
    </row>
    <row r="129" s="2" customFormat="1">
      <c r="A129" s="40"/>
      <c r="B129" s="41"/>
      <c r="C129" s="42"/>
      <c r="D129" s="227" t="s">
        <v>164</v>
      </c>
      <c r="E129" s="42"/>
      <c r="F129" s="228" t="s">
        <v>1108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164</v>
      </c>
      <c r="AU129" s="19" t="s">
        <v>85</v>
      </c>
    </row>
    <row r="130" s="2" customFormat="1">
      <c r="A130" s="40"/>
      <c r="B130" s="41"/>
      <c r="C130" s="42"/>
      <c r="D130" s="232" t="s">
        <v>166</v>
      </c>
      <c r="E130" s="42"/>
      <c r="F130" s="233" t="s">
        <v>1109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166</v>
      </c>
      <c r="AU130" s="19" t="s">
        <v>85</v>
      </c>
    </row>
    <row r="131" s="14" customFormat="1">
      <c r="A131" s="14"/>
      <c r="B131" s="244"/>
      <c r="C131" s="245"/>
      <c r="D131" s="227" t="s">
        <v>168</v>
      </c>
      <c r="E131" s="246" t="s">
        <v>21</v>
      </c>
      <c r="F131" s="247" t="s">
        <v>1985</v>
      </c>
      <c r="G131" s="245"/>
      <c r="H131" s="248">
        <v>16.800000000000001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168</v>
      </c>
      <c r="AU131" s="254" t="s">
        <v>85</v>
      </c>
      <c r="AV131" s="14" t="s">
        <v>85</v>
      </c>
      <c r="AW131" s="14" t="s">
        <v>37</v>
      </c>
      <c r="AX131" s="14" t="s">
        <v>76</v>
      </c>
      <c r="AY131" s="254" t="s">
        <v>155</v>
      </c>
    </row>
    <row r="132" s="14" customFormat="1">
      <c r="A132" s="14"/>
      <c r="B132" s="244"/>
      <c r="C132" s="245"/>
      <c r="D132" s="227" t="s">
        <v>168</v>
      </c>
      <c r="E132" s="246" t="s">
        <v>21</v>
      </c>
      <c r="F132" s="247" t="s">
        <v>1986</v>
      </c>
      <c r="G132" s="245"/>
      <c r="H132" s="248">
        <v>117.40000000000001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168</v>
      </c>
      <c r="AU132" s="254" t="s">
        <v>85</v>
      </c>
      <c r="AV132" s="14" t="s">
        <v>85</v>
      </c>
      <c r="AW132" s="14" t="s">
        <v>37</v>
      </c>
      <c r="AX132" s="14" t="s">
        <v>76</v>
      </c>
      <c r="AY132" s="254" t="s">
        <v>155</v>
      </c>
    </row>
    <row r="133" s="14" customFormat="1">
      <c r="A133" s="14"/>
      <c r="B133" s="244"/>
      <c r="C133" s="245"/>
      <c r="D133" s="227" t="s">
        <v>168</v>
      </c>
      <c r="E133" s="246" t="s">
        <v>21</v>
      </c>
      <c r="F133" s="247" t="s">
        <v>1987</v>
      </c>
      <c r="G133" s="245"/>
      <c r="H133" s="248">
        <v>87.200000000000003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168</v>
      </c>
      <c r="AU133" s="254" t="s">
        <v>85</v>
      </c>
      <c r="AV133" s="14" t="s">
        <v>85</v>
      </c>
      <c r="AW133" s="14" t="s">
        <v>37</v>
      </c>
      <c r="AX133" s="14" t="s">
        <v>76</v>
      </c>
      <c r="AY133" s="254" t="s">
        <v>155</v>
      </c>
    </row>
    <row r="134" s="15" customFormat="1">
      <c r="A134" s="15"/>
      <c r="B134" s="255"/>
      <c r="C134" s="256"/>
      <c r="D134" s="227" t="s">
        <v>168</v>
      </c>
      <c r="E134" s="257" t="s">
        <v>21</v>
      </c>
      <c r="F134" s="258" t="s">
        <v>171</v>
      </c>
      <c r="G134" s="256"/>
      <c r="H134" s="259">
        <v>221.40000000000001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168</v>
      </c>
      <c r="AU134" s="265" t="s">
        <v>85</v>
      </c>
      <c r="AV134" s="15" t="s">
        <v>162</v>
      </c>
      <c r="AW134" s="15" t="s">
        <v>37</v>
      </c>
      <c r="AX134" s="15" t="s">
        <v>83</v>
      </c>
      <c r="AY134" s="265" t="s">
        <v>155</v>
      </c>
    </row>
    <row r="135" s="2" customFormat="1" ht="16.5" customHeight="1">
      <c r="A135" s="40"/>
      <c r="B135" s="41"/>
      <c r="C135" s="214" t="s">
        <v>195</v>
      </c>
      <c r="D135" s="214" t="s">
        <v>157</v>
      </c>
      <c r="E135" s="215" t="s">
        <v>1113</v>
      </c>
      <c r="F135" s="216" t="s">
        <v>1114</v>
      </c>
      <c r="G135" s="217" t="s">
        <v>160</v>
      </c>
      <c r="H135" s="218">
        <v>63</v>
      </c>
      <c r="I135" s="219"/>
      <c r="J135" s="220">
        <f>ROUND(I135*H135,2)</f>
        <v>0</v>
      </c>
      <c r="K135" s="216" t="s">
        <v>161</v>
      </c>
      <c r="L135" s="46"/>
      <c r="M135" s="221" t="s">
        <v>21</v>
      </c>
      <c r="N135" s="222" t="s">
        <v>47</v>
      </c>
      <c r="O135" s="86"/>
      <c r="P135" s="223">
        <f>O135*H135</f>
        <v>0</v>
      </c>
      <c r="Q135" s="223">
        <v>0.00084999999999999995</v>
      </c>
      <c r="R135" s="223">
        <f>Q135*H135</f>
        <v>0.05355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162</v>
      </c>
      <c r="AT135" s="225" t="s">
        <v>157</v>
      </c>
      <c r="AU135" s="225" t="s">
        <v>85</v>
      </c>
      <c r="AY135" s="19" t="s">
        <v>155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162</v>
      </c>
      <c r="BM135" s="225" t="s">
        <v>1115</v>
      </c>
    </row>
    <row r="136" s="2" customFormat="1">
      <c r="A136" s="40"/>
      <c r="B136" s="41"/>
      <c r="C136" s="42"/>
      <c r="D136" s="227" t="s">
        <v>164</v>
      </c>
      <c r="E136" s="42"/>
      <c r="F136" s="228" t="s">
        <v>1116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164</v>
      </c>
      <c r="AU136" s="19" t="s">
        <v>85</v>
      </c>
    </row>
    <row r="137" s="2" customFormat="1">
      <c r="A137" s="40"/>
      <c r="B137" s="41"/>
      <c r="C137" s="42"/>
      <c r="D137" s="232" t="s">
        <v>166</v>
      </c>
      <c r="E137" s="42"/>
      <c r="F137" s="233" t="s">
        <v>1117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166</v>
      </c>
      <c r="AU137" s="19" t="s">
        <v>85</v>
      </c>
    </row>
    <row r="138" s="14" customFormat="1">
      <c r="A138" s="14"/>
      <c r="B138" s="244"/>
      <c r="C138" s="245"/>
      <c r="D138" s="227" t="s">
        <v>168</v>
      </c>
      <c r="E138" s="246" t="s">
        <v>21</v>
      </c>
      <c r="F138" s="247" t="s">
        <v>1988</v>
      </c>
      <c r="G138" s="245"/>
      <c r="H138" s="248">
        <v>63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168</v>
      </c>
      <c r="AU138" s="254" t="s">
        <v>85</v>
      </c>
      <c r="AV138" s="14" t="s">
        <v>85</v>
      </c>
      <c r="AW138" s="14" t="s">
        <v>37</v>
      </c>
      <c r="AX138" s="14" t="s">
        <v>76</v>
      </c>
      <c r="AY138" s="254" t="s">
        <v>155</v>
      </c>
    </row>
    <row r="139" s="15" customFormat="1">
      <c r="A139" s="15"/>
      <c r="B139" s="255"/>
      <c r="C139" s="256"/>
      <c r="D139" s="227" t="s">
        <v>168</v>
      </c>
      <c r="E139" s="257" t="s">
        <v>21</v>
      </c>
      <c r="F139" s="258" t="s">
        <v>171</v>
      </c>
      <c r="G139" s="256"/>
      <c r="H139" s="259">
        <v>63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168</v>
      </c>
      <c r="AU139" s="265" t="s">
        <v>85</v>
      </c>
      <c r="AV139" s="15" t="s">
        <v>162</v>
      </c>
      <c r="AW139" s="15" t="s">
        <v>37</v>
      </c>
      <c r="AX139" s="15" t="s">
        <v>83</v>
      </c>
      <c r="AY139" s="265" t="s">
        <v>155</v>
      </c>
    </row>
    <row r="140" s="2" customFormat="1" ht="16.5" customHeight="1">
      <c r="A140" s="40"/>
      <c r="B140" s="41"/>
      <c r="C140" s="214" t="s">
        <v>205</v>
      </c>
      <c r="D140" s="214" t="s">
        <v>157</v>
      </c>
      <c r="E140" s="215" t="s">
        <v>1119</v>
      </c>
      <c r="F140" s="216" t="s">
        <v>1120</v>
      </c>
      <c r="G140" s="217" t="s">
        <v>160</v>
      </c>
      <c r="H140" s="218">
        <v>221.40000000000001</v>
      </c>
      <c r="I140" s="219"/>
      <c r="J140" s="220">
        <f>ROUND(I140*H140,2)</f>
        <v>0</v>
      </c>
      <c r="K140" s="216" t="s">
        <v>161</v>
      </c>
      <c r="L140" s="46"/>
      <c r="M140" s="221" t="s">
        <v>21</v>
      </c>
      <c r="N140" s="222" t="s">
        <v>47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162</v>
      </c>
      <c r="AT140" s="225" t="s">
        <v>157</v>
      </c>
      <c r="AU140" s="225" t="s">
        <v>85</v>
      </c>
      <c r="AY140" s="19" t="s">
        <v>155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83</v>
      </c>
      <c r="BK140" s="226">
        <f>ROUND(I140*H140,2)</f>
        <v>0</v>
      </c>
      <c r="BL140" s="19" t="s">
        <v>162</v>
      </c>
      <c r="BM140" s="225" t="s">
        <v>1121</v>
      </c>
    </row>
    <row r="141" s="2" customFormat="1">
      <c r="A141" s="40"/>
      <c r="B141" s="41"/>
      <c r="C141" s="42"/>
      <c r="D141" s="227" t="s">
        <v>164</v>
      </c>
      <c r="E141" s="42"/>
      <c r="F141" s="228" t="s">
        <v>1122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164</v>
      </c>
      <c r="AU141" s="19" t="s">
        <v>85</v>
      </c>
    </row>
    <row r="142" s="2" customFormat="1">
      <c r="A142" s="40"/>
      <c r="B142" s="41"/>
      <c r="C142" s="42"/>
      <c r="D142" s="232" t="s">
        <v>166</v>
      </c>
      <c r="E142" s="42"/>
      <c r="F142" s="233" t="s">
        <v>1123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166</v>
      </c>
      <c r="AU142" s="19" t="s">
        <v>85</v>
      </c>
    </row>
    <row r="143" s="2" customFormat="1" ht="16.5" customHeight="1">
      <c r="A143" s="40"/>
      <c r="B143" s="41"/>
      <c r="C143" s="214" t="s">
        <v>213</v>
      </c>
      <c r="D143" s="214" t="s">
        <v>157</v>
      </c>
      <c r="E143" s="215" t="s">
        <v>1124</v>
      </c>
      <c r="F143" s="216" t="s">
        <v>1125</v>
      </c>
      <c r="G143" s="217" t="s">
        <v>160</v>
      </c>
      <c r="H143" s="218">
        <v>63</v>
      </c>
      <c r="I143" s="219"/>
      <c r="J143" s="220">
        <f>ROUND(I143*H143,2)</f>
        <v>0</v>
      </c>
      <c r="K143" s="216" t="s">
        <v>161</v>
      </c>
      <c r="L143" s="46"/>
      <c r="M143" s="221" t="s">
        <v>21</v>
      </c>
      <c r="N143" s="222" t="s">
        <v>47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162</v>
      </c>
      <c r="AT143" s="225" t="s">
        <v>157</v>
      </c>
      <c r="AU143" s="225" t="s">
        <v>85</v>
      </c>
      <c r="AY143" s="19" t="s">
        <v>155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162</v>
      </c>
      <c r="BM143" s="225" t="s">
        <v>1126</v>
      </c>
    </row>
    <row r="144" s="2" customFormat="1">
      <c r="A144" s="40"/>
      <c r="B144" s="41"/>
      <c r="C144" s="42"/>
      <c r="D144" s="227" t="s">
        <v>164</v>
      </c>
      <c r="E144" s="42"/>
      <c r="F144" s="228" t="s">
        <v>1127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164</v>
      </c>
      <c r="AU144" s="19" t="s">
        <v>85</v>
      </c>
    </row>
    <row r="145" s="2" customFormat="1">
      <c r="A145" s="40"/>
      <c r="B145" s="41"/>
      <c r="C145" s="42"/>
      <c r="D145" s="232" t="s">
        <v>166</v>
      </c>
      <c r="E145" s="42"/>
      <c r="F145" s="233" t="s">
        <v>1128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166</v>
      </c>
      <c r="AU145" s="19" t="s">
        <v>85</v>
      </c>
    </row>
    <row r="146" s="2" customFormat="1" ht="21.75" customHeight="1">
      <c r="A146" s="40"/>
      <c r="B146" s="41"/>
      <c r="C146" s="214" t="s">
        <v>225</v>
      </c>
      <c r="D146" s="214" t="s">
        <v>157</v>
      </c>
      <c r="E146" s="215" t="s">
        <v>413</v>
      </c>
      <c r="F146" s="216" t="s">
        <v>414</v>
      </c>
      <c r="G146" s="217" t="s">
        <v>270</v>
      </c>
      <c r="H146" s="218">
        <v>73.073999999999998</v>
      </c>
      <c r="I146" s="219"/>
      <c r="J146" s="220">
        <f>ROUND(I146*H146,2)</f>
        <v>0</v>
      </c>
      <c r="K146" s="216" t="s">
        <v>161</v>
      </c>
      <c r="L146" s="46"/>
      <c r="M146" s="221" t="s">
        <v>21</v>
      </c>
      <c r="N146" s="222" t="s">
        <v>47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162</v>
      </c>
      <c r="AT146" s="225" t="s">
        <v>157</v>
      </c>
      <c r="AU146" s="225" t="s">
        <v>85</v>
      </c>
      <c r="AY146" s="19" t="s">
        <v>155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162</v>
      </c>
      <c r="BM146" s="225" t="s">
        <v>1129</v>
      </c>
    </row>
    <row r="147" s="2" customFormat="1">
      <c r="A147" s="40"/>
      <c r="B147" s="41"/>
      <c r="C147" s="42"/>
      <c r="D147" s="227" t="s">
        <v>164</v>
      </c>
      <c r="E147" s="42"/>
      <c r="F147" s="228" t="s">
        <v>416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164</v>
      </c>
      <c r="AU147" s="19" t="s">
        <v>85</v>
      </c>
    </row>
    <row r="148" s="2" customFormat="1">
      <c r="A148" s="40"/>
      <c r="B148" s="41"/>
      <c r="C148" s="42"/>
      <c r="D148" s="232" t="s">
        <v>166</v>
      </c>
      <c r="E148" s="42"/>
      <c r="F148" s="233" t="s">
        <v>417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166</v>
      </c>
      <c r="AU148" s="19" t="s">
        <v>85</v>
      </c>
    </row>
    <row r="149" s="13" customFormat="1">
      <c r="A149" s="13"/>
      <c r="B149" s="234"/>
      <c r="C149" s="235"/>
      <c r="D149" s="227" t="s">
        <v>168</v>
      </c>
      <c r="E149" s="236" t="s">
        <v>21</v>
      </c>
      <c r="F149" s="237" t="s">
        <v>418</v>
      </c>
      <c r="G149" s="235"/>
      <c r="H149" s="236" t="s">
        <v>21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168</v>
      </c>
      <c r="AU149" s="243" t="s">
        <v>85</v>
      </c>
      <c r="AV149" s="13" t="s">
        <v>83</v>
      </c>
      <c r="AW149" s="13" t="s">
        <v>37</v>
      </c>
      <c r="AX149" s="13" t="s">
        <v>76</v>
      </c>
      <c r="AY149" s="243" t="s">
        <v>155</v>
      </c>
    </row>
    <row r="150" s="14" customFormat="1">
      <c r="A150" s="14"/>
      <c r="B150" s="244"/>
      <c r="C150" s="245"/>
      <c r="D150" s="227" t="s">
        <v>168</v>
      </c>
      <c r="E150" s="246" t="s">
        <v>21</v>
      </c>
      <c r="F150" s="247" t="s">
        <v>1983</v>
      </c>
      <c r="G150" s="245"/>
      <c r="H150" s="248">
        <v>73.073999999999998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168</v>
      </c>
      <c r="AU150" s="254" t="s">
        <v>85</v>
      </c>
      <c r="AV150" s="14" t="s">
        <v>85</v>
      </c>
      <c r="AW150" s="14" t="s">
        <v>37</v>
      </c>
      <c r="AX150" s="14" t="s">
        <v>76</v>
      </c>
      <c r="AY150" s="254" t="s">
        <v>155</v>
      </c>
    </row>
    <row r="151" s="14" customFormat="1">
      <c r="A151" s="14"/>
      <c r="B151" s="244"/>
      <c r="C151" s="245"/>
      <c r="D151" s="227" t="s">
        <v>168</v>
      </c>
      <c r="E151" s="246" t="s">
        <v>21</v>
      </c>
      <c r="F151" s="247" t="s">
        <v>419</v>
      </c>
      <c r="G151" s="245"/>
      <c r="H151" s="248">
        <v>0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168</v>
      </c>
      <c r="AU151" s="254" t="s">
        <v>85</v>
      </c>
      <c r="AV151" s="14" t="s">
        <v>85</v>
      </c>
      <c r="AW151" s="14" t="s">
        <v>37</v>
      </c>
      <c r="AX151" s="14" t="s">
        <v>76</v>
      </c>
      <c r="AY151" s="254" t="s">
        <v>155</v>
      </c>
    </row>
    <row r="152" s="15" customFormat="1">
      <c r="A152" s="15"/>
      <c r="B152" s="255"/>
      <c r="C152" s="256"/>
      <c r="D152" s="227" t="s">
        <v>168</v>
      </c>
      <c r="E152" s="257" t="s">
        <v>21</v>
      </c>
      <c r="F152" s="258" t="s">
        <v>171</v>
      </c>
      <c r="G152" s="256"/>
      <c r="H152" s="259">
        <v>73.073999999999998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168</v>
      </c>
      <c r="AU152" s="265" t="s">
        <v>85</v>
      </c>
      <c r="AV152" s="15" t="s">
        <v>162</v>
      </c>
      <c r="AW152" s="15" t="s">
        <v>37</v>
      </c>
      <c r="AX152" s="15" t="s">
        <v>83</v>
      </c>
      <c r="AY152" s="265" t="s">
        <v>155</v>
      </c>
    </row>
    <row r="153" s="2" customFormat="1" ht="24.15" customHeight="1">
      <c r="A153" s="40"/>
      <c r="B153" s="41"/>
      <c r="C153" s="214" t="s">
        <v>235</v>
      </c>
      <c r="D153" s="214" t="s">
        <v>157</v>
      </c>
      <c r="E153" s="215" t="s">
        <v>421</v>
      </c>
      <c r="F153" s="216" t="s">
        <v>422</v>
      </c>
      <c r="G153" s="217" t="s">
        <v>270</v>
      </c>
      <c r="H153" s="218">
        <v>511.51799999999997</v>
      </c>
      <c r="I153" s="219"/>
      <c r="J153" s="220">
        <f>ROUND(I153*H153,2)</f>
        <v>0</v>
      </c>
      <c r="K153" s="216" t="s">
        <v>161</v>
      </c>
      <c r="L153" s="46"/>
      <c r="M153" s="221" t="s">
        <v>21</v>
      </c>
      <c r="N153" s="222" t="s">
        <v>47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162</v>
      </c>
      <c r="AT153" s="225" t="s">
        <v>157</v>
      </c>
      <c r="AU153" s="225" t="s">
        <v>85</v>
      </c>
      <c r="AY153" s="19" t="s">
        <v>155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162</v>
      </c>
      <c r="BM153" s="225" t="s">
        <v>1130</v>
      </c>
    </row>
    <row r="154" s="2" customFormat="1">
      <c r="A154" s="40"/>
      <c r="B154" s="41"/>
      <c r="C154" s="42"/>
      <c r="D154" s="227" t="s">
        <v>164</v>
      </c>
      <c r="E154" s="42"/>
      <c r="F154" s="228" t="s">
        <v>424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164</v>
      </c>
      <c r="AU154" s="19" t="s">
        <v>85</v>
      </c>
    </row>
    <row r="155" s="2" customFormat="1">
      <c r="A155" s="40"/>
      <c r="B155" s="41"/>
      <c r="C155" s="42"/>
      <c r="D155" s="232" t="s">
        <v>166</v>
      </c>
      <c r="E155" s="42"/>
      <c r="F155" s="233" t="s">
        <v>425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166</v>
      </c>
      <c r="AU155" s="19" t="s">
        <v>85</v>
      </c>
    </row>
    <row r="156" s="14" customFormat="1">
      <c r="A156" s="14"/>
      <c r="B156" s="244"/>
      <c r="C156" s="245"/>
      <c r="D156" s="227" t="s">
        <v>168</v>
      </c>
      <c r="E156" s="245"/>
      <c r="F156" s="247" t="s">
        <v>1989</v>
      </c>
      <c r="G156" s="245"/>
      <c r="H156" s="248">
        <v>511.51799999999997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168</v>
      </c>
      <c r="AU156" s="254" t="s">
        <v>85</v>
      </c>
      <c r="AV156" s="14" t="s">
        <v>85</v>
      </c>
      <c r="AW156" s="14" t="s">
        <v>4</v>
      </c>
      <c r="AX156" s="14" t="s">
        <v>83</v>
      </c>
      <c r="AY156" s="254" t="s">
        <v>155</v>
      </c>
    </row>
    <row r="157" s="2" customFormat="1" ht="21.75" customHeight="1">
      <c r="A157" s="40"/>
      <c r="B157" s="41"/>
      <c r="C157" s="214" t="s">
        <v>244</v>
      </c>
      <c r="D157" s="214" t="s">
        <v>157</v>
      </c>
      <c r="E157" s="215" t="s">
        <v>428</v>
      </c>
      <c r="F157" s="216" t="s">
        <v>429</v>
      </c>
      <c r="G157" s="217" t="s">
        <v>270</v>
      </c>
      <c r="H157" s="218">
        <v>31.317</v>
      </c>
      <c r="I157" s="219"/>
      <c r="J157" s="220">
        <f>ROUND(I157*H157,2)</f>
        <v>0</v>
      </c>
      <c r="K157" s="216" t="s">
        <v>161</v>
      </c>
      <c r="L157" s="46"/>
      <c r="M157" s="221" t="s">
        <v>21</v>
      </c>
      <c r="N157" s="222" t="s">
        <v>47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162</v>
      </c>
      <c r="AT157" s="225" t="s">
        <v>157</v>
      </c>
      <c r="AU157" s="225" t="s">
        <v>85</v>
      </c>
      <c r="AY157" s="19" t="s">
        <v>155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162</v>
      </c>
      <c r="BM157" s="225" t="s">
        <v>1132</v>
      </c>
    </row>
    <row r="158" s="2" customFormat="1">
      <c r="A158" s="40"/>
      <c r="B158" s="41"/>
      <c r="C158" s="42"/>
      <c r="D158" s="227" t="s">
        <v>164</v>
      </c>
      <c r="E158" s="42"/>
      <c r="F158" s="228" t="s">
        <v>431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164</v>
      </c>
      <c r="AU158" s="19" t="s">
        <v>85</v>
      </c>
    </row>
    <row r="159" s="2" customFormat="1">
      <c r="A159" s="40"/>
      <c r="B159" s="41"/>
      <c r="C159" s="42"/>
      <c r="D159" s="232" t="s">
        <v>166</v>
      </c>
      <c r="E159" s="42"/>
      <c r="F159" s="233" t="s">
        <v>432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166</v>
      </c>
      <c r="AU159" s="19" t="s">
        <v>85</v>
      </c>
    </row>
    <row r="160" s="13" customFormat="1">
      <c r="A160" s="13"/>
      <c r="B160" s="234"/>
      <c r="C160" s="235"/>
      <c r="D160" s="227" t="s">
        <v>168</v>
      </c>
      <c r="E160" s="236" t="s">
        <v>21</v>
      </c>
      <c r="F160" s="237" t="s">
        <v>418</v>
      </c>
      <c r="G160" s="235"/>
      <c r="H160" s="236" t="s">
        <v>21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168</v>
      </c>
      <c r="AU160" s="243" t="s">
        <v>85</v>
      </c>
      <c r="AV160" s="13" t="s">
        <v>83</v>
      </c>
      <c r="AW160" s="13" t="s">
        <v>37</v>
      </c>
      <c r="AX160" s="13" t="s">
        <v>76</v>
      </c>
      <c r="AY160" s="243" t="s">
        <v>155</v>
      </c>
    </row>
    <row r="161" s="14" customFormat="1">
      <c r="A161" s="14"/>
      <c r="B161" s="244"/>
      <c r="C161" s="245"/>
      <c r="D161" s="227" t="s">
        <v>168</v>
      </c>
      <c r="E161" s="246" t="s">
        <v>21</v>
      </c>
      <c r="F161" s="247" t="s">
        <v>1990</v>
      </c>
      <c r="G161" s="245"/>
      <c r="H161" s="248">
        <v>31.317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168</v>
      </c>
      <c r="AU161" s="254" t="s">
        <v>85</v>
      </c>
      <c r="AV161" s="14" t="s">
        <v>85</v>
      </c>
      <c r="AW161" s="14" t="s">
        <v>37</v>
      </c>
      <c r="AX161" s="14" t="s">
        <v>76</v>
      </c>
      <c r="AY161" s="254" t="s">
        <v>155</v>
      </c>
    </row>
    <row r="162" s="14" customFormat="1">
      <c r="A162" s="14"/>
      <c r="B162" s="244"/>
      <c r="C162" s="245"/>
      <c r="D162" s="227" t="s">
        <v>168</v>
      </c>
      <c r="E162" s="246" t="s">
        <v>21</v>
      </c>
      <c r="F162" s="247" t="s">
        <v>419</v>
      </c>
      <c r="G162" s="245"/>
      <c r="H162" s="248">
        <v>0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168</v>
      </c>
      <c r="AU162" s="254" t="s">
        <v>85</v>
      </c>
      <c r="AV162" s="14" t="s">
        <v>85</v>
      </c>
      <c r="AW162" s="14" t="s">
        <v>37</v>
      </c>
      <c r="AX162" s="14" t="s">
        <v>76</v>
      </c>
      <c r="AY162" s="254" t="s">
        <v>155</v>
      </c>
    </row>
    <row r="163" s="15" customFormat="1">
      <c r="A163" s="15"/>
      <c r="B163" s="255"/>
      <c r="C163" s="256"/>
      <c r="D163" s="227" t="s">
        <v>168</v>
      </c>
      <c r="E163" s="257" t="s">
        <v>21</v>
      </c>
      <c r="F163" s="258" t="s">
        <v>171</v>
      </c>
      <c r="G163" s="256"/>
      <c r="H163" s="259">
        <v>31.317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168</v>
      </c>
      <c r="AU163" s="265" t="s">
        <v>85</v>
      </c>
      <c r="AV163" s="15" t="s">
        <v>162</v>
      </c>
      <c r="AW163" s="15" t="s">
        <v>37</v>
      </c>
      <c r="AX163" s="15" t="s">
        <v>83</v>
      </c>
      <c r="AY163" s="265" t="s">
        <v>155</v>
      </c>
    </row>
    <row r="164" s="2" customFormat="1" ht="24.15" customHeight="1">
      <c r="A164" s="40"/>
      <c r="B164" s="41"/>
      <c r="C164" s="214" t="s">
        <v>254</v>
      </c>
      <c r="D164" s="214" t="s">
        <v>157</v>
      </c>
      <c r="E164" s="215" t="s">
        <v>434</v>
      </c>
      <c r="F164" s="216" t="s">
        <v>435</v>
      </c>
      <c r="G164" s="217" t="s">
        <v>270</v>
      </c>
      <c r="H164" s="218">
        <v>219.21899999999999</v>
      </c>
      <c r="I164" s="219"/>
      <c r="J164" s="220">
        <f>ROUND(I164*H164,2)</f>
        <v>0</v>
      </c>
      <c r="K164" s="216" t="s">
        <v>161</v>
      </c>
      <c r="L164" s="46"/>
      <c r="M164" s="221" t="s">
        <v>21</v>
      </c>
      <c r="N164" s="222" t="s">
        <v>47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162</v>
      </c>
      <c r="AT164" s="225" t="s">
        <v>157</v>
      </c>
      <c r="AU164" s="225" t="s">
        <v>85</v>
      </c>
      <c r="AY164" s="19" t="s">
        <v>155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83</v>
      </c>
      <c r="BK164" s="226">
        <f>ROUND(I164*H164,2)</f>
        <v>0</v>
      </c>
      <c r="BL164" s="19" t="s">
        <v>162</v>
      </c>
      <c r="BM164" s="225" t="s">
        <v>1134</v>
      </c>
    </row>
    <row r="165" s="2" customFormat="1">
      <c r="A165" s="40"/>
      <c r="B165" s="41"/>
      <c r="C165" s="42"/>
      <c r="D165" s="227" t="s">
        <v>164</v>
      </c>
      <c r="E165" s="42"/>
      <c r="F165" s="228" t="s">
        <v>437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164</v>
      </c>
      <c r="AU165" s="19" t="s">
        <v>85</v>
      </c>
    </row>
    <row r="166" s="2" customFormat="1">
      <c r="A166" s="40"/>
      <c r="B166" s="41"/>
      <c r="C166" s="42"/>
      <c r="D166" s="232" t="s">
        <v>166</v>
      </c>
      <c r="E166" s="42"/>
      <c r="F166" s="233" t="s">
        <v>438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166</v>
      </c>
      <c r="AU166" s="19" t="s">
        <v>85</v>
      </c>
    </row>
    <row r="167" s="14" customFormat="1">
      <c r="A167" s="14"/>
      <c r="B167" s="244"/>
      <c r="C167" s="245"/>
      <c r="D167" s="227" t="s">
        <v>168</v>
      </c>
      <c r="E167" s="245"/>
      <c r="F167" s="247" t="s">
        <v>1991</v>
      </c>
      <c r="G167" s="245"/>
      <c r="H167" s="248">
        <v>219.21899999999999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168</v>
      </c>
      <c r="AU167" s="254" t="s">
        <v>85</v>
      </c>
      <c r="AV167" s="14" t="s">
        <v>85</v>
      </c>
      <c r="AW167" s="14" t="s">
        <v>4</v>
      </c>
      <c r="AX167" s="14" t="s">
        <v>83</v>
      </c>
      <c r="AY167" s="254" t="s">
        <v>155</v>
      </c>
    </row>
    <row r="168" s="2" customFormat="1" ht="16.5" customHeight="1">
      <c r="A168" s="40"/>
      <c r="B168" s="41"/>
      <c r="C168" s="214" t="s">
        <v>267</v>
      </c>
      <c r="D168" s="214" t="s">
        <v>157</v>
      </c>
      <c r="E168" s="215" t="s">
        <v>441</v>
      </c>
      <c r="F168" s="216" t="s">
        <v>442</v>
      </c>
      <c r="G168" s="217" t="s">
        <v>443</v>
      </c>
      <c r="H168" s="218">
        <v>194.79400000000001</v>
      </c>
      <c r="I168" s="219"/>
      <c r="J168" s="220">
        <f>ROUND(I168*H168,2)</f>
        <v>0</v>
      </c>
      <c r="K168" s="216" t="s">
        <v>161</v>
      </c>
      <c r="L168" s="46"/>
      <c r="M168" s="221" t="s">
        <v>21</v>
      </c>
      <c r="N168" s="222" t="s">
        <v>47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162</v>
      </c>
      <c r="AT168" s="225" t="s">
        <v>157</v>
      </c>
      <c r="AU168" s="225" t="s">
        <v>85</v>
      </c>
      <c r="AY168" s="19" t="s">
        <v>155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162</v>
      </c>
      <c r="BM168" s="225" t="s">
        <v>1136</v>
      </c>
    </row>
    <row r="169" s="2" customFormat="1">
      <c r="A169" s="40"/>
      <c r="B169" s="41"/>
      <c r="C169" s="42"/>
      <c r="D169" s="227" t="s">
        <v>164</v>
      </c>
      <c r="E169" s="42"/>
      <c r="F169" s="228" t="s">
        <v>445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164</v>
      </c>
      <c r="AU169" s="19" t="s">
        <v>85</v>
      </c>
    </row>
    <row r="170" s="2" customFormat="1">
      <c r="A170" s="40"/>
      <c r="B170" s="41"/>
      <c r="C170" s="42"/>
      <c r="D170" s="232" t="s">
        <v>166</v>
      </c>
      <c r="E170" s="42"/>
      <c r="F170" s="233" t="s">
        <v>446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166</v>
      </c>
      <c r="AU170" s="19" t="s">
        <v>85</v>
      </c>
    </row>
    <row r="171" s="13" customFormat="1">
      <c r="A171" s="13"/>
      <c r="B171" s="234"/>
      <c r="C171" s="235"/>
      <c r="D171" s="227" t="s">
        <v>168</v>
      </c>
      <c r="E171" s="236" t="s">
        <v>21</v>
      </c>
      <c r="F171" s="237" t="s">
        <v>447</v>
      </c>
      <c r="G171" s="235"/>
      <c r="H171" s="236" t="s">
        <v>21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168</v>
      </c>
      <c r="AU171" s="243" t="s">
        <v>85</v>
      </c>
      <c r="AV171" s="13" t="s">
        <v>83</v>
      </c>
      <c r="AW171" s="13" t="s">
        <v>37</v>
      </c>
      <c r="AX171" s="13" t="s">
        <v>76</v>
      </c>
      <c r="AY171" s="243" t="s">
        <v>155</v>
      </c>
    </row>
    <row r="172" s="14" customFormat="1">
      <c r="A172" s="14"/>
      <c r="B172" s="244"/>
      <c r="C172" s="245"/>
      <c r="D172" s="227" t="s">
        <v>168</v>
      </c>
      <c r="E172" s="246" t="s">
        <v>21</v>
      </c>
      <c r="F172" s="247" t="s">
        <v>1992</v>
      </c>
      <c r="G172" s="245"/>
      <c r="H172" s="248">
        <v>133.72499999999999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168</v>
      </c>
      <c r="AU172" s="254" t="s">
        <v>85</v>
      </c>
      <c r="AV172" s="14" t="s">
        <v>85</v>
      </c>
      <c r="AW172" s="14" t="s">
        <v>37</v>
      </c>
      <c r="AX172" s="14" t="s">
        <v>76</v>
      </c>
      <c r="AY172" s="254" t="s">
        <v>155</v>
      </c>
    </row>
    <row r="173" s="14" customFormat="1">
      <c r="A173" s="14"/>
      <c r="B173" s="244"/>
      <c r="C173" s="245"/>
      <c r="D173" s="227" t="s">
        <v>168</v>
      </c>
      <c r="E173" s="246" t="s">
        <v>21</v>
      </c>
      <c r="F173" s="247" t="s">
        <v>1993</v>
      </c>
      <c r="G173" s="245"/>
      <c r="H173" s="248">
        <v>61.069000000000003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168</v>
      </c>
      <c r="AU173" s="254" t="s">
        <v>85</v>
      </c>
      <c r="AV173" s="14" t="s">
        <v>85</v>
      </c>
      <c r="AW173" s="14" t="s">
        <v>37</v>
      </c>
      <c r="AX173" s="14" t="s">
        <v>76</v>
      </c>
      <c r="AY173" s="254" t="s">
        <v>155</v>
      </c>
    </row>
    <row r="174" s="14" customFormat="1">
      <c r="A174" s="14"/>
      <c r="B174" s="244"/>
      <c r="C174" s="245"/>
      <c r="D174" s="227" t="s">
        <v>168</v>
      </c>
      <c r="E174" s="246" t="s">
        <v>21</v>
      </c>
      <c r="F174" s="247" t="s">
        <v>419</v>
      </c>
      <c r="G174" s="245"/>
      <c r="H174" s="248">
        <v>0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168</v>
      </c>
      <c r="AU174" s="254" t="s">
        <v>85</v>
      </c>
      <c r="AV174" s="14" t="s">
        <v>85</v>
      </c>
      <c r="AW174" s="14" t="s">
        <v>37</v>
      </c>
      <c r="AX174" s="14" t="s">
        <v>76</v>
      </c>
      <c r="AY174" s="254" t="s">
        <v>155</v>
      </c>
    </row>
    <row r="175" s="15" customFormat="1">
      <c r="A175" s="15"/>
      <c r="B175" s="255"/>
      <c r="C175" s="256"/>
      <c r="D175" s="227" t="s">
        <v>168</v>
      </c>
      <c r="E175" s="257" t="s">
        <v>21</v>
      </c>
      <c r="F175" s="258" t="s">
        <v>171</v>
      </c>
      <c r="G175" s="256"/>
      <c r="H175" s="259">
        <v>194.79400000000001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168</v>
      </c>
      <c r="AU175" s="265" t="s">
        <v>85</v>
      </c>
      <c r="AV175" s="15" t="s">
        <v>162</v>
      </c>
      <c r="AW175" s="15" t="s">
        <v>37</v>
      </c>
      <c r="AX175" s="15" t="s">
        <v>83</v>
      </c>
      <c r="AY175" s="265" t="s">
        <v>155</v>
      </c>
    </row>
    <row r="176" s="2" customFormat="1" ht="16.5" customHeight="1">
      <c r="A176" s="40"/>
      <c r="B176" s="41"/>
      <c r="C176" s="214" t="s">
        <v>281</v>
      </c>
      <c r="D176" s="214" t="s">
        <v>157</v>
      </c>
      <c r="E176" s="215" t="s">
        <v>451</v>
      </c>
      <c r="F176" s="216" t="s">
        <v>452</v>
      </c>
      <c r="G176" s="217" t="s">
        <v>270</v>
      </c>
      <c r="H176" s="218">
        <v>66.728999999999999</v>
      </c>
      <c r="I176" s="219"/>
      <c r="J176" s="220">
        <f>ROUND(I176*H176,2)</f>
        <v>0</v>
      </c>
      <c r="K176" s="216" t="s">
        <v>161</v>
      </c>
      <c r="L176" s="46"/>
      <c r="M176" s="221" t="s">
        <v>21</v>
      </c>
      <c r="N176" s="222" t="s">
        <v>47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162</v>
      </c>
      <c r="AT176" s="225" t="s">
        <v>157</v>
      </c>
      <c r="AU176" s="225" t="s">
        <v>85</v>
      </c>
      <c r="AY176" s="19" t="s">
        <v>155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83</v>
      </c>
      <c r="BK176" s="226">
        <f>ROUND(I176*H176,2)</f>
        <v>0</v>
      </c>
      <c r="BL176" s="19" t="s">
        <v>162</v>
      </c>
      <c r="BM176" s="225" t="s">
        <v>1139</v>
      </c>
    </row>
    <row r="177" s="2" customFormat="1">
      <c r="A177" s="40"/>
      <c r="B177" s="41"/>
      <c r="C177" s="42"/>
      <c r="D177" s="227" t="s">
        <v>164</v>
      </c>
      <c r="E177" s="42"/>
      <c r="F177" s="228" t="s">
        <v>454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164</v>
      </c>
      <c r="AU177" s="19" t="s">
        <v>85</v>
      </c>
    </row>
    <row r="178" s="2" customFormat="1">
      <c r="A178" s="40"/>
      <c r="B178" s="41"/>
      <c r="C178" s="42"/>
      <c r="D178" s="232" t="s">
        <v>166</v>
      </c>
      <c r="E178" s="42"/>
      <c r="F178" s="233" t="s">
        <v>455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166</v>
      </c>
      <c r="AU178" s="19" t="s">
        <v>85</v>
      </c>
    </row>
    <row r="179" s="13" customFormat="1">
      <c r="A179" s="13"/>
      <c r="B179" s="234"/>
      <c r="C179" s="235"/>
      <c r="D179" s="227" t="s">
        <v>168</v>
      </c>
      <c r="E179" s="236" t="s">
        <v>21</v>
      </c>
      <c r="F179" s="237" t="s">
        <v>456</v>
      </c>
      <c r="G179" s="235"/>
      <c r="H179" s="236" t="s">
        <v>21</v>
      </c>
      <c r="I179" s="238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168</v>
      </c>
      <c r="AU179" s="243" t="s">
        <v>85</v>
      </c>
      <c r="AV179" s="13" t="s">
        <v>83</v>
      </c>
      <c r="AW179" s="13" t="s">
        <v>37</v>
      </c>
      <c r="AX179" s="13" t="s">
        <v>76</v>
      </c>
      <c r="AY179" s="243" t="s">
        <v>155</v>
      </c>
    </row>
    <row r="180" s="14" customFormat="1">
      <c r="A180" s="14"/>
      <c r="B180" s="244"/>
      <c r="C180" s="245"/>
      <c r="D180" s="227" t="s">
        <v>168</v>
      </c>
      <c r="E180" s="246" t="s">
        <v>21</v>
      </c>
      <c r="F180" s="247" t="s">
        <v>1994</v>
      </c>
      <c r="G180" s="245"/>
      <c r="H180" s="248">
        <v>104.39100000000001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168</v>
      </c>
      <c r="AU180" s="254" t="s">
        <v>85</v>
      </c>
      <c r="AV180" s="14" t="s">
        <v>85</v>
      </c>
      <c r="AW180" s="14" t="s">
        <v>37</v>
      </c>
      <c r="AX180" s="14" t="s">
        <v>76</v>
      </c>
      <c r="AY180" s="254" t="s">
        <v>155</v>
      </c>
    </row>
    <row r="181" s="14" customFormat="1">
      <c r="A181" s="14"/>
      <c r="B181" s="244"/>
      <c r="C181" s="245"/>
      <c r="D181" s="227" t="s">
        <v>168</v>
      </c>
      <c r="E181" s="246" t="s">
        <v>21</v>
      </c>
      <c r="F181" s="247" t="s">
        <v>1995</v>
      </c>
      <c r="G181" s="245"/>
      <c r="H181" s="248">
        <v>0.60899999999999999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168</v>
      </c>
      <c r="AU181" s="254" t="s">
        <v>85</v>
      </c>
      <c r="AV181" s="14" t="s">
        <v>85</v>
      </c>
      <c r="AW181" s="14" t="s">
        <v>37</v>
      </c>
      <c r="AX181" s="14" t="s">
        <v>76</v>
      </c>
      <c r="AY181" s="254" t="s">
        <v>155</v>
      </c>
    </row>
    <row r="182" s="14" customFormat="1">
      <c r="A182" s="14"/>
      <c r="B182" s="244"/>
      <c r="C182" s="245"/>
      <c r="D182" s="227" t="s">
        <v>168</v>
      </c>
      <c r="E182" s="246" t="s">
        <v>21</v>
      </c>
      <c r="F182" s="247" t="s">
        <v>1996</v>
      </c>
      <c r="G182" s="245"/>
      <c r="H182" s="248">
        <v>0.10100000000000001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168</v>
      </c>
      <c r="AU182" s="254" t="s">
        <v>85</v>
      </c>
      <c r="AV182" s="14" t="s">
        <v>85</v>
      </c>
      <c r="AW182" s="14" t="s">
        <v>37</v>
      </c>
      <c r="AX182" s="14" t="s">
        <v>76</v>
      </c>
      <c r="AY182" s="254" t="s">
        <v>155</v>
      </c>
    </row>
    <row r="183" s="13" customFormat="1">
      <c r="A183" s="13"/>
      <c r="B183" s="234"/>
      <c r="C183" s="235"/>
      <c r="D183" s="227" t="s">
        <v>168</v>
      </c>
      <c r="E183" s="236" t="s">
        <v>21</v>
      </c>
      <c r="F183" s="237" t="s">
        <v>460</v>
      </c>
      <c r="G183" s="235"/>
      <c r="H183" s="236" t="s">
        <v>21</v>
      </c>
      <c r="I183" s="238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168</v>
      </c>
      <c r="AU183" s="243" t="s">
        <v>85</v>
      </c>
      <c r="AV183" s="13" t="s">
        <v>83</v>
      </c>
      <c r="AW183" s="13" t="s">
        <v>37</v>
      </c>
      <c r="AX183" s="13" t="s">
        <v>76</v>
      </c>
      <c r="AY183" s="243" t="s">
        <v>155</v>
      </c>
    </row>
    <row r="184" s="13" customFormat="1">
      <c r="A184" s="13"/>
      <c r="B184" s="234"/>
      <c r="C184" s="235"/>
      <c r="D184" s="227" t="s">
        <v>168</v>
      </c>
      <c r="E184" s="236" t="s">
        <v>21</v>
      </c>
      <c r="F184" s="237" t="s">
        <v>1141</v>
      </c>
      <c r="G184" s="235"/>
      <c r="H184" s="236" t="s">
        <v>21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168</v>
      </c>
      <c r="AU184" s="243" t="s">
        <v>85</v>
      </c>
      <c r="AV184" s="13" t="s">
        <v>83</v>
      </c>
      <c r="AW184" s="13" t="s">
        <v>37</v>
      </c>
      <c r="AX184" s="13" t="s">
        <v>76</v>
      </c>
      <c r="AY184" s="243" t="s">
        <v>155</v>
      </c>
    </row>
    <row r="185" s="14" customFormat="1">
      <c r="A185" s="14"/>
      <c r="B185" s="244"/>
      <c r="C185" s="245"/>
      <c r="D185" s="227" t="s">
        <v>168</v>
      </c>
      <c r="E185" s="246" t="s">
        <v>21</v>
      </c>
      <c r="F185" s="247" t="s">
        <v>1997</v>
      </c>
      <c r="G185" s="245"/>
      <c r="H185" s="248">
        <v>-3.1509999999999998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168</v>
      </c>
      <c r="AU185" s="254" t="s">
        <v>85</v>
      </c>
      <c r="AV185" s="14" t="s">
        <v>85</v>
      </c>
      <c r="AW185" s="14" t="s">
        <v>37</v>
      </c>
      <c r="AX185" s="14" t="s">
        <v>76</v>
      </c>
      <c r="AY185" s="254" t="s">
        <v>155</v>
      </c>
    </row>
    <row r="186" s="14" customFormat="1">
      <c r="A186" s="14"/>
      <c r="B186" s="244"/>
      <c r="C186" s="245"/>
      <c r="D186" s="227" t="s">
        <v>168</v>
      </c>
      <c r="E186" s="246" t="s">
        <v>21</v>
      </c>
      <c r="F186" s="247" t="s">
        <v>1998</v>
      </c>
      <c r="G186" s="245"/>
      <c r="H186" s="248">
        <v>-20.210000000000001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168</v>
      </c>
      <c r="AU186" s="254" t="s">
        <v>85</v>
      </c>
      <c r="AV186" s="14" t="s">
        <v>85</v>
      </c>
      <c r="AW186" s="14" t="s">
        <v>37</v>
      </c>
      <c r="AX186" s="14" t="s">
        <v>76</v>
      </c>
      <c r="AY186" s="254" t="s">
        <v>155</v>
      </c>
    </row>
    <row r="187" s="14" customFormat="1">
      <c r="A187" s="14"/>
      <c r="B187" s="244"/>
      <c r="C187" s="245"/>
      <c r="D187" s="227" t="s">
        <v>168</v>
      </c>
      <c r="E187" s="246" t="s">
        <v>21</v>
      </c>
      <c r="F187" s="247" t="s">
        <v>1999</v>
      </c>
      <c r="G187" s="245"/>
      <c r="H187" s="248">
        <v>-15.010999999999999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168</v>
      </c>
      <c r="AU187" s="254" t="s">
        <v>85</v>
      </c>
      <c r="AV187" s="14" t="s">
        <v>85</v>
      </c>
      <c r="AW187" s="14" t="s">
        <v>37</v>
      </c>
      <c r="AX187" s="14" t="s">
        <v>76</v>
      </c>
      <c r="AY187" s="254" t="s">
        <v>155</v>
      </c>
    </row>
    <row r="188" s="15" customFormat="1">
      <c r="A188" s="15"/>
      <c r="B188" s="255"/>
      <c r="C188" s="256"/>
      <c r="D188" s="227" t="s">
        <v>168</v>
      </c>
      <c r="E188" s="257" t="s">
        <v>21</v>
      </c>
      <c r="F188" s="258" t="s">
        <v>171</v>
      </c>
      <c r="G188" s="256"/>
      <c r="H188" s="259">
        <v>66.728999999999999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168</v>
      </c>
      <c r="AU188" s="265" t="s">
        <v>85</v>
      </c>
      <c r="AV188" s="15" t="s">
        <v>162</v>
      </c>
      <c r="AW188" s="15" t="s">
        <v>37</v>
      </c>
      <c r="AX188" s="15" t="s">
        <v>83</v>
      </c>
      <c r="AY188" s="265" t="s">
        <v>155</v>
      </c>
    </row>
    <row r="189" s="2" customFormat="1" ht="16.5" customHeight="1">
      <c r="A189" s="40"/>
      <c r="B189" s="41"/>
      <c r="C189" s="277" t="s">
        <v>325</v>
      </c>
      <c r="D189" s="277" t="s">
        <v>476</v>
      </c>
      <c r="E189" s="278" t="s">
        <v>477</v>
      </c>
      <c r="F189" s="279" t="s">
        <v>478</v>
      </c>
      <c r="G189" s="280" t="s">
        <v>443</v>
      </c>
      <c r="H189" s="281">
        <v>140.86500000000001</v>
      </c>
      <c r="I189" s="282"/>
      <c r="J189" s="283">
        <f>ROUND(I189*H189,2)</f>
        <v>0</v>
      </c>
      <c r="K189" s="279" t="s">
        <v>479</v>
      </c>
      <c r="L189" s="284"/>
      <c r="M189" s="285" t="s">
        <v>21</v>
      </c>
      <c r="N189" s="286" t="s">
        <v>47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225</v>
      </c>
      <c r="AT189" s="225" t="s">
        <v>476</v>
      </c>
      <c r="AU189" s="225" t="s">
        <v>85</v>
      </c>
      <c r="AY189" s="19" t="s">
        <v>155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83</v>
      </c>
      <c r="BK189" s="226">
        <f>ROUND(I189*H189,2)</f>
        <v>0</v>
      </c>
      <c r="BL189" s="19" t="s">
        <v>162</v>
      </c>
      <c r="BM189" s="225" t="s">
        <v>1145</v>
      </c>
    </row>
    <row r="190" s="2" customFormat="1">
      <c r="A190" s="40"/>
      <c r="B190" s="41"/>
      <c r="C190" s="42"/>
      <c r="D190" s="227" t="s">
        <v>164</v>
      </c>
      <c r="E190" s="42"/>
      <c r="F190" s="228" t="s">
        <v>478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164</v>
      </c>
      <c r="AU190" s="19" t="s">
        <v>85</v>
      </c>
    </row>
    <row r="191" s="2" customFormat="1">
      <c r="A191" s="40"/>
      <c r="B191" s="41"/>
      <c r="C191" s="42"/>
      <c r="D191" s="227" t="s">
        <v>481</v>
      </c>
      <c r="E191" s="42"/>
      <c r="F191" s="287" t="s">
        <v>482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481</v>
      </c>
      <c r="AU191" s="19" t="s">
        <v>85</v>
      </c>
    </row>
    <row r="192" s="14" customFormat="1">
      <c r="A192" s="14"/>
      <c r="B192" s="244"/>
      <c r="C192" s="245"/>
      <c r="D192" s="227" t="s">
        <v>168</v>
      </c>
      <c r="E192" s="245"/>
      <c r="F192" s="247" t="s">
        <v>2000</v>
      </c>
      <c r="G192" s="245"/>
      <c r="H192" s="248">
        <v>140.86500000000001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168</v>
      </c>
      <c r="AU192" s="254" t="s">
        <v>85</v>
      </c>
      <c r="AV192" s="14" t="s">
        <v>85</v>
      </c>
      <c r="AW192" s="14" t="s">
        <v>4</v>
      </c>
      <c r="AX192" s="14" t="s">
        <v>83</v>
      </c>
      <c r="AY192" s="254" t="s">
        <v>155</v>
      </c>
    </row>
    <row r="193" s="2" customFormat="1" ht="16.5" customHeight="1">
      <c r="A193" s="40"/>
      <c r="B193" s="41"/>
      <c r="C193" s="214" t="s">
        <v>8</v>
      </c>
      <c r="D193" s="214" t="s">
        <v>157</v>
      </c>
      <c r="E193" s="215" t="s">
        <v>485</v>
      </c>
      <c r="F193" s="216" t="s">
        <v>486</v>
      </c>
      <c r="G193" s="217" t="s">
        <v>270</v>
      </c>
      <c r="H193" s="218">
        <v>26.209</v>
      </c>
      <c r="I193" s="219"/>
      <c r="J193" s="220">
        <f>ROUND(I193*H193,2)</f>
        <v>0</v>
      </c>
      <c r="K193" s="216" t="s">
        <v>161</v>
      </c>
      <c r="L193" s="46"/>
      <c r="M193" s="221" t="s">
        <v>21</v>
      </c>
      <c r="N193" s="222" t="s">
        <v>47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162</v>
      </c>
      <c r="AT193" s="225" t="s">
        <v>157</v>
      </c>
      <c r="AU193" s="225" t="s">
        <v>85</v>
      </c>
      <c r="AY193" s="19" t="s">
        <v>155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162</v>
      </c>
      <c r="BM193" s="225" t="s">
        <v>1147</v>
      </c>
    </row>
    <row r="194" s="2" customFormat="1">
      <c r="A194" s="40"/>
      <c r="B194" s="41"/>
      <c r="C194" s="42"/>
      <c r="D194" s="227" t="s">
        <v>164</v>
      </c>
      <c r="E194" s="42"/>
      <c r="F194" s="228" t="s">
        <v>488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164</v>
      </c>
      <c r="AU194" s="19" t="s">
        <v>85</v>
      </c>
    </row>
    <row r="195" s="2" customFormat="1">
      <c r="A195" s="40"/>
      <c r="B195" s="41"/>
      <c r="C195" s="42"/>
      <c r="D195" s="232" t="s">
        <v>166</v>
      </c>
      <c r="E195" s="42"/>
      <c r="F195" s="233" t="s">
        <v>489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166</v>
      </c>
      <c r="AU195" s="19" t="s">
        <v>85</v>
      </c>
    </row>
    <row r="196" s="13" customFormat="1">
      <c r="A196" s="13"/>
      <c r="B196" s="234"/>
      <c r="C196" s="235"/>
      <c r="D196" s="227" t="s">
        <v>168</v>
      </c>
      <c r="E196" s="236" t="s">
        <v>21</v>
      </c>
      <c r="F196" s="237" t="s">
        <v>1148</v>
      </c>
      <c r="G196" s="235"/>
      <c r="H196" s="236" t="s">
        <v>21</v>
      </c>
      <c r="I196" s="238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168</v>
      </c>
      <c r="AU196" s="243" t="s">
        <v>85</v>
      </c>
      <c r="AV196" s="13" t="s">
        <v>83</v>
      </c>
      <c r="AW196" s="13" t="s">
        <v>37</v>
      </c>
      <c r="AX196" s="13" t="s">
        <v>76</v>
      </c>
      <c r="AY196" s="243" t="s">
        <v>155</v>
      </c>
    </row>
    <row r="197" s="14" customFormat="1">
      <c r="A197" s="14"/>
      <c r="B197" s="244"/>
      <c r="C197" s="245"/>
      <c r="D197" s="227" t="s">
        <v>168</v>
      </c>
      <c r="E197" s="246" t="s">
        <v>21</v>
      </c>
      <c r="F197" s="247" t="s">
        <v>2001</v>
      </c>
      <c r="G197" s="245"/>
      <c r="H197" s="248">
        <v>2.8740000000000001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168</v>
      </c>
      <c r="AU197" s="254" t="s">
        <v>85</v>
      </c>
      <c r="AV197" s="14" t="s">
        <v>85</v>
      </c>
      <c r="AW197" s="14" t="s">
        <v>37</v>
      </c>
      <c r="AX197" s="14" t="s">
        <v>76</v>
      </c>
      <c r="AY197" s="254" t="s">
        <v>155</v>
      </c>
    </row>
    <row r="198" s="14" customFormat="1">
      <c r="A198" s="14"/>
      <c r="B198" s="244"/>
      <c r="C198" s="245"/>
      <c r="D198" s="227" t="s">
        <v>168</v>
      </c>
      <c r="E198" s="246" t="s">
        <v>21</v>
      </c>
      <c r="F198" s="247" t="s">
        <v>2002</v>
      </c>
      <c r="G198" s="245"/>
      <c r="H198" s="248">
        <v>31.846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168</v>
      </c>
      <c r="AU198" s="254" t="s">
        <v>85</v>
      </c>
      <c r="AV198" s="14" t="s">
        <v>85</v>
      </c>
      <c r="AW198" s="14" t="s">
        <v>37</v>
      </c>
      <c r="AX198" s="14" t="s">
        <v>76</v>
      </c>
      <c r="AY198" s="254" t="s">
        <v>155</v>
      </c>
    </row>
    <row r="199" s="13" customFormat="1">
      <c r="A199" s="13"/>
      <c r="B199" s="234"/>
      <c r="C199" s="235"/>
      <c r="D199" s="227" t="s">
        <v>168</v>
      </c>
      <c r="E199" s="236" t="s">
        <v>21</v>
      </c>
      <c r="F199" s="237" t="s">
        <v>1151</v>
      </c>
      <c r="G199" s="235"/>
      <c r="H199" s="236" t="s">
        <v>21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168</v>
      </c>
      <c r="AU199" s="243" t="s">
        <v>85</v>
      </c>
      <c r="AV199" s="13" t="s">
        <v>83</v>
      </c>
      <c r="AW199" s="13" t="s">
        <v>37</v>
      </c>
      <c r="AX199" s="13" t="s">
        <v>76</v>
      </c>
      <c r="AY199" s="243" t="s">
        <v>155</v>
      </c>
    </row>
    <row r="200" s="14" customFormat="1">
      <c r="A200" s="14"/>
      <c r="B200" s="244"/>
      <c r="C200" s="245"/>
      <c r="D200" s="227" t="s">
        <v>168</v>
      </c>
      <c r="E200" s="246" t="s">
        <v>21</v>
      </c>
      <c r="F200" s="247" t="s">
        <v>2003</v>
      </c>
      <c r="G200" s="245"/>
      <c r="H200" s="248">
        <v>-0.19300000000000001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168</v>
      </c>
      <c r="AU200" s="254" t="s">
        <v>85</v>
      </c>
      <c r="AV200" s="14" t="s">
        <v>85</v>
      </c>
      <c r="AW200" s="14" t="s">
        <v>37</v>
      </c>
      <c r="AX200" s="14" t="s">
        <v>76</v>
      </c>
      <c r="AY200" s="254" t="s">
        <v>155</v>
      </c>
    </row>
    <row r="201" s="14" customFormat="1">
      <c r="A201" s="14"/>
      <c r="B201" s="244"/>
      <c r="C201" s="245"/>
      <c r="D201" s="227" t="s">
        <v>168</v>
      </c>
      <c r="E201" s="246" t="s">
        <v>21</v>
      </c>
      <c r="F201" s="247" t="s">
        <v>2004</v>
      </c>
      <c r="G201" s="245"/>
      <c r="H201" s="248">
        <v>-1.3899999999999999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168</v>
      </c>
      <c r="AU201" s="254" t="s">
        <v>85</v>
      </c>
      <c r="AV201" s="14" t="s">
        <v>85</v>
      </c>
      <c r="AW201" s="14" t="s">
        <v>37</v>
      </c>
      <c r="AX201" s="14" t="s">
        <v>76</v>
      </c>
      <c r="AY201" s="254" t="s">
        <v>155</v>
      </c>
    </row>
    <row r="202" s="14" customFormat="1">
      <c r="A202" s="14"/>
      <c r="B202" s="244"/>
      <c r="C202" s="245"/>
      <c r="D202" s="227" t="s">
        <v>168</v>
      </c>
      <c r="E202" s="246" t="s">
        <v>21</v>
      </c>
      <c r="F202" s="247" t="s">
        <v>2005</v>
      </c>
      <c r="G202" s="245"/>
      <c r="H202" s="248">
        <v>-0.55000000000000004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168</v>
      </c>
      <c r="AU202" s="254" t="s">
        <v>85</v>
      </c>
      <c r="AV202" s="14" t="s">
        <v>85</v>
      </c>
      <c r="AW202" s="14" t="s">
        <v>37</v>
      </c>
      <c r="AX202" s="14" t="s">
        <v>76</v>
      </c>
      <c r="AY202" s="254" t="s">
        <v>155</v>
      </c>
    </row>
    <row r="203" s="14" customFormat="1">
      <c r="A203" s="14"/>
      <c r="B203" s="244"/>
      <c r="C203" s="245"/>
      <c r="D203" s="227" t="s">
        <v>168</v>
      </c>
      <c r="E203" s="246" t="s">
        <v>21</v>
      </c>
      <c r="F203" s="247" t="s">
        <v>2006</v>
      </c>
      <c r="G203" s="245"/>
      <c r="H203" s="248">
        <v>-6.3780000000000001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168</v>
      </c>
      <c r="AU203" s="254" t="s">
        <v>85</v>
      </c>
      <c r="AV203" s="14" t="s">
        <v>85</v>
      </c>
      <c r="AW203" s="14" t="s">
        <v>37</v>
      </c>
      <c r="AX203" s="14" t="s">
        <v>76</v>
      </c>
      <c r="AY203" s="254" t="s">
        <v>155</v>
      </c>
    </row>
    <row r="204" s="15" customFormat="1">
      <c r="A204" s="15"/>
      <c r="B204" s="255"/>
      <c r="C204" s="256"/>
      <c r="D204" s="227" t="s">
        <v>168</v>
      </c>
      <c r="E204" s="257" t="s">
        <v>21</v>
      </c>
      <c r="F204" s="258" t="s">
        <v>171</v>
      </c>
      <c r="G204" s="256"/>
      <c r="H204" s="259">
        <v>26.209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168</v>
      </c>
      <c r="AU204" s="265" t="s">
        <v>85</v>
      </c>
      <c r="AV204" s="15" t="s">
        <v>162</v>
      </c>
      <c r="AW204" s="15" t="s">
        <v>37</v>
      </c>
      <c r="AX204" s="15" t="s">
        <v>83</v>
      </c>
      <c r="AY204" s="265" t="s">
        <v>155</v>
      </c>
    </row>
    <row r="205" s="2" customFormat="1" ht="16.5" customHeight="1">
      <c r="A205" s="40"/>
      <c r="B205" s="41"/>
      <c r="C205" s="277" t="s">
        <v>339</v>
      </c>
      <c r="D205" s="277" t="s">
        <v>476</v>
      </c>
      <c r="E205" s="278" t="s">
        <v>500</v>
      </c>
      <c r="F205" s="279" t="s">
        <v>501</v>
      </c>
      <c r="G205" s="280" t="s">
        <v>443</v>
      </c>
      <c r="H205" s="281">
        <v>52.417999999999999</v>
      </c>
      <c r="I205" s="282"/>
      <c r="J205" s="283">
        <f>ROUND(I205*H205,2)</f>
        <v>0</v>
      </c>
      <c r="K205" s="279" t="s">
        <v>161</v>
      </c>
      <c r="L205" s="284"/>
      <c r="M205" s="285" t="s">
        <v>21</v>
      </c>
      <c r="N205" s="286" t="s">
        <v>47</v>
      </c>
      <c r="O205" s="86"/>
      <c r="P205" s="223">
        <f>O205*H205</f>
        <v>0</v>
      </c>
      <c r="Q205" s="223">
        <v>1</v>
      </c>
      <c r="R205" s="223">
        <f>Q205*H205</f>
        <v>52.417999999999999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225</v>
      </c>
      <c r="AT205" s="225" t="s">
        <v>476</v>
      </c>
      <c r="AU205" s="225" t="s">
        <v>85</v>
      </c>
      <c r="AY205" s="19" t="s">
        <v>155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83</v>
      </c>
      <c r="BK205" s="226">
        <f>ROUND(I205*H205,2)</f>
        <v>0</v>
      </c>
      <c r="BL205" s="19" t="s">
        <v>162</v>
      </c>
      <c r="BM205" s="225" t="s">
        <v>1156</v>
      </c>
    </row>
    <row r="206" s="2" customFormat="1">
      <c r="A206" s="40"/>
      <c r="B206" s="41"/>
      <c r="C206" s="42"/>
      <c r="D206" s="227" t="s">
        <v>164</v>
      </c>
      <c r="E206" s="42"/>
      <c r="F206" s="228" t="s">
        <v>501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164</v>
      </c>
      <c r="AU206" s="19" t="s">
        <v>85</v>
      </c>
    </row>
    <row r="207" s="2" customFormat="1">
      <c r="A207" s="40"/>
      <c r="B207" s="41"/>
      <c r="C207" s="42"/>
      <c r="D207" s="227" t="s">
        <v>481</v>
      </c>
      <c r="E207" s="42"/>
      <c r="F207" s="287" t="s">
        <v>503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481</v>
      </c>
      <c r="AU207" s="19" t="s">
        <v>85</v>
      </c>
    </row>
    <row r="208" s="14" customFormat="1">
      <c r="A208" s="14"/>
      <c r="B208" s="244"/>
      <c r="C208" s="245"/>
      <c r="D208" s="227" t="s">
        <v>168</v>
      </c>
      <c r="E208" s="245"/>
      <c r="F208" s="247" t="s">
        <v>2007</v>
      </c>
      <c r="G208" s="245"/>
      <c r="H208" s="248">
        <v>52.417999999999999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168</v>
      </c>
      <c r="AU208" s="254" t="s">
        <v>85</v>
      </c>
      <c r="AV208" s="14" t="s">
        <v>85</v>
      </c>
      <c r="AW208" s="14" t="s">
        <v>4</v>
      </c>
      <c r="AX208" s="14" t="s">
        <v>83</v>
      </c>
      <c r="AY208" s="254" t="s">
        <v>155</v>
      </c>
    </row>
    <row r="209" s="12" customFormat="1" ht="22.8" customHeight="1">
      <c r="A209" s="12"/>
      <c r="B209" s="198"/>
      <c r="C209" s="199"/>
      <c r="D209" s="200" t="s">
        <v>75</v>
      </c>
      <c r="E209" s="212" t="s">
        <v>162</v>
      </c>
      <c r="F209" s="212" t="s">
        <v>535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SUM(P210:P227)</f>
        <v>0</v>
      </c>
      <c r="Q209" s="206"/>
      <c r="R209" s="207">
        <f>SUM(R210:R227)</f>
        <v>24.791161849999998</v>
      </c>
      <c r="S209" s="206"/>
      <c r="T209" s="208">
        <f>SUM(T210:T227)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83</v>
      </c>
      <c r="AT209" s="210" t="s">
        <v>75</v>
      </c>
      <c r="AU209" s="210" t="s">
        <v>83</v>
      </c>
      <c r="AY209" s="209" t="s">
        <v>155</v>
      </c>
      <c r="BK209" s="211">
        <f>SUM(BK210:BK227)</f>
        <v>0</v>
      </c>
    </row>
    <row r="210" s="2" customFormat="1" ht="16.5" customHeight="1">
      <c r="A210" s="40"/>
      <c r="B210" s="41"/>
      <c r="C210" s="214" t="s">
        <v>348</v>
      </c>
      <c r="D210" s="214" t="s">
        <v>157</v>
      </c>
      <c r="E210" s="215" t="s">
        <v>537</v>
      </c>
      <c r="F210" s="216" t="s">
        <v>538</v>
      </c>
      <c r="G210" s="217" t="s">
        <v>270</v>
      </c>
      <c r="H210" s="218">
        <v>4.6609999999999996</v>
      </c>
      <c r="I210" s="219"/>
      <c r="J210" s="220">
        <f>ROUND(I210*H210,2)</f>
        <v>0</v>
      </c>
      <c r="K210" s="216" t="s">
        <v>161</v>
      </c>
      <c r="L210" s="46"/>
      <c r="M210" s="221" t="s">
        <v>21</v>
      </c>
      <c r="N210" s="222" t="s">
        <v>47</v>
      </c>
      <c r="O210" s="86"/>
      <c r="P210" s="223">
        <f>O210*H210</f>
        <v>0</v>
      </c>
      <c r="Q210" s="223">
        <v>1.8907700000000001</v>
      </c>
      <c r="R210" s="223">
        <f>Q210*H210</f>
        <v>8.8128789699999999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162</v>
      </c>
      <c r="AT210" s="225" t="s">
        <v>157</v>
      </c>
      <c r="AU210" s="225" t="s">
        <v>85</v>
      </c>
      <c r="AY210" s="19" t="s">
        <v>155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83</v>
      </c>
      <c r="BK210" s="226">
        <f>ROUND(I210*H210,2)</f>
        <v>0</v>
      </c>
      <c r="BL210" s="19" t="s">
        <v>162</v>
      </c>
      <c r="BM210" s="225" t="s">
        <v>1158</v>
      </c>
    </row>
    <row r="211" s="2" customFormat="1">
      <c r="A211" s="40"/>
      <c r="B211" s="41"/>
      <c r="C211" s="42"/>
      <c r="D211" s="227" t="s">
        <v>164</v>
      </c>
      <c r="E211" s="42"/>
      <c r="F211" s="228" t="s">
        <v>540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164</v>
      </c>
      <c r="AU211" s="19" t="s">
        <v>85</v>
      </c>
    </row>
    <row r="212" s="2" customFormat="1">
      <c r="A212" s="40"/>
      <c r="B212" s="41"/>
      <c r="C212" s="42"/>
      <c r="D212" s="232" t="s">
        <v>166</v>
      </c>
      <c r="E212" s="42"/>
      <c r="F212" s="233" t="s">
        <v>541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166</v>
      </c>
      <c r="AU212" s="19" t="s">
        <v>85</v>
      </c>
    </row>
    <row r="213" s="14" customFormat="1">
      <c r="A213" s="14"/>
      <c r="B213" s="244"/>
      <c r="C213" s="245"/>
      <c r="D213" s="227" t="s">
        <v>168</v>
      </c>
      <c r="E213" s="246" t="s">
        <v>21</v>
      </c>
      <c r="F213" s="247" t="s">
        <v>2008</v>
      </c>
      <c r="G213" s="245"/>
      <c r="H213" s="248">
        <v>0.27700000000000002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168</v>
      </c>
      <c r="AU213" s="254" t="s">
        <v>85</v>
      </c>
      <c r="AV213" s="14" t="s">
        <v>85</v>
      </c>
      <c r="AW213" s="14" t="s">
        <v>37</v>
      </c>
      <c r="AX213" s="14" t="s">
        <v>76</v>
      </c>
      <c r="AY213" s="254" t="s">
        <v>155</v>
      </c>
    </row>
    <row r="214" s="14" customFormat="1">
      <c r="A214" s="14"/>
      <c r="B214" s="244"/>
      <c r="C214" s="245"/>
      <c r="D214" s="227" t="s">
        <v>168</v>
      </c>
      <c r="E214" s="246" t="s">
        <v>21</v>
      </c>
      <c r="F214" s="247" t="s">
        <v>2009</v>
      </c>
      <c r="G214" s="245"/>
      <c r="H214" s="248">
        <v>1.9370000000000001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168</v>
      </c>
      <c r="AU214" s="254" t="s">
        <v>85</v>
      </c>
      <c r="AV214" s="14" t="s">
        <v>85</v>
      </c>
      <c r="AW214" s="14" t="s">
        <v>37</v>
      </c>
      <c r="AX214" s="14" t="s">
        <v>76</v>
      </c>
      <c r="AY214" s="254" t="s">
        <v>155</v>
      </c>
    </row>
    <row r="215" s="14" customFormat="1">
      <c r="A215" s="14"/>
      <c r="B215" s="244"/>
      <c r="C215" s="245"/>
      <c r="D215" s="227" t="s">
        <v>168</v>
      </c>
      <c r="E215" s="246" t="s">
        <v>21</v>
      </c>
      <c r="F215" s="247" t="s">
        <v>2010</v>
      </c>
      <c r="G215" s="245"/>
      <c r="H215" s="248">
        <v>1.4390000000000001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168</v>
      </c>
      <c r="AU215" s="254" t="s">
        <v>85</v>
      </c>
      <c r="AV215" s="14" t="s">
        <v>85</v>
      </c>
      <c r="AW215" s="14" t="s">
        <v>37</v>
      </c>
      <c r="AX215" s="14" t="s">
        <v>76</v>
      </c>
      <c r="AY215" s="254" t="s">
        <v>155</v>
      </c>
    </row>
    <row r="216" s="14" customFormat="1">
      <c r="A216" s="14"/>
      <c r="B216" s="244"/>
      <c r="C216" s="245"/>
      <c r="D216" s="227" t="s">
        <v>168</v>
      </c>
      <c r="E216" s="246" t="s">
        <v>21</v>
      </c>
      <c r="F216" s="247" t="s">
        <v>2011</v>
      </c>
      <c r="G216" s="245"/>
      <c r="H216" s="248">
        <v>1.008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168</v>
      </c>
      <c r="AU216" s="254" t="s">
        <v>85</v>
      </c>
      <c r="AV216" s="14" t="s">
        <v>85</v>
      </c>
      <c r="AW216" s="14" t="s">
        <v>37</v>
      </c>
      <c r="AX216" s="14" t="s">
        <v>76</v>
      </c>
      <c r="AY216" s="254" t="s">
        <v>155</v>
      </c>
    </row>
    <row r="217" s="15" customFormat="1">
      <c r="A217" s="15"/>
      <c r="B217" s="255"/>
      <c r="C217" s="256"/>
      <c r="D217" s="227" t="s">
        <v>168</v>
      </c>
      <c r="E217" s="257" t="s">
        <v>21</v>
      </c>
      <c r="F217" s="258" t="s">
        <v>171</v>
      </c>
      <c r="G217" s="256"/>
      <c r="H217" s="259">
        <v>4.6609999999999996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168</v>
      </c>
      <c r="AU217" s="265" t="s">
        <v>85</v>
      </c>
      <c r="AV217" s="15" t="s">
        <v>162</v>
      </c>
      <c r="AW217" s="15" t="s">
        <v>37</v>
      </c>
      <c r="AX217" s="15" t="s">
        <v>83</v>
      </c>
      <c r="AY217" s="265" t="s">
        <v>155</v>
      </c>
    </row>
    <row r="218" s="2" customFormat="1" ht="16.5" customHeight="1">
      <c r="A218" s="40"/>
      <c r="B218" s="41"/>
      <c r="C218" s="214" t="s">
        <v>362</v>
      </c>
      <c r="D218" s="214" t="s">
        <v>157</v>
      </c>
      <c r="E218" s="215" t="s">
        <v>613</v>
      </c>
      <c r="F218" s="216" t="s">
        <v>614</v>
      </c>
      <c r="G218" s="217" t="s">
        <v>270</v>
      </c>
      <c r="H218" s="218">
        <v>6.944</v>
      </c>
      <c r="I218" s="219"/>
      <c r="J218" s="220">
        <f>ROUND(I218*H218,2)</f>
        <v>0</v>
      </c>
      <c r="K218" s="216" t="s">
        <v>161</v>
      </c>
      <c r="L218" s="46"/>
      <c r="M218" s="221" t="s">
        <v>21</v>
      </c>
      <c r="N218" s="222" t="s">
        <v>47</v>
      </c>
      <c r="O218" s="86"/>
      <c r="P218" s="223">
        <f>O218*H218</f>
        <v>0</v>
      </c>
      <c r="Q218" s="223">
        <v>2.3010199999999998</v>
      </c>
      <c r="R218" s="223">
        <f>Q218*H218</f>
        <v>15.978282879999998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162</v>
      </c>
      <c r="AT218" s="225" t="s">
        <v>157</v>
      </c>
      <c r="AU218" s="225" t="s">
        <v>85</v>
      </c>
      <c r="AY218" s="19" t="s">
        <v>155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83</v>
      </c>
      <c r="BK218" s="226">
        <f>ROUND(I218*H218,2)</f>
        <v>0</v>
      </c>
      <c r="BL218" s="19" t="s">
        <v>162</v>
      </c>
      <c r="BM218" s="225" t="s">
        <v>1163</v>
      </c>
    </row>
    <row r="219" s="2" customFormat="1">
      <c r="A219" s="40"/>
      <c r="B219" s="41"/>
      <c r="C219" s="42"/>
      <c r="D219" s="227" t="s">
        <v>164</v>
      </c>
      <c r="E219" s="42"/>
      <c r="F219" s="228" t="s">
        <v>616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164</v>
      </c>
      <c r="AU219" s="19" t="s">
        <v>85</v>
      </c>
    </row>
    <row r="220" s="2" customFormat="1">
      <c r="A220" s="40"/>
      <c r="B220" s="41"/>
      <c r="C220" s="42"/>
      <c r="D220" s="232" t="s">
        <v>166</v>
      </c>
      <c r="E220" s="42"/>
      <c r="F220" s="233" t="s">
        <v>617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166</v>
      </c>
      <c r="AU220" s="19" t="s">
        <v>85</v>
      </c>
    </row>
    <row r="221" s="14" customFormat="1">
      <c r="A221" s="14"/>
      <c r="B221" s="244"/>
      <c r="C221" s="245"/>
      <c r="D221" s="227" t="s">
        <v>168</v>
      </c>
      <c r="E221" s="246" t="s">
        <v>21</v>
      </c>
      <c r="F221" s="247" t="s">
        <v>1164</v>
      </c>
      <c r="G221" s="245"/>
      <c r="H221" s="248">
        <v>0.13100000000000001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168</v>
      </c>
      <c r="AU221" s="254" t="s">
        <v>85</v>
      </c>
      <c r="AV221" s="14" t="s">
        <v>85</v>
      </c>
      <c r="AW221" s="14" t="s">
        <v>37</v>
      </c>
      <c r="AX221" s="14" t="s">
        <v>76</v>
      </c>
      <c r="AY221" s="254" t="s">
        <v>155</v>
      </c>
    </row>
    <row r="222" s="14" customFormat="1">
      <c r="A222" s="14"/>
      <c r="B222" s="244"/>
      <c r="C222" s="245"/>
      <c r="D222" s="227" t="s">
        <v>168</v>
      </c>
      <c r="E222" s="246" t="s">
        <v>21</v>
      </c>
      <c r="F222" s="247" t="s">
        <v>1165</v>
      </c>
      <c r="G222" s="245"/>
      <c r="H222" s="248">
        <v>0.125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168</v>
      </c>
      <c r="AU222" s="254" t="s">
        <v>85</v>
      </c>
      <c r="AV222" s="14" t="s">
        <v>85</v>
      </c>
      <c r="AW222" s="14" t="s">
        <v>37</v>
      </c>
      <c r="AX222" s="14" t="s">
        <v>76</v>
      </c>
      <c r="AY222" s="254" t="s">
        <v>155</v>
      </c>
    </row>
    <row r="223" s="15" customFormat="1">
      <c r="A223" s="15"/>
      <c r="B223" s="255"/>
      <c r="C223" s="256"/>
      <c r="D223" s="227" t="s">
        <v>168</v>
      </c>
      <c r="E223" s="257" t="s">
        <v>21</v>
      </c>
      <c r="F223" s="258" t="s">
        <v>171</v>
      </c>
      <c r="G223" s="256"/>
      <c r="H223" s="259">
        <v>0.25600000000000001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168</v>
      </c>
      <c r="AU223" s="265" t="s">
        <v>85</v>
      </c>
      <c r="AV223" s="15" t="s">
        <v>162</v>
      </c>
      <c r="AW223" s="15" t="s">
        <v>37</v>
      </c>
      <c r="AX223" s="15" t="s">
        <v>76</v>
      </c>
      <c r="AY223" s="265" t="s">
        <v>155</v>
      </c>
    </row>
    <row r="224" s="14" customFormat="1">
      <c r="A224" s="14"/>
      <c r="B224" s="244"/>
      <c r="C224" s="245"/>
      <c r="D224" s="227" t="s">
        <v>168</v>
      </c>
      <c r="E224" s="246" t="s">
        <v>21</v>
      </c>
      <c r="F224" s="247" t="s">
        <v>2012</v>
      </c>
      <c r="G224" s="245"/>
      <c r="H224" s="248">
        <v>0.55000000000000004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168</v>
      </c>
      <c r="AU224" s="254" t="s">
        <v>85</v>
      </c>
      <c r="AV224" s="14" t="s">
        <v>85</v>
      </c>
      <c r="AW224" s="14" t="s">
        <v>37</v>
      </c>
      <c r="AX224" s="14" t="s">
        <v>76</v>
      </c>
      <c r="AY224" s="254" t="s">
        <v>155</v>
      </c>
    </row>
    <row r="225" s="14" customFormat="1">
      <c r="A225" s="14"/>
      <c r="B225" s="244"/>
      <c r="C225" s="245"/>
      <c r="D225" s="227" t="s">
        <v>168</v>
      </c>
      <c r="E225" s="246" t="s">
        <v>21</v>
      </c>
      <c r="F225" s="247" t="s">
        <v>2013</v>
      </c>
      <c r="G225" s="245"/>
      <c r="H225" s="248">
        <v>3.669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168</v>
      </c>
      <c r="AU225" s="254" t="s">
        <v>85</v>
      </c>
      <c r="AV225" s="14" t="s">
        <v>85</v>
      </c>
      <c r="AW225" s="14" t="s">
        <v>37</v>
      </c>
      <c r="AX225" s="14" t="s">
        <v>76</v>
      </c>
      <c r="AY225" s="254" t="s">
        <v>155</v>
      </c>
    </row>
    <row r="226" s="14" customFormat="1">
      <c r="A226" s="14"/>
      <c r="B226" s="244"/>
      <c r="C226" s="245"/>
      <c r="D226" s="227" t="s">
        <v>168</v>
      </c>
      <c r="E226" s="246" t="s">
        <v>21</v>
      </c>
      <c r="F226" s="247" t="s">
        <v>2014</v>
      </c>
      <c r="G226" s="245"/>
      <c r="H226" s="248">
        <v>2.7250000000000001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168</v>
      </c>
      <c r="AU226" s="254" t="s">
        <v>85</v>
      </c>
      <c r="AV226" s="14" t="s">
        <v>85</v>
      </c>
      <c r="AW226" s="14" t="s">
        <v>37</v>
      </c>
      <c r="AX226" s="14" t="s">
        <v>76</v>
      </c>
      <c r="AY226" s="254" t="s">
        <v>155</v>
      </c>
    </row>
    <row r="227" s="15" customFormat="1">
      <c r="A227" s="15"/>
      <c r="B227" s="255"/>
      <c r="C227" s="256"/>
      <c r="D227" s="227" t="s">
        <v>168</v>
      </c>
      <c r="E227" s="257" t="s">
        <v>21</v>
      </c>
      <c r="F227" s="258" t="s">
        <v>171</v>
      </c>
      <c r="G227" s="256"/>
      <c r="H227" s="259">
        <v>6.944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168</v>
      </c>
      <c r="AU227" s="265" t="s">
        <v>85</v>
      </c>
      <c r="AV227" s="15" t="s">
        <v>162</v>
      </c>
      <c r="AW227" s="15" t="s">
        <v>37</v>
      </c>
      <c r="AX227" s="15" t="s">
        <v>83</v>
      </c>
      <c r="AY227" s="265" t="s">
        <v>155</v>
      </c>
    </row>
    <row r="228" s="12" customFormat="1" ht="22.8" customHeight="1">
      <c r="A228" s="12"/>
      <c r="B228" s="198"/>
      <c r="C228" s="199"/>
      <c r="D228" s="200" t="s">
        <v>75</v>
      </c>
      <c r="E228" s="212" t="s">
        <v>225</v>
      </c>
      <c r="F228" s="212" t="s">
        <v>634</v>
      </c>
      <c r="G228" s="199"/>
      <c r="H228" s="199"/>
      <c r="I228" s="202"/>
      <c r="J228" s="213">
        <f>BK228</f>
        <v>0</v>
      </c>
      <c r="K228" s="199"/>
      <c r="L228" s="204"/>
      <c r="M228" s="205"/>
      <c r="N228" s="206"/>
      <c r="O228" s="206"/>
      <c r="P228" s="207">
        <f>SUM(P229:P268)</f>
        <v>0</v>
      </c>
      <c r="Q228" s="206"/>
      <c r="R228" s="207">
        <f>SUM(R229:R268)</f>
        <v>12.9086915</v>
      </c>
      <c r="S228" s="206"/>
      <c r="T228" s="208">
        <f>SUM(T229:T268)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83</v>
      </c>
      <c r="AT228" s="210" t="s">
        <v>75</v>
      </c>
      <c r="AU228" s="210" t="s">
        <v>83</v>
      </c>
      <c r="AY228" s="209" t="s">
        <v>155</v>
      </c>
      <c r="BK228" s="211">
        <f>SUM(BK229:BK268)</f>
        <v>0</v>
      </c>
    </row>
    <row r="229" s="2" customFormat="1" ht="21.75" customHeight="1">
      <c r="A229" s="40"/>
      <c r="B229" s="41"/>
      <c r="C229" s="214" t="s">
        <v>369</v>
      </c>
      <c r="D229" s="214" t="s">
        <v>157</v>
      </c>
      <c r="E229" s="215" t="s">
        <v>1169</v>
      </c>
      <c r="F229" s="216" t="s">
        <v>1170</v>
      </c>
      <c r="G229" s="217" t="s">
        <v>208</v>
      </c>
      <c r="H229" s="218">
        <v>51.149999999999999</v>
      </c>
      <c r="I229" s="219"/>
      <c r="J229" s="220">
        <f>ROUND(I229*H229,2)</f>
        <v>0</v>
      </c>
      <c r="K229" s="216" t="s">
        <v>161</v>
      </c>
      <c r="L229" s="46"/>
      <c r="M229" s="221" t="s">
        <v>21</v>
      </c>
      <c r="N229" s="222" t="s">
        <v>47</v>
      </c>
      <c r="O229" s="86"/>
      <c r="P229" s="223">
        <f>O229*H229</f>
        <v>0</v>
      </c>
      <c r="Q229" s="223">
        <v>3.0000000000000001E-05</v>
      </c>
      <c r="R229" s="223">
        <f>Q229*H229</f>
        <v>0.0015345000000000001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162</v>
      </c>
      <c r="AT229" s="225" t="s">
        <v>157</v>
      </c>
      <c r="AU229" s="225" t="s">
        <v>85</v>
      </c>
      <c r="AY229" s="19" t="s">
        <v>155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83</v>
      </c>
      <c r="BK229" s="226">
        <f>ROUND(I229*H229,2)</f>
        <v>0</v>
      </c>
      <c r="BL229" s="19" t="s">
        <v>162</v>
      </c>
      <c r="BM229" s="225" t="s">
        <v>1171</v>
      </c>
    </row>
    <row r="230" s="2" customFormat="1">
      <c r="A230" s="40"/>
      <c r="B230" s="41"/>
      <c r="C230" s="42"/>
      <c r="D230" s="227" t="s">
        <v>164</v>
      </c>
      <c r="E230" s="42"/>
      <c r="F230" s="228" t="s">
        <v>1172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164</v>
      </c>
      <c r="AU230" s="19" t="s">
        <v>85</v>
      </c>
    </row>
    <row r="231" s="2" customFormat="1">
      <c r="A231" s="40"/>
      <c r="B231" s="41"/>
      <c r="C231" s="42"/>
      <c r="D231" s="232" t="s">
        <v>166</v>
      </c>
      <c r="E231" s="42"/>
      <c r="F231" s="233" t="s">
        <v>1173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166</v>
      </c>
      <c r="AU231" s="19" t="s">
        <v>85</v>
      </c>
    </row>
    <row r="232" s="14" customFormat="1">
      <c r="A232" s="14"/>
      <c r="B232" s="244"/>
      <c r="C232" s="245"/>
      <c r="D232" s="227" t="s">
        <v>168</v>
      </c>
      <c r="E232" s="246" t="s">
        <v>21</v>
      </c>
      <c r="F232" s="247" t="s">
        <v>2015</v>
      </c>
      <c r="G232" s="245"/>
      <c r="H232" s="248">
        <v>29.350000000000001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168</v>
      </c>
      <c r="AU232" s="254" t="s">
        <v>85</v>
      </c>
      <c r="AV232" s="14" t="s">
        <v>85</v>
      </c>
      <c r="AW232" s="14" t="s">
        <v>37</v>
      </c>
      <c r="AX232" s="14" t="s">
        <v>76</v>
      </c>
      <c r="AY232" s="254" t="s">
        <v>155</v>
      </c>
    </row>
    <row r="233" s="14" customFormat="1">
      <c r="A233" s="14"/>
      <c r="B233" s="244"/>
      <c r="C233" s="245"/>
      <c r="D233" s="227" t="s">
        <v>168</v>
      </c>
      <c r="E233" s="246" t="s">
        <v>21</v>
      </c>
      <c r="F233" s="247" t="s">
        <v>2016</v>
      </c>
      <c r="G233" s="245"/>
      <c r="H233" s="248">
        <v>21.800000000000001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168</v>
      </c>
      <c r="AU233" s="254" t="s">
        <v>85</v>
      </c>
      <c r="AV233" s="14" t="s">
        <v>85</v>
      </c>
      <c r="AW233" s="14" t="s">
        <v>37</v>
      </c>
      <c r="AX233" s="14" t="s">
        <v>76</v>
      </c>
      <c r="AY233" s="254" t="s">
        <v>155</v>
      </c>
    </row>
    <row r="234" s="15" customFormat="1">
      <c r="A234" s="15"/>
      <c r="B234" s="255"/>
      <c r="C234" s="256"/>
      <c r="D234" s="227" t="s">
        <v>168</v>
      </c>
      <c r="E234" s="257" t="s">
        <v>21</v>
      </c>
      <c r="F234" s="258" t="s">
        <v>171</v>
      </c>
      <c r="G234" s="256"/>
      <c r="H234" s="259">
        <v>51.149999999999999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168</v>
      </c>
      <c r="AU234" s="265" t="s">
        <v>85</v>
      </c>
      <c r="AV234" s="15" t="s">
        <v>162</v>
      </c>
      <c r="AW234" s="15" t="s">
        <v>37</v>
      </c>
      <c r="AX234" s="15" t="s">
        <v>83</v>
      </c>
      <c r="AY234" s="265" t="s">
        <v>155</v>
      </c>
    </row>
    <row r="235" s="2" customFormat="1" ht="16.5" customHeight="1">
      <c r="A235" s="40"/>
      <c r="B235" s="41"/>
      <c r="C235" s="277" t="s">
        <v>377</v>
      </c>
      <c r="D235" s="277" t="s">
        <v>476</v>
      </c>
      <c r="E235" s="278" t="s">
        <v>1176</v>
      </c>
      <c r="F235" s="279" t="s">
        <v>1177</v>
      </c>
      <c r="G235" s="280" t="s">
        <v>208</v>
      </c>
      <c r="H235" s="281">
        <v>51.917000000000002</v>
      </c>
      <c r="I235" s="282"/>
      <c r="J235" s="283">
        <f>ROUND(I235*H235,2)</f>
        <v>0</v>
      </c>
      <c r="K235" s="279" t="s">
        <v>161</v>
      </c>
      <c r="L235" s="284"/>
      <c r="M235" s="285" t="s">
        <v>21</v>
      </c>
      <c r="N235" s="286" t="s">
        <v>47</v>
      </c>
      <c r="O235" s="86"/>
      <c r="P235" s="223">
        <f>O235*H235</f>
        <v>0</v>
      </c>
      <c r="Q235" s="223">
        <v>0.024</v>
      </c>
      <c r="R235" s="223">
        <f>Q235*H235</f>
        <v>1.246008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225</v>
      </c>
      <c r="AT235" s="225" t="s">
        <v>476</v>
      </c>
      <c r="AU235" s="225" t="s">
        <v>85</v>
      </c>
      <c r="AY235" s="19" t="s">
        <v>155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83</v>
      </c>
      <c r="BK235" s="226">
        <f>ROUND(I235*H235,2)</f>
        <v>0</v>
      </c>
      <c r="BL235" s="19" t="s">
        <v>162</v>
      </c>
      <c r="BM235" s="225" t="s">
        <v>1178</v>
      </c>
    </row>
    <row r="236" s="2" customFormat="1">
      <c r="A236" s="40"/>
      <c r="B236" s="41"/>
      <c r="C236" s="42"/>
      <c r="D236" s="227" t="s">
        <v>164</v>
      </c>
      <c r="E236" s="42"/>
      <c r="F236" s="228" t="s">
        <v>1177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164</v>
      </c>
      <c r="AU236" s="19" t="s">
        <v>85</v>
      </c>
    </row>
    <row r="237" s="14" customFormat="1">
      <c r="A237" s="14"/>
      <c r="B237" s="244"/>
      <c r="C237" s="245"/>
      <c r="D237" s="227" t="s">
        <v>168</v>
      </c>
      <c r="E237" s="245"/>
      <c r="F237" s="247" t="s">
        <v>2017</v>
      </c>
      <c r="G237" s="245"/>
      <c r="H237" s="248">
        <v>51.917000000000002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168</v>
      </c>
      <c r="AU237" s="254" t="s">
        <v>85</v>
      </c>
      <c r="AV237" s="14" t="s">
        <v>85</v>
      </c>
      <c r="AW237" s="14" t="s">
        <v>4</v>
      </c>
      <c r="AX237" s="14" t="s">
        <v>83</v>
      </c>
      <c r="AY237" s="254" t="s">
        <v>155</v>
      </c>
    </row>
    <row r="238" s="2" customFormat="1" ht="21.75" customHeight="1">
      <c r="A238" s="40"/>
      <c r="B238" s="41"/>
      <c r="C238" s="214" t="s">
        <v>7</v>
      </c>
      <c r="D238" s="214" t="s">
        <v>157</v>
      </c>
      <c r="E238" s="215" t="s">
        <v>1180</v>
      </c>
      <c r="F238" s="216" t="s">
        <v>1181</v>
      </c>
      <c r="G238" s="217" t="s">
        <v>553</v>
      </c>
      <c r="H238" s="218">
        <v>20</v>
      </c>
      <c r="I238" s="219"/>
      <c r="J238" s="220">
        <f>ROUND(I238*H238,2)</f>
        <v>0</v>
      </c>
      <c r="K238" s="216" t="s">
        <v>161</v>
      </c>
      <c r="L238" s="46"/>
      <c r="M238" s="221" t="s">
        <v>21</v>
      </c>
      <c r="N238" s="222" t="s">
        <v>47</v>
      </c>
      <c r="O238" s="86"/>
      <c r="P238" s="223">
        <f>O238*H238</f>
        <v>0</v>
      </c>
      <c r="Q238" s="223">
        <v>0.00084999999999999995</v>
      </c>
      <c r="R238" s="223">
        <f>Q238*H238</f>
        <v>0.016999999999999998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162</v>
      </c>
      <c r="AT238" s="225" t="s">
        <v>157</v>
      </c>
      <c r="AU238" s="225" t="s">
        <v>85</v>
      </c>
      <c r="AY238" s="19" t="s">
        <v>155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83</v>
      </c>
      <c r="BK238" s="226">
        <f>ROUND(I238*H238,2)</f>
        <v>0</v>
      </c>
      <c r="BL238" s="19" t="s">
        <v>162</v>
      </c>
      <c r="BM238" s="225" t="s">
        <v>1182</v>
      </c>
    </row>
    <row r="239" s="2" customFormat="1">
      <c r="A239" s="40"/>
      <c r="B239" s="41"/>
      <c r="C239" s="42"/>
      <c r="D239" s="227" t="s">
        <v>164</v>
      </c>
      <c r="E239" s="42"/>
      <c r="F239" s="228" t="s">
        <v>1183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164</v>
      </c>
      <c r="AU239" s="19" t="s">
        <v>85</v>
      </c>
    </row>
    <row r="240" s="2" customFormat="1">
      <c r="A240" s="40"/>
      <c r="B240" s="41"/>
      <c r="C240" s="42"/>
      <c r="D240" s="232" t="s">
        <v>166</v>
      </c>
      <c r="E240" s="42"/>
      <c r="F240" s="233" t="s">
        <v>1184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166</v>
      </c>
      <c r="AU240" s="19" t="s">
        <v>85</v>
      </c>
    </row>
    <row r="241" s="2" customFormat="1" ht="21.75" customHeight="1">
      <c r="A241" s="40"/>
      <c r="B241" s="41"/>
      <c r="C241" s="214" t="s">
        <v>406</v>
      </c>
      <c r="D241" s="214" t="s">
        <v>157</v>
      </c>
      <c r="E241" s="215" t="s">
        <v>1185</v>
      </c>
      <c r="F241" s="216" t="s">
        <v>1186</v>
      </c>
      <c r="G241" s="217" t="s">
        <v>208</v>
      </c>
      <c r="H241" s="218">
        <v>4.2000000000000002</v>
      </c>
      <c r="I241" s="219"/>
      <c r="J241" s="220">
        <f>ROUND(I241*H241,2)</f>
        <v>0</v>
      </c>
      <c r="K241" s="216" t="s">
        <v>161</v>
      </c>
      <c r="L241" s="46"/>
      <c r="M241" s="221" t="s">
        <v>21</v>
      </c>
      <c r="N241" s="222" t="s">
        <v>47</v>
      </c>
      <c r="O241" s="86"/>
      <c r="P241" s="223">
        <f>O241*H241</f>
        <v>0</v>
      </c>
      <c r="Q241" s="223">
        <v>4.0000000000000003E-05</v>
      </c>
      <c r="R241" s="223">
        <f>Q241*H241</f>
        <v>0.00016800000000000002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162</v>
      </c>
      <c r="AT241" s="225" t="s">
        <v>157</v>
      </c>
      <c r="AU241" s="225" t="s">
        <v>85</v>
      </c>
      <c r="AY241" s="19" t="s">
        <v>155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83</v>
      </c>
      <c r="BK241" s="226">
        <f>ROUND(I241*H241,2)</f>
        <v>0</v>
      </c>
      <c r="BL241" s="19" t="s">
        <v>162</v>
      </c>
      <c r="BM241" s="225" t="s">
        <v>1187</v>
      </c>
    </row>
    <row r="242" s="2" customFormat="1">
      <c r="A242" s="40"/>
      <c r="B242" s="41"/>
      <c r="C242" s="42"/>
      <c r="D242" s="227" t="s">
        <v>164</v>
      </c>
      <c r="E242" s="42"/>
      <c r="F242" s="228" t="s">
        <v>1188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164</v>
      </c>
      <c r="AU242" s="19" t="s">
        <v>85</v>
      </c>
    </row>
    <row r="243" s="2" customFormat="1">
      <c r="A243" s="40"/>
      <c r="B243" s="41"/>
      <c r="C243" s="42"/>
      <c r="D243" s="232" t="s">
        <v>166</v>
      </c>
      <c r="E243" s="42"/>
      <c r="F243" s="233" t="s">
        <v>1189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166</v>
      </c>
      <c r="AU243" s="19" t="s">
        <v>85</v>
      </c>
    </row>
    <row r="244" s="14" customFormat="1">
      <c r="A244" s="14"/>
      <c r="B244" s="244"/>
      <c r="C244" s="245"/>
      <c r="D244" s="227" t="s">
        <v>168</v>
      </c>
      <c r="E244" s="246" t="s">
        <v>21</v>
      </c>
      <c r="F244" s="247" t="s">
        <v>2018</v>
      </c>
      <c r="G244" s="245"/>
      <c r="H244" s="248">
        <v>4.2000000000000002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168</v>
      </c>
      <c r="AU244" s="254" t="s">
        <v>85</v>
      </c>
      <c r="AV244" s="14" t="s">
        <v>85</v>
      </c>
      <c r="AW244" s="14" t="s">
        <v>37</v>
      </c>
      <c r="AX244" s="14" t="s">
        <v>76</v>
      </c>
      <c r="AY244" s="254" t="s">
        <v>155</v>
      </c>
    </row>
    <row r="245" s="15" customFormat="1">
      <c r="A245" s="15"/>
      <c r="B245" s="255"/>
      <c r="C245" s="256"/>
      <c r="D245" s="227" t="s">
        <v>168</v>
      </c>
      <c r="E245" s="257" t="s">
        <v>21</v>
      </c>
      <c r="F245" s="258" t="s">
        <v>171</v>
      </c>
      <c r="G245" s="256"/>
      <c r="H245" s="259">
        <v>4.2000000000000002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168</v>
      </c>
      <c r="AU245" s="265" t="s">
        <v>85</v>
      </c>
      <c r="AV245" s="15" t="s">
        <v>162</v>
      </c>
      <c r="AW245" s="15" t="s">
        <v>37</v>
      </c>
      <c r="AX245" s="15" t="s">
        <v>83</v>
      </c>
      <c r="AY245" s="265" t="s">
        <v>155</v>
      </c>
    </row>
    <row r="246" s="2" customFormat="1" ht="16.5" customHeight="1">
      <c r="A246" s="40"/>
      <c r="B246" s="41"/>
      <c r="C246" s="277" t="s">
        <v>412</v>
      </c>
      <c r="D246" s="277" t="s">
        <v>476</v>
      </c>
      <c r="E246" s="278" t="s">
        <v>1191</v>
      </c>
      <c r="F246" s="279" t="s">
        <v>1192</v>
      </c>
      <c r="G246" s="280" t="s">
        <v>208</v>
      </c>
      <c r="H246" s="281">
        <v>4.2629999999999999</v>
      </c>
      <c r="I246" s="282"/>
      <c r="J246" s="283">
        <f>ROUND(I246*H246,2)</f>
        <v>0</v>
      </c>
      <c r="K246" s="279" t="s">
        <v>161</v>
      </c>
      <c r="L246" s="284"/>
      <c r="M246" s="285" t="s">
        <v>21</v>
      </c>
      <c r="N246" s="286" t="s">
        <v>47</v>
      </c>
      <c r="O246" s="86"/>
      <c r="P246" s="223">
        <f>O246*H246</f>
        <v>0</v>
      </c>
      <c r="Q246" s="223">
        <v>0.036999999999999998</v>
      </c>
      <c r="R246" s="223">
        <f>Q246*H246</f>
        <v>0.15773099999999998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225</v>
      </c>
      <c r="AT246" s="225" t="s">
        <v>476</v>
      </c>
      <c r="AU246" s="225" t="s">
        <v>85</v>
      </c>
      <c r="AY246" s="19" t="s">
        <v>155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83</v>
      </c>
      <c r="BK246" s="226">
        <f>ROUND(I246*H246,2)</f>
        <v>0</v>
      </c>
      <c r="BL246" s="19" t="s">
        <v>162</v>
      </c>
      <c r="BM246" s="225" t="s">
        <v>1193</v>
      </c>
    </row>
    <row r="247" s="2" customFormat="1">
      <c r="A247" s="40"/>
      <c r="B247" s="41"/>
      <c r="C247" s="42"/>
      <c r="D247" s="227" t="s">
        <v>164</v>
      </c>
      <c r="E247" s="42"/>
      <c r="F247" s="228" t="s">
        <v>1192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164</v>
      </c>
      <c r="AU247" s="19" t="s">
        <v>85</v>
      </c>
    </row>
    <row r="248" s="14" customFormat="1">
      <c r="A248" s="14"/>
      <c r="B248" s="244"/>
      <c r="C248" s="245"/>
      <c r="D248" s="227" t="s">
        <v>168</v>
      </c>
      <c r="E248" s="245"/>
      <c r="F248" s="247" t="s">
        <v>2019</v>
      </c>
      <c r="G248" s="245"/>
      <c r="H248" s="248">
        <v>4.2629999999999999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168</v>
      </c>
      <c r="AU248" s="254" t="s">
        <v>85</v>
      </c>
      <c r="AV248" s="14" t="s">
        <v>85</v>
      </c>
      <c r="AW248" s="14" t="s">
        <v>4</v>
      </c>
      <c r="AX248" s="14" t="s">
        <v>83</v>
      </c>
      <c r="AY248" s="254" t="s">
        <v>155</v>
      </c>
    </row>
    <row r="249" s="2" customFormat="1" ht="21.75" customHeight="1">
      <c r="A249" s="40"/>
      <c r="B249" s="41"/>
      <c r="C249" s="214" t="s">
        <v>420</v>
      </c>
      <c r="D249" s="214" t="s">
        <v>157</v>
      </c>
      <c r="E249" s="215" t="s">
        <v>1195</v>
      </c>
      <c r="F249" s="216" t="s">
        <v>1196</v>
      </c>
      <c r="G249" s="217" t="s">
        <v>553</v>
      </c>
      <c r="H249" s="218">
        <v>2</v>
      </c>
      <c r="I249" s="219"/>
      <c r="J249" s="220">
        <f>ROUND(I249*H249,2)</f>
        <v>0</v>
      </c>
      <c r="K249" s="216" t="s">
        <v>161</v>
      </c>
      <c r="L249" s="46"/>
      <c r="M249" s="221" t="s">
        <v>21</v>
      </c>
      <c r="N249" s="222" t="s">
        <v>47</v>
      </c>
      <c r="O249" s="86"/>
      <c r="P249" s="223">
        <f>O249*H249</f>
        <v>0</v>
      </c>
      <c r="Q249" s="223">
        <v>0.001</v>
      </c>
      <c r="R249" s="223">
        <f>Q249*H249</f>
        <v>0.002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162</v>
      </c>
      <c r="AT249" s="225" t="s">
        <v>157</v>
      </c>
      <c r="AU249" s="225" t="s">
        <v>85</v>
      </c>
      <c r="AY249" s="19" t="s">
        <v>155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83</v>
      </c>
      <c r="BK249" s="226">
        <f>ROUND(I249*H249,2)</f>
        <v>0</v>
      </c>
      <c r="BL249" s="19" t="s">
        <v>162</v>
      </c>
      <c r="BM249" s="225" t="s">
        <v>1197</v>
      </c>
    </row>
    <row r="250" s="2" customFormat="1">
      <c r="A250" s="40"/>
      <c r="B250" s="41"/>
      <c r="C250" s="42"/>
      <c r="D250" s="227" t="s">
        <v>164</v>
      </c>
      <c r="E250" s="42"/>
      <c r="F250" s="228" t="s">
        <v>1198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164</v>
      </c>
      <c r="AU250" s="19" t="s">
        <v>85</v>
      </c>
    </row>
    <row r="251" s="2" customFormat="1">
      <c r="A251" s="40"/>
      <c r="B251" s="41"/>
      <c r="C251" s="42"/>
      <c r="D251" s="232" t="s">
        <v>166</v>
      </c>
      <c r="E251" s="42"/>
      <c r="F251" s="233" t="s">
        <v>1199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166</v>
      </c>
      <c r="AU251" s="19" t="s">
        <v>85</v>
      </c>
    </row>
    <row r="252" s="2" customFormat="1" ht="16.5" customHeight="1">
      <c r="A252" s="40"/>
      <c r="B252" s="41"/>
      <c r="C252" s="214" t="s">
        <v>427</v>
      </c>
      <c r="D252" s="214" t="s">
        <v>157</v>
      </c>
      <c r="E252" s="215" t="s">
        <v>1200</v>
      </c>
      <c r="F252" s="216" t="s">
        <v>1201</v>
      </c>
      <c r="G252" s="217" t="s">
        <v>208</v>
      </c>
      <c r="H252" s="218">
        <v>55.350000000000001</v>
      </c>
      <c r="I252" s="219"/>
      <c r="J252" s="220">
        <f>ROUND(I252*H252,2)</f>
        <v>0</v>
      </c>
      <c r="K252" s="216" t="s">
        <v>161</v>
      </c>
      <c r="L252" s="46"/>
      <c r="M252" s="221" t="s">
        <v>21</v>
      </c>
      <c r="N252" s="222" t="s">
        <v>47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162</v>
      </c>
      <c r="AT252" s="225" t="s">
        <v>157</v>
      </c>
      <c r="AU252" s="225" t="s">
        <v>85</v>
      </c>
      <c r="AY252" s="19" t="s">
        <v>155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83</v>
      </c>
      <c r="BK252" s="226">
        <f>ROUND(I252*H252,2)</f>
        <v>0</v>
      </c>
      <c r="BL252" s="19" t="s">
        <v>162</v>
      </c>
      <c r="BM252" s="225" t="s">
        <v>1202</v>
      </c>
    </row>
    <row r="253" s="2" customFormat="1">
      <c r="A253" s="40"/>
      <c r="B253" s="41"/>
      <c r="C253" s="42"/>
      <c r="D253" s="227" t="s">
        <v>164</v>
      </c>
      <c r="E253" s="42"/>
      <c r="F253" s="228" t="s">
        <v>1203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164</v>
      </c>
      <c r="AU253" s="19" t="s">
        <v>85</v>
      </c>
    </row>
    <row r="254" s="2" customFormat="1">
      <c r="A254" s="40"/>
      <c r="B254" s="41"/>
      <c r="C254" s="42"/>
      <c r="D254" s="232" t="s">
        <v>166</v>
      </c>
      <c r="E254" s="42"/>
      <c r="F254" s="233" t="s">
        <v>1204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166</v>
      </c>
      <c r="AU254" s="19" t="s">
        <v>85</v>
      </c>
    </row>
    <row r="255" s="14" customFormat="1">
      <c r="A255" s="14"/>
      <c r="B255" s="244"/>
      <c r="C255" s="245"/>
      <c r="D255" s="227" t="s">
        <v>168</v>
      </c>
      <c r="E255" s="246" t="s">
        <v>21</v>
      </c>
      <c r="F255" s="247" t="s">
        <v>2020</v>
      </c>
      <c r="G255" s="245"/>
      <c r="H255" s="248">
        <v>55.350000000000001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168</v>
      </c>
      <c r="AU255" s="254" t="s">
        <v>85</v>
      </c>
      <c r="AV255" s="14" t="s">
        <v>85</v>
      </c>
      <c r="AW255" s="14" t="s">
        <v>37</v>
      </c>
      <c r="AX255" s="14" t="s">
        <v>83</v>
      </c>
      <c r="AY255" s="254" t="s">
        <v>155</v>
      </c>
    </row>
    <row r="256" s="2" customFormat="1" ht="16.5" customHeight="1">
      <c r="A256" s="40"/>
      <c r="B256" s="41"/>
      <c r="C256" s="214" t="s">
        <v>433</v>
      </c>
      <c r="D256" s="214" t="s">
        <v>157</v>
      </c>
      <c r="E256" s="215" t="s">
        <v>1206</v>
      </c>
      <c r="F256" s="216" t="s">
        <v>1207</v>
      </c>
      <c r="G256" s="217" t="s">
        <v>553</v>
      </c>
      <c r="H256" s="218">
        <v>23</v>
      </c>
      <c r="I256" s="219"/>
      <c r="J256" s="220">
        <f>ROUND(I256*H256,2)</f>
        <v>0</v>
      </c>
      <c r="K256" s="216" t="s">
        <v>479</v>
      </c>
      <c r="L256" s="46"/>
      <c r="M256" s="221" t="s">
        <v>21</v>
      </c>
      <c r="N256" s="222" t="s">
        <v>47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162</v>
      </c>
      <c r="AT256" s="225" t="s">
        <v>157</v>
      </c>
      <c r="AU256" s="225" t="s">
        <v>85</v>
      </c>
      <c r="AY256" s="19" t="s">
        <v>155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83</v>
      </c>
      <c r="BK256" s="226">
        <f>ROUND(I256*H256,2)</f>
        <v>0</v>
      </c>
      <c r="BL256" s="19" t="s">
        <v>162</v>
      </c>
      <c r="BM256" s="225" t="s">
        <v>1208</v>
      </c>
    </row>
    <row r="257" s="2" customFormat="1">
      <c r="A257" s="40"/>
      <c r="B257" s="41"/>
      <c r="C257" s="42"/>
      <c r="D257" s="227" t="s">
        <v>164</v>
      </c>
      <c r="E257" s="42"/>
      <c r="F257" s="228" t="s">
        <v>1207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164</v>
      </c>
      <c r="AU257" s="19" t="s">
        <v>85</v>
      </c>
    </row>
    <row r="258" s="14" customFormat="1">
      <c r="A258" s="14"/>
      <c r="B258" s="244"/>
      <c r="C258" s="245"/>
      <c r="D258" s="227" t="s">
        <v>168</v>
      </c>
      <c r="E258" s="246" t="s">
        <v>21</v>
      </c>
      <c r="F258" s="247" t="s">
        <v>2021</v>
      </c>
      <c r="G258" s="245"/>
      <c r="H258" s="248">
        <v>16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168</v>
      </c>
      <c r="AU258" s="254" t="s">
        <v>85</v>
      </c>
      <c r="AV258" s="14" t="s">
        <v>85</v>
      </c>
      <c r="AW258" s="14" t="s">
        <v>37</v>
      </c>
      <c r="AX258" s="14" t="s">
        <v>76</v>
      </c>
      <c r="AY258" s="254" t="s">
        <v>155</v>
      </c>
    </row>
    <row r="259" s="14" customFormat="1">
      <c r="A259" s="14"/>
      <c r="B259" s="244"/>
      <c r="C259" s="245"/>
      <c r="D259" s="227" t="s">
        <v>168</v>
      </c>
      <c r="E259" s="246" t="s">
        <v>21</v>
      </c>
      <c r="F259" s="247" t="s">
        <v>2022</v>
      </c>
      <c r="G259" s="245"/>
      <c r="H259" s="248">
        <v>7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168</v>
      </c>
      <c r="AU259" s="254" t="s">
        <v>85</v>
      </c>
      <c r="AV259" s="14" t="s">
        <v>85</v>
      </c>
      <c r="AW259" s="14" t="s">
        <v>37</v>
      </c>
      <c r="AX259" s="14" t="s">
        <v>76</v>
      </c>
      <c r="AY259" s="254" t="s">
        <v>155</v>
      </c>
    </row>
    <row r="260" s="15" customFormat="1">
      <c r="A260" s="15"/>
      <c r="B260" s="255"/>
      <c r="C260" s="256"/>
      <c r="D260" s="227" t="s">
        <v>168</v>
      </c>
      <c r="E260" s="257" t="s">
        <v>21</v>
      </c>
      <c r="F260" s="258" t="s">
        <v>171</v>
      </c>
      <c r="G260" s="256"/>
      <c r="H260" s="259">
        <v>23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168</v>
      </c>
      <c r="AU260" s="265" t="s">
        <v>85</v>
      </c>
      <c r="AV260" s="15" t="s">
        <v>162</v>
      </c>
      <c r="AW260" s="15" t="s">
        <v>37</v>
      </c>
      <c r="AX260" s="15" t="s">
        <v>83</v>
      </c>
      <c r="AY260" s="265" t="s">
        <v>155</v>
      </c>
    </row>
    <row r="261" s="2" customFormat="1" ht="16.5" customHeight="1">
      <c r="A261" s="40"/>
      <c r="B261" s="41"/>
      <c r="C261" s="214" t="s">
        <v>440</v>
      </c>
      <c r="D261" s="214" t="s">
        <v>157</v>
      </c>
      <c r="E261" s="215" t="s">
        <v>1211</v>
      </c>
      <c r="F261" s="216" t="s">
        <v>1212</v>
      </c>
      <c r="G261" s="217" t="s">
        <v>553</v>
      </c>
      <c r="H261" s="218">
        <v>2</v>
      </c>
      <c r="I261" s="219"/>
      <c r="J261" s="220">
        <f>ROUND(I261*H261,2)</f>
        <v>0</v>
      </c>
      <c r="K261" s="216" t="s">
        <v>479</v>
      </c>
      <c r="L261" s="46"/>
      <c r="M261" s="221" t="s">
        <v>21</v>
      </c>
      <c r="N261" s="222" t="s">
        <v>47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162</v>
      </c>
      <c r="AT261" s="225" t="s">
        <v>157</v>
      </c>
      <c r="AU261" s="225" t="s">
        <v>85</v>
      </c>
      <c r="AY261" s="19" t="s">
        <v>155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83</v>
      </c>
      <c r="BK261" s="226">
        <f>ROUND(I261*H261,2)</f>
        <v>0</v>
      </c>
      <c r="BL261" s="19" t="s">
        <v>162</v>
      </c>
      <c r="BM261" s="225" t="s">
        <v>1213</v>
      </c>
    </row>
    <row r="262" s="2" customFormat="1">
      <c r="A262" s="40"/>
      <c r="B262" s="41"/>
      <c r="C262" s="42"/>
      <c r="D262" s="227" t="s">
        <v>164</v>
      </c>
      <c r="E262" s="42"/>
      <c r="F262" s="228" t="s">
        <v>1207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164</v>
      </c>
      <c r="AU262" s="19" t="s">
        <v>85</v>
      </c>
    </row>
    <row r="263" s="14" customFormat="1">
      <c r="A263" s="14"/>
      <c r="B263" s="244"/>
      <c r="C263" s="245"/>
      <c r="D263" s="227" t="s">
        <v>168</v>
      </c>
      <c r="E263" s="246" t="s">
        <v>21</v>
      </c>
      <c r="F263" s="247" t="s">
        <v>2023</v>
      </c>
      <c r="G263" s="245"/>
      <c r="H263" s="248">
        <v>2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168</v>
      </c>
      <c r="AU263" s="254" t="s">
        <v>85</v>
      </c>
      <c r="AV263" s="14" t="s">
        <v>85</v>
      </c>
      <c r="AW263" s="14" t="s">
        <v>37</v>
      </c>
      <c r="AX263" s="14" t="s">
        <v>76</v>
      </c>
      <c r="AY263" s="254" t="s">
        <v>155</v>
      </c>
    </row>
    <row r="264" s="15" customFormat="1">
      <c r="A264" s="15"/>
      <c r="B264" s="255"/>
      <c r="C264" s="256"/>
      <c r="D264" s="227" t="s">
        <v>168</v>
      </c>
      <c r="E264" s="257" t="s">
        <v>21</v>
      </c>
      <c r="F264" s="258" t="s">
        <v>171</v>
      </c>
      <c r="G264" s="256"/>
      <c r="H264" s="259">
        <v>2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168</v>
      </c>
      <c r="AU264" s="265" t="s">
        <v>85</v>
      </c>
      <c r="AV264" s="15" t="s">
        <v>162</v>
      </c>
      <c r="AW264" s="15" t="s">
        <v>37</v>
      </c>
      <c r="AX264" s="15" t="s">
        <v>83</v>
      </c>
      <c r="AY264" s="265" t="s">
        <v>155</v>
      </c>
    </row>
    <row r="265" s="2" customFormat="1" ht="16.5" customHeight="1">
      <c r="A265" s="40"/>
      <c r="B265" s="41"/>
      <c r="C265" s="214" t="s">
        <v>450</v>
      </c>
      <c r="D265" s="214" t="s">
        <v>157</v>
      </c>
      <c r="E265" s="215" t="s">
        <v>1215</v>
      </c>
      <c r="F265" s="216" t="s">
        <v>1216</v>
      </c>
      <c r="G265" s="217" t="s">
        <v>553</v>
      </c>
      <c r="H265" s="218">
        <v>25</v>
      </c>
      <c r="I265" s="219"/>
      <c r="J265" s="220">
        <f>ROUND(I265*H265,2)</f>
        <v>0</v>
      </c>
      <c r="K265" s="216" t="s">
        <v>479</v>
      </c>
      <c r="L265" s="46"/>
      <c r="M265" s="221" t="s">
        <v>21</v>
      </c>
      <c r="N265" s="222" t="s">
        <v>47</v>
      </c>
      <c r="O265" s="86"/>
      <c r="P265" s="223">
        <f>O265*H265</f>
        <v>0</v>
      </c>
      <c r="Q265" s="223">
        <v>0.45937</v>
      </c>
      <c r="R265" s="223">
        <f>Q265*H265</f>
        <v>11.484249999999999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162</v>
      </c>
      <c r="AT265" s="225" t="s">
        <v>157</v>
      </c>
      <c r="AU265" s="225" t="s">
        <v>85</v>
      </c>
      <c r="AY265" s="19" t="s">
        <v>155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83</v>
      </c>
      <c r="BK265" s="226">
        <f>ROUND(I265*H265,2)</f>
        <v>0</v>
      </c>
      <c r="BL265" s="19" t="s">
        <v>162</v>
      </c>
      <c r="BM265" s="225" t="s">
        <v>1217</v>
      </c>
    </row>
    <row r="266" s="2" customFormat="1">
      <c r="A266" s="40"/>
      <c r="B266" s="41"/>
      <c r="C266" s="42"/>
      <c r="D266" s="227" t="s">
        <v>164</v>
      </c>
      <c r="E266" s="42"/>
      <c r="F266" s="228" t="s">
        <v>1216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164</v>
      </c>
      <c r="AU266" s="19" t="s">
        <v>85</v>
      </c>
    </row>
    <row r="267" s="2" customFormat="1" ht="16.5" customHeight="1">
      <c r="A267" s="40"/>
      <c r="B267" s="41"/>
      <c r="C267" s="214" t="s">
        <v>475</v>
      </c>
      <c r="D267" s="214" t="s">
        <v>157</v>
      </c>
      <c r="E267" s="215" t="s">
        <v>1218</v>
      </c>
      <c r="F267" s="216" t="s">
        <v>1219</v>
      </c>
      <c r="G267" s="217" t="s">
        <v>553</v>
      </c>
      <c r="H267" s="218">
        <v>7</v>
      </c>
      <c r="I267" s="219"/>
      <c r="J267" s="220">
        <f>ROUND(I267*H267,2)</f>
        <v>0</v>
      </c>
      <c r="K267" s="216" t="s">
        <v>479</v>
      </c>
      <c r="L267" s="46"/>
      <c r="M267" s="221" t="s">
        <v>21</v>
      </c>
      <c r="N267" s="222" t="s">
        <v>47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162</v>
      </c>
      <c r="AT267" s="225" t="s">
        <v>157</v>
      </c>
      <c r="AU267" s="225" t="s">
        <v>85</v>
      </c>
      <c r="AY267" s="19" t="s">
        <v>155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83</v>
      </c>
      <c r="BK267" s="226">
        <f>ROUND(I267*H267,2)</f>
        <v>0</v>
      </c>
      <c r="BL267" s="19" t="s">
        <v>162</v>
      </c>
      <c r="BM267" s="225" t="s">
        <v>1220</v>
      </c>
    </row>
    <row r="268" s="2" customFormat="1">
      <c r="A268" s="40"/>
      <c r="B268" s="41"/>
      <c r="C268" s="42"/>
      <c r="D268" s="227" t="s">
        <v>164</v>
      </c>
      <c r="E268" s="42"/>
      <c r="F268" s="228" t="s">
        <v>1219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164</v>
      </c>
      <c r="AU268" s="19" t="s">
        <v>85</v>
      </c>
    </row>
    <row r="269" s="12" customFormat="1" ht="22.8" customHeight="1">
      <c r="A269" s="12"/>
      <c r="B269" s="198"/>
      <c r="C269" s="199"/>
      <c r="D269" s="200" t="s">
        <v>75</v>
      </c>
      <c r="E269" s="212" t="s">
        <v>235</v>
      </c>
      <c r="F269" s="212" t="s">
        <v>872</v>
      </c>
      <c r="G269" s="199"/>
      <c r="H269" s="199"/>
      <c r="I269" s="202"/>
      <c r="J269" s="213">
        <f>BK269</f>
        <v>0</v>
      </c>
      <c r="K269" s="199"/>
      <c r="L269" s="204"/>
      <c r="M269" s="205"/>
      <c r="N269" s="206"/>
      <c r="O269" s="206"/>
      <c r="P269" s="207">
        <f>SUM(P270:P275)</f>
        <v>0</v>
      </c>
      <c r="Q269" s="206"/>
      <c r="R269" s="207">
        <f>SUM(R270:R275)</f>
        <v>0.0025500000000000002</v>
      </c>
      <c r="S269" s="206"/>
      <c r="T269" s="208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9" t="s">
        <v>83</v>
      </c>
      <c r="AT269" s="210" t="s">
        <v>75</v>
      </c>
      <c r="AU269" s="210" t="s">
        <v>83</v>
      </c>
      <c r="AY269" s="209" t="s">
        <v>155</v>
      </c>
      <c r="BK269" s="211">
        <f>SUM(BK270:BK275)</f>
        <v>0</v>
      </c>
    </row>
    <row r="270" s="2" customFormat="1" ht="16.5" customHeight="1">
      <c r="A270" s="40"/>
      <c r="B270" s="41"/>
      <c r="C270" s="214" t="s">
        <v>484</v>
      </c>
      <c r="D270" s="214" t="s">
        <v>157</v>
      </c>
      <c r="E270" s="215" t="s">
        <v>905</v>
      </c>
      <c r="F270" s="216" t="s">
        <v>906</v>
      </c>
      <c r="G270" s="217" t="s">
        <v>208</v>
      </c>
      <c r="H270" s="218">
        <v>127.5</v>
      </c>
      <c r="I270" s="219"/>
      <c r="J270" s="220">
        <f>ROUND(I270*H270,2)</f>
        <v>0</v>
      </c>
      <c r="K270" s="216" t="s">
        <v>161</v>
      </c>
      <c r="L270" s="46"/>
      <c r="M270" s="221" t="s">
        <v>21</v>
      </c>
      <c r="N270" s="222" t="s">
        <v>47</v>
      </c>
      <c r="O270" s="86"/>
      <c r="P270" s="223">
        <f>O270*H270</f>
        <v>0</v>
      </c>
      <c r="Q270" s="223">
        <v>2.0000000000000002E-05</v>
      </c>
      <c r="R270" s="223">
        <f>Q270*H270</f>
        <v>0.0025500000000000002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162</v>
      </c>
      <c r="AT270" s="225" t="s">
        <v>157</v>
      </c>
      <c r="AU270" s="225" t="s">
        <v>85</v>
      </c>
      <c r="AY270" s="19" t="s">
        <v>155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83</v>
      </c>
      <c r="BK270" s="226">
        <f>ROUND(I270*H270,2)</f>
        <v>0</v>
      </c>
      <c r="BL270" s="19" t="s">
        <v>162</v>
      </c>
      <c r="BM270" s="225" t="s">
        <v>1615</v>
      </c>
    </row>
    <row r="271" s="2" customFormat="1">
      <c r="A271" s="40"/>
      <c r="B271" s="41"/>
      <c r="C271" s="42"/>
      <c r="D271" s="227" t="s">
        <v>164</v>
      </c>
      <c r="E271" s="42"/>
      <c r="F271" s="228" t="s">
        <v>908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164</v>
      </c>
      <c r="AU271" s="19" t="s">
        <v>85</v>
      </c>
    </row>
    <row r="272" s="2" customFormat="1">
      <c r="A272" s="40"/>
      <c r="B272" s="41"/>
      <c r="C272" s="42"/>
      <c r="D272" s="232" t="s">
        <v>166</v>
      </c>
      <c r="E272" s="42"/>
      <c r="F272" s="233" t="s">
        <v>909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166</v>
      </c>
      <c r="AU272" s="19" t="s">
        <v>85</v>
      </c>
    </row>
    <row r="273" s="14" customFormat="1">
      <c r="A273" s="14"/>
      <c r="B273" s="244"/>
      <c r="C273" s="245"/>
      <c r="D273" s="227" t="s">
        <v>168</v>
      </c>
      <c r="E273" s="246" t="s">
        <v>21</v>
      </c>
      <c r="F273" s="247" t="s">
        <v>2024</v>
      </c>
      <c r="G273" s="245"/>
      <c r="H273" s="248">
        <v>110.7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168</v>
      </c>
      <c r="AU273" s="254" t="s">
        <v>85</v>
      </c>
      <c r="AV273" s="14" t="s">
        <v>85</v>
      </c>
      <c r="AW273" s="14" t="s">
        <v>37</v>
      </c>
      <c r="AX273" s="14" t="s">
        <v>76</v>
      </c>
      <c r="AY273" s="254" t="s">
        <v>155</v>
      </c>
    </row>
    <row r="274" s="14" customFormat="1">
      <c r="A274" s="14"/>
      <c r="B274" s="244"/>
      <c r="C274" s="245"/>
      <c r="D274" s="227" t="s">
        <v>168</v>
      </c>
      <c r="E274" s="246" t="s">
        <v>21</v>
      </c>
      <c r="F274" s="247" t="s">
        <v>2025</v>
      </c>
      <c r="G274" s="245"/>
      <c r="H274" s="248">
        <v>16.800000000000001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168</v>
      </c>
      <c r="AU274" s="254" t="s">
        <v>85</v>
      </c>
      <c r="AV274" s="14" t="s">
        <v>85</v>
      </c>
      <c r="AW274" s="14" t="s">
        <v>37</v>
      </c>
      <c r="AX274" s="14" t="s">
        <v>76</v>
      </c>
      <c r="AY274" s="254" t="s">
        <v>155</v>
      </c>
    </row>
    <row r="275" s="15" customFormat="1">
      <c r="A275" s="15"/>
      <c r="B275" s="255"/>
      <c r="C275" s="256"/>
      <c r="D275" s="227" t="s">
        <v>168</v>
      </c>
      <c r="E275" s="257" t="s">
        <v>21</v>
      </c>
      <c r="F275" s="258" t="s">
        <v>171</v>
      </c>
      <c r="G275" s="256"/>
      <c r="H275" s="259">
        <v>127.5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168</v>
      </c>
      <c r="AU275" s="265" t="s">
        <v>85</v>
      </c>
      <c r="AV275" s="15" t="s">
        <v>162</v>
      </c>
      <c r="AW275" s="15" t="s">
        <v>37</v>
      </c>
      <c r="AX275" s="15" t="s">
        <v>83</v>
      </c>
      <c r="AY275" s="265" t="s">
        <v>155</v>
      </c>
    </row>
    <row r="276" s="12" customFormat="1" ht="22.8" customHeight="1">
      <c r="A276" s="12"/>
      <c r="B276" s="198"/>
      <c r="C276" s="199"/>
      <c r="D276" s="200" t="s">
        <v>75</v>
      </c>
      <c r="E276" s="212" t="s">
        <v>925</v>
      </c>
      <c r="F276" s="212" t="s">
        <v>926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SUM(P277:P289)</f>
        <v>0</v>
      </c>
      <c r="Q276" s="206"/>
      <c r="R276" s="207">
        <f>SUM(R277:R289)</f>
        <v>0</v>
      </c>
      <c r="S276" s="206"/>
      <c r="T276" s="208">
        <f>SUM(T277:T289)</f>
        <v>20.323079999999997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83</v>
      </c>
      <c r="AT276" s="210" t="s">
        <v>75</v>
      </c>
      <c r="AU276" s="210" t="s">
        <v>83</v>
      </c>
      <c r="AY276" s="209" t="s">
        <v>155</v>
      </c>
      <c r="BK276" s="211">
        <f>SUM(BK277:BK289)</f>
        <v>0</v>
      </c>
    </row>
    <row r="277" s="2" customFormat="1" ht="16.5" customHeight="1">
      <c r="A277" s="40"/>
      <c r="B277" s="41"/>
      <c r="C277" s="214" t="s">
        <v>499</v>
      </c>
      <c r="D277" s="214" t="s">
        <v>157</v>
      </c>
      <c r="E277" s="215" t="s">
        <v>1221</v>
      </c>
      <c r="F277" s="216" t="s">
        <v>1222</v>
      </c>
      <c r="G277" s="217" t="s">
        <v>208</v>
      </c>
      <c r="H277" s="218">
        <v>55.350000000000001</v>
      </c>
      <c r="I277" s="219"/>
      <c r="J277" s="220">
        <f>ROUND(I277*H277,2)</f>
        <v>0</v>
      </c>
      <c r="K277" s="216" t="s">
        <v>161</v>
      </c>
      <c r="L277" s="46"/>
      <c r="M277" s="221" t="s">
        <v>21</v>
      </c>
      <c r="N277" s="222" t="s">
        <v>47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0.17999999999999999</v>
      </c>
      <c r="T277" s="224">
        <f>S277*H277</f>
        <v>9.9629999999999992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162</v>
      </c>
      <c r="AT277" s="225" t="s">
        <v>157</v>
      </c>
      <c r="AU277" s="225" t="s">
        <v>85</v>
      </c>
      <c r="AY277" s="19" t="s">
        <v>155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83</v>
      </c>
      <c r="BK277" s="226">
        <f>ROUND(I277*H277,2)</f>
        <v>0</v>
      </c>
      <c r="BL277" s="19" t="s">
        <v>162</v>
      </c>
      <c r="BM277" s="225" t="s">
        <v>1223</v>
      </c>
    </row>
    <row r="278" s="2" customFormat="1">
      <c r="A278" s="40"/>
      <c r="B278" s="41"/>
      <c r="C278" s="42"/>
      <c r="D278" s="227" t="s">
        <v>164</v>
      </c>
      <c r="E278" s="42"/>
      <c r="F278" s="228" t="s">
        <v>1224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164</v>
      </c>
      <c r="AU278" s="19" t="s">
        <v>85</v>
      </c>
    </row>
    <row r="279" s="2" customFormat="1">
      <c r="A279" s="40"/>
      <c r="B279" s="41"/>
      <c r="C279" s="42"/>
      <c r="D279" s="232" t="s">
        <v>166</v>
      </c>
      <c r="E279" s="42"/>
      <c r="F279" s="233" t="s">
        <v>1225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166</v>
      </c>
      <c r="AU279" s="19" t="s">
        <v>85</v>
      </c>
    </row>
    <row r="280" s="14" customFormat="1">
      <c r="A280" s="14"/>
      <c r="B280" s="244"/>
      <c r="C280" s="245"/>
      <c r="D280" s="227" t="s">
        <v>168</v>
      </c>
      <c r="E280" s="246" t="s">
        <v>21</v>
      </c>
      <c r="F280" s="247" t="s">
        <v>2026</v>
      </c>
      <c r="G280" s="245"/>
      <c r="H280" s="248">
        <v>55.350000000000001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168</v>
      </c>
      <c r="AU280" s="254" t="s">
        <v>85</v>
      </c>
      <c r="AV280" s="14" t="s">
        <v>85</v>
      </c>
      <c r="AW280" s="14" t="s">
        <v>37</v>
      </c>
      <c r="AX280" s="14" t="s">
        <v>83</v>
      </c>
      <c r="AY280" s="254" t="s">
        <v>155</v>
      </c>
    </row>
    <row r="281" s="2" customFormat="1" ht="16.5" customHeight="1">
      <c r="A281" s="40"/>
      <c r="B281" s="41"/>
      <c r="C281" s="214" t="s">
        <v>505</v>
      </c>
      <c r="D281" s="214" t="s">
        <v>157</v>
      </c>
      <c r="E281" s="215" t="s">
        <v>943</v>
      </c>
      <c r="F281" s="216" t="s">
        <v>944</v>
      </c>
      <c r="G281" s="217" t="s">
        <v>270</v>
      </c>
      <c r="H281" s="218">
        <v>4.8490000000000002</v>
      </c>
      <c r="I281" s="219"/>
      <c r="J281" s="220">
        <f>ROUND(I281*H281,2)</f>
        <v>0</v>
      </c>
      <c r="K281" s="216" t="s">
        <v>161</v>
      </c>
      <c r="L281" s="46"/>
      <c r="M281" s="221" t="s">
        <v>21</v>
      </c>
      <c r="N281" s="222" t="s">
        <v>47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1.9199999999999999</v>
      </c>
      <c r="T281" s="224">
        <f>S281*H281</f>
        <v>9.3100799999999992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162</v>
      </c>
      <c r="AT281" s="225" t="s">
        <v>157</v>
      </c>
      <c r="AU281" s="225" t="s">
        <v>85</v>
      </c>
      <c r="AY281" s="19" t="s">
        <v>155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83</v>
      </c>
      <c r="BK281" s="226">
        <f>ROUND(I281*H281,2)</f>
        <v>0</v>
      </c>
      <c r="BL281" s="19" t="s">
        <v>162</v>
      </c>
      <c r="BM281" s="225" t="s">
        <v>1227</v>
      </c>
    </row>
    <row r="282" s="2" customFormat="1">
      <c r="A282" s="40"/>
      <c r="B282" s="41"/>
      <c r="C282" s="42"/>
      <c r="D282" s="227" t="s">
        <v>164</v>
      </c>
      <c r="E282" s="42"/>
      <c r="F282" s="228" t="s">
        <v>946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164</v>
      </c>
      <c r="AU282" s="19" t="s">
        <v>85</v>
      </c>
    </row>
    <row r="283" s="2" customFormat="1">
      <c r="A283" s="40"/>
      <c r="B283" s="41"/>
      <c r="C283" s="42"/>
      <c r="D283" s="232" t="s">
        <v>166</v>
      </c>
      <c r="E283" s="42"/>
      <c r="F283" s="233" t="s">
        <v>947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166</v>
      </c>
      <c r="AU283" s="19" t="s">
        <v>85</v>
      </c>
    </row>
    <row r="284" s="13" customFormat="1">
      <c r="A284" s="13"/>
      <c r="B284" s="234"/>
      <c r="C284" s="235"/>
      <c r="D284" s="227" t="s">
        <v>168</v>
      </c>
      <c r="E284" s="236" t="s">
        <v>21</v>
      </c>
      <c r="F284" s="237" t="s">
        <v>948</v>
      </c>
      <c r="G284" s="235"/>
      <c r="H284" s="236" t="s">
        <v>21</v>
      </c>
      <c r="I284" s="238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168</v>
      </c>
      <c r="AU284" s="243" t="s">
        <v>85</v>
      </c>
      <c r="AV284" s="13" t="s">
        <v>83</v>
      </c>
      <c r="AW284" s="13" t="s">
        <v>37</v>
      </c>
      <c r="AX284" s="13" t="s">
        <v>76</v>
      </c>
      <c r="AY284" s="243" t="s">
        <v>155</v>
      </c>
    </row>
    <row r="285" s="14" customFormat="1">
      <c r="A285" s="14"/>
      <c r="B285" s="244"/>
      <c r="C285" s="245"/>
      <c r="D285" s="227" t="s">
        <v>168</v>
      </c>
      <c r="E285" s="246" t="s">
        <v>21</v>
      </c>
      <c r="F285" s="247" t="s">
        <v>2027</v>
      </c>
      <c r="G285" s="245"/>
      <c r="H285" s="248">
        <v>4.8490000000000002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168</v>
      </c>
      <c r="AU285" s="254" t="s">
        <v>85</v>
      </c>
      <c r="AV285" s="14" t="s">
        <v>85</v>
      </c>
      <c r="AW285" s="14" t="s">
        <v>37</v>
      </c>
      <c r="AX285" s="14" t="s">
        <v>76</v>
      </c>
      <c r="AY285" s="254" t="s">
        <v>155</v>
      </c>
    </row>
    <row r="286" s="15" customFormat="1">
      <c r="A286" s="15"/>
      <c r="B286" s="255"/>
      <c r="C286" s="256"/>
      <c r="D286" s="227" t="s">
        <v>168</v>
      </c>
      <c r="E286" s="257" t="s">
        <v>21</v>
      </c>
      <c r="F286" s="258" t="s">
        <v>171</v>
      </c>
      <c r="G286" s="256"/>
      <c r="H286" s="259">
        <v>4.8490000000000002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168</v>
      </c>
      <c r="AU286" s="265" t="s">
        <v>85</v>
      </c>
      <c r="AV286" s="15" t="s">
        <v>162</v>
      </c>
      <c r="AW286" s="15" t="s">
        <v>37</v>
      </c>
      <c r="AX286" s="15" t="s">
        <v>83</v>
      </c>
      <c r="AY286" s="265" t="s">
        <v>155</v>
      </c>
    </row>
    <row r="287" s="2" customFormat="1" ht="16.5" customHeight="1">
      <c r="A287" s="40"/>
      <c r="B287" s="41"/>
      <c r="C287" s="214" t="s">
        <v>512</v>
      </c>
      <c r="D287" s="214" t="s">
        <v>157</v>
      </c>
      <c r="E287" s="215" t="s">
        <v>951</v>
      </c>
      <c r="F287" s="216" t="s">
        <v>952</v>
      </c>
      <c r="G287" s="217" t="s">
        <v>553</v>
      </c>
      <c r="H287" s="218">
        <v>7</v>
      </c>
      <c r="I287" s="219"/>
      <c r="J287" s="220">
        <f>ROUND(I287*H287,2)</f>
        <v>0</v>
      </c>
      <c r="K287" s="216" t="s">
        <v>161</v>
      </c>
      <c r="L287" s="46"/>
      <c r="M287" s="221" t="s">
        <v>21</v>
      </c>
      <c r="N287" s="222" t="s">
        <v>47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0.14999999999999999</v>
      </c>
      <c r="T287" s="224">
        <f>S287*H287</f>
        <v>1.05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162</v>
      </c>
      <c r="AT287" s="225" t="s">
        <v>157</v>
      </c>
      <c r="AU287" s="225" t="s">
        <v>85</v>
      </c>
      <c r="AY287" s="19" t="s">
        <v>155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83</v>
      </c>
      <c r="BK287" s="226">
        <f>ROUND(I287*H287,2)</f>
        <v>0</v>
      </c>
      <c r="BL287" s="19" t="s">
        <v>162</v>
      </c>
      <c r="BM287" s="225" t="s">
        <v>1229</v>
      </c>
    </row>
    <row r="288" s="2" customFormat="1">
      <c r="A288" s="40"/>
      <c r="B288" s="41"/>
      <c r="C288" s="42"/>
      <c r="D288" s="227" t="s">
        <v>164</v>
      </c>
      <c r="E288" s="42"/>
      <c r="F288" s="228" t="s">
        <v>954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164</v>
      </c>
      <c r="AU288" s="19" t="s">
        <v>85</v>
      </c>
    </row>
    <row r="289" s="2" customFormat="1">
      <c r="A289" s="40"/>
      <c r="B289" s="41"/>
      <c r="C289" s="42"/>
      <c r="D289" s="232" t="s">
        <v>166</v>
      </c>
      <c r="E289" s="42"/>
      <c r="F289" s="233" t="s">
        <v>955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166</v>
      </c>
      <c r="AU289" s="19" t="s">
        <v>85</v>
      </c>
    </row>
    <row r="290" s="12" customFormat="1" ht="22.8" customHeight="1">
      <c r="A290" s="12"/>
      <c r="B290" s="198"/>
      <c r="C290" s="199"/>
      <c r="D290" s="200" t="s">
        <v>75</v>
      </c>
      <c r="E290" s="212" t="s">
        <v>982</v>
      </c>
      <c r="F290" s="212" t="s">
        <v>983</v>
      </c>
      <c r="G290" s="199"/>
      <c r="H290" s="199"/>
      <c r="I290" s="202"/>
      <c r="J290" s="213">
        <f>BK290</f>
        <v>0</v>
      </c>
      <c r="K290" s="199"/>
      <c r="L290" s="204"/>
      <c r="M290" s="205"/>
      <c r="N290" s="206"/>
      <c r="O290" s="206"/>
      <c r="P290" s="207">
        <f>SUM(P291:P313)</f>
        <v>0</v>
      </c>
      <c r="Q290" s="206"/>
      <c r="R290" s="207">
        <f>SUM(R291:R313)</f>
        <v>0</v>
      </c>
      <c r="S290" s="206"/>
      <c r="T290" s="208">
        <f>SUM(T291:T313)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9" t="s">
        <v>83</v>
      </c>
      <c r="AT290" s="210" t="s">
        <v>75</v>
      </c>
      <c r="AU290" s="210" t="s">
        <v>83</v>
      </c>
      <c r="AY290" s="209" t="s">
        <v>155</v>
      </c>
      <c r="BK290" s="211">
        <f>SUM(BK291:BK313)</f>
        <v>0</v>
      </c>
    </row>
    <row r="291" s="2" customFormat="1" ht="16.5" customHeight="1">
      <c r="A291" s="40"/>
      <c r="B291" s="41"/>
      <c r="C291" s="214" t="s">
        <v>520</v>
      </c>
      <c r="D291" s="214" t="s">
        <v>157</v>
      </c>
      <c r="E291" s="215" t="s">
        <v>985</v>
      </c>
      <c r="F291" s="216" t="s">
        <v>986</v>
      </c>
      <c r="G291" s="217" t="s">
        <v>443</v>
      </c>
      <c r="H291" s="218">
        <v>20.323</v>
      </c>
      <c r="I291" s="219"/>
      <c r="J291" s="220">
        <f>ROUND(I291*H291,2)</f>
        <v>0</v>
      </c>
      <c r="K291" s="216" t="s">
        <v>161</v>
      </c>
      <c r="L291" s="46"/>
      <c r="M291" s="221" t="s">
        <v>21</v>
      </c>
      <c r="N291" s="222" t="s">
        <v>47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162</v>
      </c>
      <c r="AT291" s="225" t="s">
        <v>157</v>
      </c>
      <c r="AU291" s="225" t="s">
        <v>85</v>
      </c>
      <c r="AY291" s="19" t="s">
        <v>155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83</v>
      </c>
      <c r="BK291" s="226">
        <f>ROUND(I291*H291,2)</f>
        <v>0</v>
      </c>
      <c r="BL291" s="19" t="s">
        <v>162</v>
      </c>
      <c r="BM291" s="225" t="s">
        <v>1230</v>
      </c>
    </row>
    <row r="292" s="2" customFormat="1">
      <c r="A292" s="40"/>
      <c r="B292" s="41"/>
      <c r="C292" s="42"/>
      <c r="D292" s="227" t="s">
        <v>164</v>
      </c>
      <c r="E292" s="42"/>
      <c r="F292" s="228" t="s">
        <v>988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164</v>
      </c>
      <c r="AU292" s="19" t="s">
        <v>85</v>
      </c>
    </row>
    <row r="293" s="2" customFormat="1">
      <c r="A293" s="40"/>
      <c r="B293" s="41"/>
      <c r="C293" s="42"/>
      <c r="D293" s="232" t="s">
        <v>166</v>
      </c>
      <c r="E293" s="42"/>
      <c r="F293" s="233" t="s">
        <v>989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166</v>
      </c>
      <c r="AU293" s="19" t="s">
        <v>85</v>
      </c>
    </row>
    <row r="294" s="2" customFormat="1" ht="16.5" customHeight="1">
      <c r="A294" s="40"/>
      <c r="B294" s="41"/>
      <c r="C294" s="214" t="s">
        <v>529</v>
      </c>
      <c r="D294" s="214" t="s">
        <v>157</v>
      </c>
      <c r="E294" s="215" t="s">
        <v>991</v>
      </c>
      <c r="F294" s="216" t="s">
        <v>992</v>
      </c>
      <c r="G294" s="217" t="s">
        <v>443</v>
      </c>
      <c r="H294" s="218">
        <v>20.323</v>
      </c>
      <c r="I294" s="219"/>
      <c r="J294" s="220">
        <f>ROUND(I294*H294,2)</f>
        <v>0</v>
      </c>
      <c r="K294" s="216" t="s">
        <v>161</v>
      </c>
      <c r="L294" s="46"/>
      <c r="M294" s="221" t="s">
        <v>21</v>
      </c>
      <c r="N294" s="222" t="s">
        <v>47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162</v>
      </c>
      <c r="AT294" s="225" t="s">
        <v>157</v>
      </c>
      <c r="AU294" s="225" t="s">
        <v>85</v>
      </c>
      <c r="AY294" s="19" t="s">
        <v>155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83</v>
      </c>
      <c r="BK294" s="226">
        <f>ROUND(I294*H294,2)</f>
        <v>0</v>
      </c>
      <c r="BL294" s="19" t="s">
        <v>162</v>
      </c>
      <c r="BM294" s="225" t="s">
        <v>1231</v>
      </c>
    </row>
    <row r="295" s="2" customFormat="1">
      <c r="A295" s="40"/>
      <c r="B295" s="41"/>
      <c r="C295" s="42"/>
      <c r="D295" s="227" t="s">
        <v>164</v>
      </c>
      <c r="E295" s="42"/>
      <c r="F295" s="228" t="s">
        <v>994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164</v>
      </c>
      <c r="AU295" s="19" t="s">
        <v>85</v>
      </c>
    </row>
    <row r="296" s="2" customFormat="1">
      <c r="A296" s="40"/>
      <c r="B296" s="41"/>
      <c r="C296" s="42"/>
      <c r="D296" s="232" t="s">
        <v>166</v>
      </c>
      <c r="E296" s="42"/>
      <c r="F296" s="233" t="s">
        <v>995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166</v>
      </c>
      <c r="AU296" s="19" t="s">
        <v>85</v>
      </c>
    </row>
    <row r="297" s="2" customFormat="1" ht="16.5" customHeight="1">
      <c r="A297" s="40"/>
      <c r="B297" s="41"/>
      <c r="C297" s="214" t="s">
        <v>536</v>
      </c>
      <c r="D297" s="214" t="s">
        <v>157</v>
      </c>
      <c r="E297" s="215" t="s">
        <v>997</v>
      </c>
      <c r="F297" s="216" t="s">
        <v>998</v>
      </c>
      <c r="G297" s="217" t="s">
        <v>443</v>
      </c>
      <c r="H297" s="218">
        <v>325.16800000000001</v>
      </c>
      <c r="I297" s="219"/>
      <c r="J297" s="220">
        <f>ROUND(I297*H297,2)</f>
        <v>0</v>
      </c>
      <c r="K297" s="216" t="s">
        <v>161</v>
      </c>
      <c r="L297" s="46"/>
      <c r="M297" s="221" t="s">
        <v>21</v>
      </c>
      <c r="N297" s="222" t="s">
        <v>47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162</v>
      </c>
      <c r="AT297" s="225" t="s">
        <v>157</v>
      </c>
      <c r="AU297" s="225" t="s">
        <v>85</v>
      </c>
      <c r="AY297" s="19" t="s">
        <v>155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83</v>
      </c>
      <c r="BK297" s="226">
        <f>ROUND(I297*H297,2)</f>
        <v>0</v>
      </c>
      <c r="BL297" s="19" t="s">
        <v>162</v>
      </c>
      <c r="BM297" s="225" t="s">
        <v>1232</v>
      </c>
    </row>
    <row r="298" s="2" customFormat="1">
      <c r="A298" s="40"/>
      <c r="B298" s="41"/>
      <c r="C298" s="42"/>
      <c r="D298" s="227" t="s">
        <v>164</v>
      </c>
      <c r="E298" s="42"/>
      <c r="F298" s="228" t="s">
        <v>1000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164</v>
      </c>
      <c r="AU298" s="19" t="s">
        <v>85</v>
      </c>
    </row>
    <row r="299" s="2" customFormat="1">
      <c r="A299" s="40"/>
      <c r="B299" s="41"/>
      <c r="C299" s="42"/>
      <c r="D299" s="232" t="s">
        <v>166</v>
      </c>
      <c r="E299" s="42"/>
      <c r="F299" s="233" t="s">
        <v>1001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166</v>
      </c>
      <c r="AU299" s="19" t="s">
        <v>85</v>
      </c>
    </row>
    <row r="300" s="14" customFormat="1">
      <c r="A300" s="14"/>
      <c r="B300" s="244"/>
      <c r="C300" s="245"/>
      <c r="D300" s="227" t="s">
        <v>168</v>
      </c>
      <c r="E300" s="245"/>
      <c r="F300" s="247" t="s">
        <v>2028</v>
      </c>
      <c r="G300" s="245"/>
      <c r="H300" s="248">
        <v>325.16800000000001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168</v>
      </c>
      <c r="AU300" s="254" t="s">
        <v>85</v>
      </c>
      <c r="AV300" s="14" t="s">
        <v>85</v>
      </c>
      <c r="AW300" s="14" t="s">
        <v>4</v>
      </c>
      <c r="AX300" s="14" t="s">
        <v>83</v>
      </c>
      <c r="AY300" s="254" t="s">
        <v>155</v>
      </c>
    </row>
    <row r="301" s="2" customFormat="1" ht="24.15" customHeight="1">
      <c r="A301" s="40"/>
      <c r="B301" s="41"/>
      <c r="C301" s="214" t="s">
        <v>550</v>
      </c>
      <c r="D301" s="214" t="s">
        <v>157</v>
      </c>
      <c r="E301" s="215" t="s">
        <v>1234</v>
      </c>
      <c r="F301" s="216" t="s">
        <v>1235</v>
      </c>
      <c r="G301" s="217" t="s">
        <v>443</v>
      </c>
      <c r="H301" s="218">
        <v>19.273</v>
      </c>
      <c r="I301" s="219"/>
      <c r="J301" s="220">
        <f>ROUND(I301*H301,2)</f>
        <v>0</v>
      </c>
      <c r="K301" s="216" t="s">
        <v>161</v>
      </c>
      <c r="L301" s="46"/>
      <c r="M301" s="221" t="s">
        <v>21</v>
      </c>
      <c r="N301" s="222" t="s">
        <v>47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162</v>
      </c>
      <c r="AT301" s="225" t="s">
        <v>157</v>
      </c>
      <c r="AU301" s="225" t="s">
        <v>85</v>
      </c>
      <c r="AY301" s="19" t="s">
        <v>155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83</v>
      </c>
      <c r="BK301" s="226">
        <f>ROUND(I301*H301,2)</f>
        <v>0</v>
      </c>
      <c r="BL301" s="19" t="s">
        <v>162</v>
      </c>
      <c r="BM301" s="225" t="s">
        <v>1236</v>
      </c>
    </row>
    <row r="302" s="2" customFormat="1">
      <c r="A302" s="40"/>
      <c r="B302" s="41"/>
      <c r="C302" s="42"/>
      <c r="D302" s="227" t="s">
        <v>164</v>
      </c>
      <c r="E302" s="42"/>
      <c r="F302" s="228" t="s">
        <v>1032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164</v>
      </c>
      <c r="AU302" s="19" t="s">
        <v>85</v>
      </c>
    </row>
    <row r="303" s="2" customFormat="1">
      <c r="A303" s="40"/>
      <c r="B303" s="41"/>
      <c r="C303" s="42"/>
      <c r="D303" s="232" t="s">
        <v>166</v>
      </c>
      <c r="E303" s="42"/>
      <c r="F303" s="233" t="s">
        <v>1237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166</v>
      </c>
      <c r="AU303" s="19" t="s">
        <v>85</v>
      </c>
    </row>
    <row r="304" s="2" customFormat="1" ht="16.5" customHeight="1">
      <c r="A304" s="40"/>
      <c r="B304" s="41"/>
      <c r="C304" s="214" t="s">
        <v>561</v>
      </c>
      <c r="D304" s="214" t="s">
        <v>157</v>
      </c>
      <c r="E304" s="215" t="s">
        <v>1017</v>
      </c>
      <c r="F304" s="216" t="s">
        <v>1018</v>
      </c>
      <c r="G304" s="217" t="s">
        <v>443</v>
      </c>
      <c r="H304" s="218">
        <v>100.628</v>
      </c>
      <c r="I304" s="219"/>
      <c r="J304" s="220">
        <f>ROUND(I304*H304,2)</f>
        <v>0</v>
      </c>
      <c r="K304" s="216" t="s">
        <v>161</v>
      </c>
      <c r="L304" s="46"/>
      <c r="M304" s="221" t="s">
        <v>21</v>
      </c>
      <c r="N304" s="222" t="s">
        <v>47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162</v>
      </c>
      <c r="AT304" s="225" t="s">
        <v>157</v>
      </c>
      <c r="AU304" s="225" t="s">
        <v>85</v>
      </c>
      <c r="AY304" s="19" t="s">
        <v>155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83</v>
      </c>
      <c r="BK304" s="226">
        <f>ROUND(I304*H304,2)</f>
        <v>0</v>
      </c>
      <c r="BL304" s="19" t="s">
        <v>162</v>
      </c>
      <c r="BM304" s="225" t="s">
        <v>1629</v>
      </c>
    </row>
    <row r="305" s="2" customFormat="1">
      <c r="A305" s="40"/>
      <c r="B305" s="41"/>
      <c r="C305" s="42"/>
      <c r="D305" s="227" t="s">
        <v>164</v>
      </c>
      <c r="E305" s="42"/>
      <c r="F305" s="228" t="s">
        <v>1020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164</v>
      </c>
      <c r="AU305" s="19" t="s">
        <v>85</v>
      </c>
    </row>
    <row r="306" s="2" customFormat="1">
      <c r="A306" s="40"/>
      <c r="B306" s="41"/>
      <c r="C306" s="42"/>
      <c r="D306" s="232" t="s">
        <v>166</v>
      </c>
      <c r="E306" s="42"/>
      <c r="F306" s="233" t="s">
        <v>1021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166</v>
      </c>
      <c r="AU306" s="19" t="s">
        <v>85</v>
      </c>
    </row>
    <row r="307" s="2" customFormat="1" ht="16.5" customHeight="1">
      <c r="A307" s="40"/>
      <c r="B307" s="41"/>
      <c r="C307" s="214" t="s">
        <v>566</v>
      </c>
      <c r="D307" s="214" t="s">
        <v>157</v>
      </c>
      <c r="E307" s="215" t="s">
        <v>1023</v>
      </c>
      <c r="F307" s="216" t="s">
        <v>1024</v>
      </c>
      <c r="G307" s="217" t="s">
        <v>443</v>
      </c>
      <c r="H307" s="218">
        <v>1610.048</v>
      </c>
      <c r="I307" s="219"/>
      <c r="J307" s="220">
        <f>ROUND(I307*H307,2)</f>
        <v>0</v>
      </c>
      <c r="K307" s="216" t="s">
        <v>161</v>
      </c>
      <c r="L307" s="46"/>
      <c r="M307" s="221" t="s">
        <v>21</v>
      </c>
      <c r="N307" s="222" t="s">
        <v>47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162</v>
      </c>
      <c r="AT307" s="225" t="s">
        <v>157</v>
      </c>
      <c r="AU307" s="225" t="s">
        <v>85</v>
      </c>
      <c r="AY307" s="19" t="s">
        <v>155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83</v>
      </c>
      <c r="BK307" s="226">
        <f>ROUND(I307*H307,2)</f>
        <v>0</v>
      </c>
      <c r="BL307" s="19" t="s">
        <v>162</v>
      </c>
      <c r="BM307" s="225" t="s">
        <v>1630</v>
      </c>
    </row>
    <row r="308" s="2" customFormat="1">
      <c r="A308" s="40"/>
      <c r="B308" s="41"/>
      <c r="C308" s="42"/>
      <c r="D308" s="227" t="s">
        <v>164</v>
      </c>
      <c r="E308" s="42"/>
      <c r="F308" s="228" t="s">
        <v>1013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164</v>
      </c>
      <c r="AU308" s="19" t="s">
        <v>85</v>
      </c>
    </row>
    <row r="309" s="2" customFormat="1">
      <c r="A309" s="40"/>
      <c r="B309" s="41"/>
      <c r="C309" s="42"/>
      <c r="D309" s="232" t="s">
        <v>166</v>
      </c>
      <c r="E309" s="42"/>
      <c r="F309" s="233" t="s">
        <v>1026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166</v>
      </c>
      <c r="AU309" s="19" t="s">
        <v>85</v>
      </c>
    </row>
    <row r="310" s="14" customFormat="1">
      <c r="A310" s="14"/>
      <c r="B310" s="244"/>
      <c r="C310" s="245"/>
      <c r="D310" s="227" t="s">
        <v>168</v>
      </c>
      <c r="E310" s="245"/>
      <c r="F310" s="247" t="s">
        <v>2029</v>
      </c>
      <c r="G310" s="245"/>
      <c r="H310" s="248">
        <v>1610.048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168</v>
      </c>
      <c r="AU310" s="254" t="s">
        <v>85</v>
      </c>
      <c r="AV310" s="14" t="s">
        <v>85</v>
      </c>
      <c r="AW310" s="14" t="s">
        <v>4</v>
      </c>
      <c r="AX310" s="14" t="s">
        <v>83</v>
      </c>
      <c r="AY310" s="254" t="s">
        <v>155</v>
      </c>
    </row>
    <row r="311" s="2" customFormat="1" ht="24.15" customHeight="1">
      <c r="A311" s="40"/>
      <c r="B311" s="41"/>
      <c r="C311" s="214" t="s">
        <v>576</v>
      </c>
      <c r="D311" s="214" t="s">
        <v>157</v>
      </c>
      <c r="E311" s="215" t="s">
        <v>1046</v>
      </c>
      <c r="F311" s="216" t="s">
        <v>1047</v>
      </c>
      <c r="G311" s="217" t="s">
        <v>443</v>
      </c>
      <c r="H311" s="218">
        <v>100.628</v>
      </c>
      <c r="I311" s="219"/>
      <c r="J311" s="220">
        <f>ROUND(I311*H311,2)</f>
        <v>0</v>
      </c>
      <c r="K311" s="216" t="s">
        <v>161</v>
      </c>
      <c r="L311" s="46"/>
      <c r="M311" s="221" t="s">
        <v>21</v>
      </c>
      <c r="N311" s="222" t="s">
        <v>47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162</v>
      </c>
      <c r="AT311" s="225" t="s">
        <v>157</v>
      </c>
      <c r="AU311" s="225" t="s">
        <v>85</v>
      </c>
      <c r="AY311" s="19" t="s">
        <v>155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83</v>
      </c>
      <c r="BK311" s="226">
        <f>ROUND(I311*H311,2)</f>
        <v>0</v>
      </c>
      <c r="BL311" s="19" t="s">
        <v>162</v>
      </c>
      <c r="BM311" s="225" t="s">
        <v>1632</v>
      </c>
    </row>
    <row r="312" s="2" customFormat="1">
      <c r="A312" s="40"/>
      <c r="B312" s="41"/>
      <c r="C312" s="42"/>
      <c r="D312" s="227" t="s">
        <v>164</v>
      </c>
      <c r="E312" s="42"/>
      <c r="F312" s="228" t="s">
        <v>1047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164</v>
      </c>
      <c r="AU312" s="19" t="s">
        <v>85</v>
      </c>
    </row>
    <row r="313" s="2" customFormat="1">
      <c r="A313" s="40"/>
      <c r="B313" s="41"/>
      <c r="C313" s="42"/>
      <c r="D313" s="232" t="s">
        <v>166</v>
      </c>
      <c r="E313" s="42"/>
      <c r="F313" s="233" t="s">
        <v>1049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166</v>
      </c>
      <c r="AU313" s="19" t="s">
        <v>85</v>
      </c>
    </row>
    <row r="314" s="12" customFormat="1" ht="22.8" customHeight="1">
      <c r="A314" s="12"/>
      <c r="B314" s="198"/>
      <c r="C314" s="199"/>
      <c r="D314" s="200" t="s">
        <v>75</v>
      </c>
      <c r="E314" s="212" t="s">
        <v>1050</v>
      </c>
      <c r="F314" s="212" t="s">
        <v>1051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SUM(P315:P317)</f>
        <v>0</v>
      </c>
      <c r="Q314" s="206"/>
      <c r="R314" s="207">
        <f>SUM(R315:R317)</f>
        <v>0</v>
      </c>
      <c r="S314" s="206"/>
      <c r="T314" s="208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83</v>
      </c>
      <c r="AT314" s="210" t="s">
        <v>75</v>
      </c>
      <c r="AU314" s="210" t="s">
        <v>83</v>
      </c>
      <c r="AY314" s="209" t="s">
        <v>155</v>
      </c>
      <c r="BK314" s="211">
        <f>SUM(BK315:BK317)</f>
        <v>0</v>
      </c>
    </row>
    <row r="315" s="2" customFormat="1" ht="16.5" customHeight="1">
      <c r="A315" s="40"/>
      <c r="B315" s="41"/>
      <c r="C315" s="214" t="s">
        <v>581</v>
      </c>
      <c r="D315" s="214" t="s">
        <v>157</v>
      </c>
      <c r="E315" s="215" t="s">
        <v>1238</v>
      </c>
      <c r="F315" s="216" t="s">
        <v>1239</v>
      </c>
      <c r="G315" s="217" t="s">
        <v>443</v>
      </c>
      <c r="H315" s="218">
        <v>90.359999999999999</v>
      </c>
      <c r="I315" s="219"/>
      <c r="J315" s="220">
        <f>ROUND(I315*H315,2)</f>
        <v>0</v>
      </c>
      <c r="K315" s="216" t="s">
        <v>161</v>
      </c>
      <c r="L315" s="46"/>
      <c r="M315" s="221" t="s">
        <v>21</v>
      </c>
      <c r="N315" s="222" t="s">
        <v>47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162</v>
      </c>
      <c r="AT315" s="225" t="s">
        <v>157</v>
      </c>
      <c r="AU315" s="225" t="s">
        <v>85</v>
      </c>
      <c r="AY315" s="19" t="s">
        <v>155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83</v>
      </c>
      <c r="BK315" s="226">
        <f>ROUND(I315*H315,2)</f>
        <v>0</v>
      </c>
      <c r="BL315" s="19" t="s">
        <v>162</v>
      </c>
      <c r="BM315" s="225" t="s">
        <v>1240</v>
      </c>
    </row>
    <row r="316" s="2" customFormat="1">
      <c r="A316" s="40"/>
      <c r="B316" s="41"/>
      <c r="C316" s="42"/>
      <c r="D316" s="227" t="s">
        <v>164</v>
      </c>
      <c r="E316" s="42"/>
      <c r="F316" s="228" t="s">
        <v>1241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164</v>
      </c>
      <c r="AU316" s="19" t="s">
        <v>85</v>
      </c>
    </row>
    <row r="317" s="2" customFormat="1">
      <c r="A317" s="40"/>
      <c r="B317" s="41"/>
      <c r="C317" s="42"/>
      <c r="D317" s="232" t="s">
        <v>166</v>
      </c>
      <c r="E317" s="42"/>
      <c r="F317" s="233" t="s">
        <v>1242</v>
      </c>
      <c r="G317" s="42"/>
      <c r="H317" s="42"/>
      <c r="I317" s="229"/>
      <c r="J317" s="42"/>
      <c r="K317" s="42"/>
      <c r="L317" s="46"/>
      <c r="M317" s="291"/>
      <c r="N317" s="292"/>
      <c r="O317" s="293"/>
      <c r="P317" s="293"/>
      <c r="Q317" s="293"/>
      <c r="R317" s="293"/>
      <c r="S317" s="293"/>
      <c r="T317" s="2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166</v>
      </c>
      <c r="AU317" s="19" t="s">
        <v>85</v>
      </c>
    </row>
    <row r="318" s="2" customFormat="1" ht="6.96" customHeight="1">
      <c r="A318" s="40"/>
      <c r="B318" s="61"/>
      <c r="C318" s="62"/>
      <c r="D318" s="62"/>
      <c r="E318" s="62"/>
      <c r="F318" s="62"/>
      <c r="G318" s="62"/>
      <c r="H318" s="62"/>
      <c r="I318" s="62"/>
      <c r="J318" s="62"/>
      <c r="K318" s="62"/>
      <c r="L318" s="46"/>
      <c r="M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</sheetData>
  <sheetProtection sheet="1" autoFilter="0" formatColumns="0" formatRows="0" objects="1" scenarios="1" spinCount="100000" saltValue="KJO/7PEGqs9/Ts8hr5G1ImfXeBT4nCNxeJqnCMo+AeMg3/RYEfOSg4gIgQEoqyLLmDnJyHe7/J2IqwybCXJaIQ==" hashValue="radjhQd4MejhwQmklPj0lTXnbHeN7aF+k/NKrgqBZ5jVa0ImIdzZQKZxQ85M/aXdB5ui0uzOW+ePHV1zPBLdcA==" algorithmName="SHA-512" password="C71F"/>
  <autoFilter ref="C92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2_02/113107346"/>
    <hyperlink ref="F108" r:id="rId2" display="https://podminky.urs.cz/item/CS_URS_2022_02/132212222"/>
    <hyperlink ref="F125" r:id="rId3" display="https://podminky.urs.cz/item/CS_URS_2022_02/132312222"/>
    <hyperlink ref="F130" r:id="rId4" display="https://podminky.urs.cz/item/CS_URS_2022_02/151101101"/>
    <hyperlink ref="F137" r:id="rId5" display="https://podminky.urs.cz/item/CS_URS_2022_02/151101102"/>
    <hyperlink ref="F142" r:id="rId6" display="https://podminky.urs.cz/item/CS_URS_2022_02/151101111"/>
    <hyperlink ref="F145" r:id="rId7" display="https://podminky.urs.cz/item/CS_URS_2022_02/151101112"/>
    <hyperlink ref="F148" r:id="rId8" display="https://podminky.urs.cz/item/CS_URS_2022_02/162751117"/>
    <hyperlink ref="F155" r:id="rId9" display="https://podminky.urs.cz/item/CS_URS_2022_02/162751119"/>
    <hyperlink ref="F159" r:id="rId10" display="https://podminky.urs.cz/item/CS_URS_2022_02/162751137"/>
    <hyperlink ref="F166" r:id="rId11" display="https://podminky.urs.cz/item/CS_URS_2022_02/162751139"/>
    <hyperlink ref="F170" r:id="rId12" display="https://podminky.urs.cz/item/CS_URS_2022_02/171201221"/>
    <hyperlink ref="F178" r:id="rId13" display="https://podminky.urs.cz/item/CS_URS_2022_02/174151101"/>
    <hyperlink ref="F195" r:id="rId14" display="https://podminky.urs.cz/item/CS_URS_2022_02/175151101"/>
    <hyperlink ref="F212" r:id="rId15" display="https://podminky.urs.cz/item/CS_URS_2022_02/451573111"/>
    <hyperlink ref="F220" r:id="rId16" display="https://podminky.urs.cz/item/CS_URS_2022_02/452312131"/>
    <hyperlink ref="F231" r:id="rId17" display="https://podminky.urs.cz/item/CS_URS_2022_02/831312121"/>
    <hyperlink ref="F240" r:id="rId18" display="https://podminky.urs.cz/item/CS_URS_2022_02/831312193"/>
    <hyperlink ref="F243" r:id="rId19" display="https://podminky.urs.cz/item/CS_URS_2022_02/831352121"/>
    <hyperlink ref="F251" r:id="rId20" display="https://podminky.urs.cz/item/CS_URS_2022_02/831352193"/>
    <hyperlink ref="F254" r:id="rId21" display="https://podminky.urs.cz/item/CS_URS_2022_02/892351111"/>
    <hyperlink ref="F272" r:id="rId22" display="https://podminky.urs.cz/item/CS_URS_2022_02/919735116"/>
    <hyperlink ref="F279" r:id="rId23" display="https://podminky.urs.cz/item/CS_URS_2022_02/810351811"/>
    <hyperlink ref="F283" r:id="rId24" display="https://podminky.urs.cz/item/CS_URS_2022_02/890411851"/>
    <hyperlink ref="F289" r:id="rId25" display="https://podminky.urs.cz/item/CS_URS_2022_02/899103211"/>
    <hyperlink ref="F293" r:id="rId26" display="https://podminky.urs.cz/item/CS_URS_2022_02/997013111"/>
    <hyperlink ref="F296" r:id="rId27" display="https://podminky.urs.cz/item/CS_URS_2022_02/997013501"/>
    <hyperlink ref="F299" r:id="rId28" display="https://podminky.urs.cz/item/CS_URS_2022_02/997013509"/>
    <hyperlink ref="F303" r:id="rId29" display="https://podminky.urs.cz/item/CS_URS_2022_02/997013861"/>
    <hyperlink ref="F306" r:id="rId30" display="https://podminky.urs.cz/item/CS_URS_2022_02/997221561"/>
    <hyperlink ref="F309" r:id="rId31" display="https://podminky.urs.cz/item/CS_URS_2022_02/997221569"/>
    <hyperlink ref="F313" r:id="rId32" display="https://podminky.urs.cz/item/CS_URS_2022_02/997221875"/>
    <hyperlink ref="F317" r:id="rId33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1" customFormat="1" ht="12" customHeight="1">
      <c r="B8" s="22"/>
      <c r="D8" s="144" t="s">
        <v>119</v>
      </c>
      <c r="L8" s="22"/>
    </row>
    <row r="9" s="2" customFormat="1" ht="16.5" customHeight="1">
      <c r="A9" s="40"/>
      <c r="B9" s="46"/>
      <c r="C9" s="40"/>
      <c r="D9" s="40"/>
      <c r="E9" s="145" t="s">
        <v>1695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2030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21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22</v>
      </c>
      <c r="E14" s="40"/>
      <c r="F14" s="135" t="s">
        <v>23</v>
      </c>
      <c r="G14" s="40"/>
      <c r="H14" s="40"/>
      <c r="I14" s="144" t="s">
        <v>24</v>
      </c>
      <c r="J14" s="148" t="str">
        <f>'Rekapitulace stavby'!AN8</f>
        <v>26. 7. 2022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26</v>
      </c>
      <c r="E16" s="40"/>
      <c r="F16" s="40"/>
      <c r="G16" s="40"/>
      <c r="H16" s="40"/>
      <c r="I16" s="144" t="s">
        <v>27</v>
      </c>
      <c r="J16" s="135" t="s">
        <v>28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4" t="s">
        <v>30</v>
      </c>
      <c r="J17" s="135" t="s">
        <v>21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27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30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27</v>
      </c>
      <c r="J22" s="135" t="s">
        <v>34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4" t="s">
        <v>30</v>
      </c>
      <c r="J23" s="135" t="s">
        <v>36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27</v>
      </c>
      <c r="J25" s="135" t="s">
        <v>21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4" t="s">
        <v>30</v>
      </c>
      <c r="J26" s="135" t="s">
        <v>21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21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ROUND((SUM(BE91:BE164)),  2)</f>
        <v>0</v>
      </c>
      <c r="G35" s="40"/>
      <c r="H35" s="40"/>
      <c r="I35" s="159">
        <v>0.20999999999999999</v>
      </c>
      <c r="J35" s="158">
        <f>ROUND(((SUM(BE91:BE164))*I35),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ROUND((SUM(BF91:BF164)),  2)</f>
        <v>0</v>
      </c>
      <c r="G36" s="40"/>
      <c r="H36" s="40"/>
      <c r="I36" s="159">
        <v>0.14999999999999999</v>
      </c>
      <c r="J36" s="158">
        <f>ROUND(((SUM(BF91:BF164))*I36),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ROUND((SUM(BG91:BG164)),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ROUND((SUM(BH91:BH164)),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ROUND((SUM(BI91:BI164)),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Valtice - rekonstrukce kanalizace na ulicích Mikulovská, Břeclavská - část II.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1695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330.4.3 - Obnova povrchu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Valtice</v>
      </c>
      <c r="G56" s="42"/>
      <c r="H56" s="42"/>
      <c r="I56" s="34" t="s">
        <v>24</v>
      </c>
      <c r="J56" s="74" t="str">
        <f>IF(J14="","",J14)</f>
        <v>26. 7. 2022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Vodovody a kanalizace Břeclav a.s.</v>
      </c>
      <c r="G58" s="42"/>
      <c r="H58" s="42"/>
      <c r="I58" s="34" t="s">
        <v>33</v>
      </c>
      <c r="J58" s="38" t="str">
        <f>E23</f>
        <v>AQUA PROCON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Humpolík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124</v>
      </c>
      <c r="D61" s="173"/>
      <c r="E61" s="173"/>
      <c r="F61" s="173"/>
      <c r="G61" s="173"/>
      <c r="H61" s="173"/>
      <c r="I61" s="173"/>
      <c r="J61" s="174" t="s">
        <v>125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6"/>
      <c r="C64" s="177"/>
      <c r="D64" s="178" t="s">
        <v>127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1244</v>
      </c>
      <c r="E66" s="184"/>
      <c r="F66" s="184"/>
      <c r="G66" s="184"/>
      <c r="H66" s="184"/>
      <c r="I66" s="184"/>
      <c r="J66" s="185">
        <f>J113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134</v>
      </c>
      <c r="E67" s="184"/>
      <c r="F67" s="184"/>
      <c r="G67" s="184"/>
      <c r="H67" s="184"/>
      <c r="I67" s="184"/>
      <c r="J67" s="185">
        <f>J133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136</v>
      </c>
      <c r="E68" s="184"/>
      <c r="F68" s="184"/>
      <c r="G68" s="184"/>
      <c r="H68" s="184"/>
      <c r="I68" s="184"/>
      <c r="J68" s="185">
        <f>J143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137</v>
      </c>
      <c r="E69" s="184"/>
      <c r="F69" s="184"/>
      <c r="G69" s="184"/>
      <c r="H69" s="184"/>
      <c r="I69" s="184"/>
      <c r="J69" s="185">
        <f>J161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140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Valtice - rekonstrukce kanalizace na ulicích Mikulovská, Břeclavská - část II.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119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1695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121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330.4.3 - Obnova povrchu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F14</f>
        <v>Valtice</v>
      </c>
      <c r="G85" s="42"/>
      <c r="H85" s="42"/>
      <c r="I85" s="34" t="s">
        <v>24</v>
      </c>
      <c r="J85" s="74" t="str">
        <f>IF(J14="","",J14)</f>
        <v>26. 7. 2022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26</v>
      </c>
      <c r="D87" s="42"/>
      <c r="E87" s="42"/>
      <c r="F87" s="29" t="str">
        <f>E17</f>
        <v>Vodovody a kanalizace Břeclav a.s.</v>
      </c>
      <c r="G87" s="42"/>
      <c r="H87" s="42"/>
      <c r="I87" s="34" t="s">
        <v>33</v>
      </c>
      <c r="J87" s="38" t="str">
        <f>E23</f>
        <v>AQUA PROCON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38</v>
      </c>
      <c r="J88" s="38" t="str">
        <f>E26</f>
        <v>Ing. Humpolík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141</v>
      </c>
      <c r="D90" s="190" t="s">
        <v>61</v>
      </c>
      <c r="E90" s="190" t="s">
        <v>57</v>
      </c>
      <c r="F90" s="190" t="s">
        <v>58</v>
      </c>
      <c r="G90" s="190" t="s">
        <v>142</v>
      </c>
      <c r="H90" s="190" t="s">
        <v>143</v>
      </c>
      <c r="I90" s="190" t="s">
        <v>144</v>
      </c>
      <c r="J90" s="190" t="s">
        <v>125</v>
      </c>
      <c r="K90" s="191" t="s">
        <v>145</v>
      </c>
      <c r="L90" s="192"/>
      <c r="M90" s="94" t="s">
        <v>21</v>
      </c>
      <c r="N90" s="95" t="s">
        <v>46</v>
      </c>
      <c r="O90" s="95" t="s">
        <v>146</v>
      </c>
      <c r="P90" s="95" t="s">
        <v>147</v>
      </c>
      <c r="Q90" s="95" t="s">
        <v>148</v>
      </c>
      <c r="R90" s="95" t="s">
        <v>149</v>
      </c>
      <c r="S90" s="95" t="s">
        <v>150</v>
      </c>
      <c r="T90" s="96" t="s">
        <v>151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152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0.099529080000000006</v>
      </c>
      <c r="S91" s="98"/>
      <c r="T91" s="196">
        <f>T92</f>
        <v>293.39509000000004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126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153</v>
      </c>
      <c r="F92" s="201" t="s">
        <v>154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P93+P113+P133+P143+P161</f>
        <v>0</v>
      </c>
      <c r="Q92" s="206"/>
      <c r="R92" s="207">
        <f>R93+R113+R133+R143+R161</f>
        <v>0.099529080000000006</v>
      </c>
      <c r="S92" s="206"/>
      <c r="T92" s="208">
        <f>T93+T113+T133+T143+T161</f>
        <v>293.39509000000004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155</v>
      </c>
      <c r="BK92" s="211">
        <f>BK93+BK113+BK133+BK143+BK161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156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SUM(P94:P112)</f>
        <v>0</v>
      </c>
      <c r="Q93" s="206"/>
      <c r="R93" s="207">
        <f>SUM(R94:R112)</f>
        <v>0.094229080000000007</v>
      </c>
      <c r="S93" s="206"/>
      <c r="T93" s="208">
        <f>SUM(T94:T112)</f>
        <v>293.39509000000004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155</v>
      </c>
      <c r="BK93" s="211">
        <f>SUM(BK94:BK112)</f>
        <v>0</v>
      </c>
    </row>
    <row r="94" s="2" customFormat="1" ht="16.5" customHeight="1">
      <c r="A94" s="40"/>
      <c r="B94" s="41"/>
      <c r="C94" s="214" t="s">
        <v>83</v>
      </c>
      <c r="D94" s="214" t="s">
        <v>157</v>
      </c>
      <c r="E94" s="215" t="s">
        <v>1635</v>
      </c>
      <c r="F94" s="216" t="s">
        <v>1636</v>
      </c>
      <c r="G94" s="217" t="s">
        <v>160</v>
      </c>
      <c r="H94" s="218">
        <v>214.15700000000001</v>
      </c>
      <c r="I94" s="219"/>
      <c r="J94" s="220">
        <f>ROUND(I94*H94,2)</f>
        <v>0</v>
      </c>
      <c r="K94" s="216" t="s">
        <v>161</v>
      </c>
      <c r="L94" s="46"/>
      <c r="M94" s="221" t="s">
        <v>21</v>
      </c>
      <c r="N94" s="222" t="s">
        <v>47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0.45000000000000001</v>
      </c>
      <c r="T94" s="224">
        <f>S94*H94</f>
        <v>96.370650000000012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162</v>
      </c>
      <c r="AT94" s="225" t="s">
        <v>157</v>
      </c>
      <c r="AU94" s="225" t="s">
        <v>85</v>
      </c>
      <c r="AY94" s="19" t="s">
        <v>155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83</v>
      </c>
      <c r="BK94" s="226">
        <f>ROUND(I94*H94,2)</f>
        <v>0</v>
      </c>
      <c r="BL94" s="19" t="s">
        <v>162</v>
      </c>
      <c r="BM94" s="225" t="s">
        <v>1637</v>
      </c>
    </row>
    <row r="95" s="2" customFormat="1">
      <c r="A95" s="40"/>
      <c r="B95" s="41"/>
      <c r="C95" s="42"/>
      <c r="D95" s="227" t="s">
        <v>164</v>
      </c>
      <c r="E95" s="42"/>
      <c r="F95" s="228" t="s">
        <v>1638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164</v>
      </c>
      <c r="AU95" s="19" t="s">
        <v>85</v>
      </c>
    </row>
    <row r="96" s="2" customFormat="1">
      <c r="A96" s="40"/>
      <c r="B96" s="41"/>
      <c r="C96" s="42"/>
      <c r="D96" s="232" t="s">
        <v>166</v>
      </c>
      <c r="E96" s="42"/>
      <c r="F96" s="233" t="s">
        <v>1639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166</v>
      </c>
      <c r="AU96" s="19" t="s">
        <v>85</v>
      </c>
    </row>
    <row r="97" s="14" customFormat="1">
      <c r="A97" s="14"/>
      <c r="B97" s="244"/>
      <c r="C97" s="245"/>
      <c r="D97" s="227" t="s">
        <v>168</v>
      </c>
      <c r="E97" s="245"/>
      <c r="F97" s="247" t="s">
        <v>2031</v>
      </c>
      <c r="G97" s="245"/>
      <c r="H97" s="248">
        <v>214.15700000000001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168</v>
      </c>
      <c r="AU97" s="254" t="s">
        <v>85</v>
      </c>
      <c r="AV97" s="14" t="s">
        <v>85</v>
      </c>
      <c r="AW97" s="14" t="s">
        <v>4</v>
      </c>
      <c r="AX97" s="14" t="s">
        <v>83</v>
      </c>
      <c r="AY97" s="254" t="s">
        <v>155</v>
      </c>
    </row>
    <row r="98" s="2" customFormat="1" ht="21.75" customHeight="1">
      <c r="A98" s="40"/>
      <c r="B98" s="41"/>
      <c r="C98" s="214" t="s">
        <v>85</v>
      </c>
      <c r="D98" s="214" t="s">
        <v>157</v>
      </c>
      <c r="E98" s="215" t="s">
        <v>1641</v>
      </c>
      <c r="F98" s="216" t="s">
        <v>1642</v>
      </c>
      <c r="G98" s="217" t="s">
        <v>160</v>
      </c>
      <c r="H98" s="218">
        <v>428.31400000000002</v>
      </c>
      <c r="I98" s="219"/>
      <c r="J98" s="220">
        <f>ROUND(I98*H98,2)</f>
        <v>0</v>
      </c>
      <c r="K98" s="216" t="s">
        <v>161</v>
      </c>
      <c r="L98" s="46"/>
      <c r="M98" s="221" t="s">
        <v>21</v>
      </c>
      <c r="N98" s="222" t="s">
        <v>47</v>
      </c>
      <c r="O98" s="86"/>
      <c r="P98" s="223">
        <f>O98*H98</f>
        <v>0</v>
      </c>
      <c r="Q98" s="223">
        <v>0.00022000000000000001</v>
      </c>
      <c r="R98" s="223">
        <f>Q98*H98</f>
        <v>0.094229080000000007</v>
      </c>
      <c r="S98" s="223">
        <v>0.46000000000000002</v>
      </c>
      <c r="T98" s="224">
        <f>S98*H98</f>
        <v>197.02444000000003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162</v>
      </c>
      <c r="AT98" s="225" t="s">
        <v>157</v>
      </c>
      <c r="AU98" s="225" t="s">
        <v>85</v>
      </c>
      <c r="AY98" s="19" t="s">
        <v>155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162</v>
      </c>
      <c r="BM98" s="225" t="s">
        <v>1643</v>
      </c>
    </row>
    <row r="99" s="2" customFormat="1">
      <c r="A99" s="40"/>
      <c r="B99" s="41"/>
      <c r="C99" s="42"/>
      <c r="D99" s="227" t="s">
        <v>164</v>
      </c>
      <c r="E99" s="42"/>
      <c r="F99" s="228" t="s">
        <v>1644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164</v>
      </c>
      <c r="AU99" s="19" t="s">
        <v>85</v>
      </c>
    </row>
    <row r="100" s="2" customFormat="1">
      <c r="A100" s="40"/>
      <c r="B100" s="41"/>
      <c r="C100" s="42"/>
      <c r="D100" s="232" t="s">
        <v>166</v>
      </c>
      <c r="E100" s="42"/>
      <c r="F100" s="233" t="s">
        <v>1645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166</v>
      </c>
      <c r="AU100" s="19" t="s">
        <v>85</v>
      </c>
    </row>
    <row r="101" s="14" customFormat="1">
      <c r="A101" s="14"/>
      <c r="B101" s="244"/>
      <c r="C101" s="245"/>
      <c r="D101" s="227" t="s">
        <v>168</v>
      </c>
      <c r="E101" s="246" t="s">
        <v>21</v>
      </c>
      <c r="F101" s="247" t="s">
        <v>2032</v>
      </c>
      <c r="G101" s="245"/>
      <c r="H101" s="248">
        <v>740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168</v>
      </c>
      <c r="AU101" s="254" t="s">
        <v>85</v>
      </c>
      <c r="AV101" s="14" t="s">
        <v>85</v>
      </c>
      <c r="AW101" s="14" t="s">
        <v>37</v>
      </c>
      <c r="AX101" s="14" t="s">
        <v>76</v>
      </c>
      <c r="AY101" s="254" t="s">
        <v>155</v>
      </c>
    </row>
    <row r="102" s="13" customFormat="1">
      <c r="A102" s="13"/>
      <c r="B102" s="234"/>
      <c r="C102" s="235"/>
      <c r="D102" s="227" t="s">
        <v>168</v>
      </c>
      <c r="E102" s="236" t="s">
        <v>21</v>
      </c>
      <c r="F102" s="237" t="s">
        <v>1647</v>
      </c>
      <c r="G102" s="235"/>
      <c r="H102" s="236" t="s">
        <v>21</v>
      </c>
      <c r="I102" s="238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168</v>
      </c>
      <c r="AU102" s="243" t="s">
        <v>85</v>
      </c>
      <c r="AV102" s="13" t="s">
        <v>83</v>
      </c>
      <c r="AW102" s="13" t="s">
        <v>37</v>
      </c>
      <c r="AX102" s="13" t="s">
        <v>76</v>
      </c>
      <c r="AY102" s="243" t="s">
        <v>155</v>
      </c>
    </row>
    <row r="103" s="13" customFormat="1">
      <c r="A103" s="13"/>
      <c r="B103" s="234"/>
      <c r="C103" s="235"/>
      <c r="D103" s="227" t="s">
        <v>168</v>
      </c>
      <c r="E103" s="236" t="s">
        <v>21</v>
      </c>
      <c r="F103" s="237" t="s">
        <v>1648</v>
      </c>
      <c r="G103" s="235"/>
      <c r="H103" s="236" t="s">
        <v>21</v>
      </c>
      <c r="I103" s="238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168</v>
      </c>
      <c r="AU103" s="243" t="s">
        <v>85</v>
      </c>
      <c r="AV103" s="13" t="s">
        <v>83</v>
      </c>
      <c r="AW103" s="13" t="s">
        <v>37</v>
      </c>
      <c r="AX103" s="13" t="s">
        <v>76</v>
      </c>
      <c r="AY103" s="243" t="s">
        <v>155</v>
      </c>
    </row>
    <row r="104" s="14" customFormat="1">
      <c r="A104" s="14"/>
      <c r="B104" s="244"/>
      <c r="C104" s="245"/>
      <c r="D104" s="227" t="s">
        <v>168</v>
      </c>
      <c r="E104" s="246" t="s">
        <v>21</v>
      </c>
      <c r="F104" s="247" t="s">
        <v>2033</v>
      </c>
      <c r="G104" s="245"/>
      <c r="H104" s="248">
        <v>-67.680000000000007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168</v>
      </c>
      <c r="AU104" s="254" t="s">
        <v>85</v>
      </c>
      <c r="AV104" s="14" t="s">
        <v>85</v>
      </c>
      <c r="AW104" s="14" t="s">
        <v>37</v>
      </c>
      <c r="AX104" s="14" t="s">
        <v>76</v>
      </c>
      <c r="AY104" s="254" t="s">
        <v>155</v>
      </c>
    </row>
    <row r="105" s="14" customFormat="1">
      <c r="A105" s="14"/>
      <c r="B105" s="244"/>
      <c r="C105" s="245"/>
      <c r="D105" s="227" t="s">
        <v>168</v>
      </c>
      <c r="E105" s="246" t="s">
        <v>21</v>
      </c>
      <c r="F105" s="247" t="s">
        <v>2034</v>
      </c>
      <c r="G105" s="245"/>
      <c r="H105" s="248">
        <v>-154.78800000000001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168</v>
      </c>
      <c r="AU105" s="254" t="s">
        <v>85</v>
      </c>
      <c r="AV105" s="14" t="s">
        <v>85</v>
      </c>
      <c r="AW105" s="14" t="s">
        <v>37</v>
      </c>
      <c r="AX105" s="14" t="s">
        <v>76</v>
      </c>
      <c r="AY105" s="254" t="s">
        <v>155</v>
      </c>
    </row>
    <row r="106" s="14" customFormat="1">
      <c r="A106" s="14"/>
      <c r="B106" s="244"/>
      <c r="C106" s="245"/>
      <c r="D106" s="227" t="s">
        <v>168</v>
      </c>
      <c r="E106" s="246" t="s">
        <v>21</v>
      </c>
      <c r="F106" s="247" t="s">
        <v>2035</v>
      </c>
      <c r="G106" s="245"/>
      <c r="H106" s="248">
        <v>-6.125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168</v>
      </c>
      <c r="AU106" s="254" t="s">
        <v>85</v>
      </c>
      <c r="AV106" s="14" t="s">
        <v>85</v>
      </c>
      <c r="AW106" s="14" t="s">
        <v>37</v>
      </c>
      <c r="AX106" s="14" t="s">
        <v>76</v>
      </c>
      <c r="AY106" s="254" t="s">
        <v>155</v>
      </c>
    </row>
    <row r="107" s="14" customFormat="1">
      <c r="A107" s="14"/>
      <c r="B107" s="244"/>
      <c r="C107" s="245"/>
      <c r="D107" s="227" t="s">
        <v>168</v>
      </c>
      <c r="E107" s="246" t="s">
        <v>21</v>
      </c>
      <c r="F107" s="247" t="s">
        <v>2036</v>
      </c>
      <c r="G107" s="245"/>
      <c r="H107" s="248">
        <v>-2.9399999999999999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168</v>
      </c>
      <c r="AU107" s="254" t="s">
        <v>85</v>
      </c>
      <c r="AV107" s="14" t="s">
        <v>85</v>
      </c>
      <c r="AW107" s="14" t="s">
        <v>37</v>
      </c>
      <c r="AX107" s="14" t="s">
        <v>76</v>
      </c>
      <c r="AY107" s="254" t="s">
        <v>155</v>
      </c>
    </row>
    <row r="108" s="14" customFormat="1">
      <c r="A108" s="14"/>
      <c r="B108" s="244"/>
      <c r="C108" s="245"/>
      <c r="D108" s="227" t="s">
        <v>168</v>
      </c>
      <c r="E108" s="246" t="s">
        <v>21</v>
      </c>
      <c r="F108" s="247" t="s">
        <v>2037</v>
      </c>
      <c r="G108" s="245"/>
      <c r="H108" s="248">
        <v>-9.1880000000000006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168</v>
      </c>
      <c r="AU108" s="254" t="s">
        <v>85</v>
      </c>
      <c r="AV108" s="14" t="s">
        <v>85</v>
      </c>
      <c r="AW108" s="14" t="s">
        <v>37</v>
      </c>
      <c r="AX108" s="14" t="s">
        <v>76</v>
      </c>
      <c r="AY108" s="254" t="s">
        <v>155</v>
      </c>
    </row>
    <row r="109" s="13" customFormat="1">
      <c r="A109" s="13"/>
      <c r="B109" s="234"/>
      <c r="C109" s="235"/>
      <c r="D109" s="227" t="s">
        <v>168</v>
      </c>
      <c r="E109" s="236" t="s">
        <v>21</v>
      </c>
      <c r="F109" s="237" t="s">
        <v>1651</v>
      </c>
      <c r="G109" s="235"/>
      <c r="H109" s="236" t="s">
        <v>21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168</v>
      </c>
      <c r="AU109" s="243" t="s">
        <v>85</v>
      </c>
      <c r="AV109" s="13" t="s">
        <v>83</v>
      </c>
      <c r="AW109" s="13" t="s">
        <v>37</v>
      </c>
      <c r="AX109" s="13" t="s">
        <v>76</v>
      </c>
      <c r="AY109" s="243" t="s">
        <v>155</v>
      </c>
    </row>
    <row r="110" s="14" customFormat="1">
      <c r="A110" s="14"/>
      <c r="B110" s="244"/>
      <c r="C110" s="245"/>
      <c r="D110" s="227" t="s">
        <v>168</v>
      </c>
      <c r="E110" s="246" t="s">
        <v>21</v>
      </c>
      <c r="F110" s="247" t="s">
        <v>2038</v>
      </c>
      <c r="G110" s="245"/>
      <c r="H110" s="248">
        <v>-60.884999999999998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168</v>
      </c>
      <c r="AU110" s="254" t="s">
        <v>85</v>
      </c>
      <c r="AV110" s="14" t="s">
        <v>85</v>
      </c>
      <c r="AW110" s="14" t="s">
        <v>37</v>
      </c>
      <c r="AX110" s="14" t="s">
        <v>76</v>
      </c>
      <c r="AY110" s="254" t="s">
        <v>155</v>
      </c>
    </row>
    <row r="111" s="14" customFormat="1">
      <c r="A111" s="14"/>
      <c r="B111" s="244"/>
      <c r="C111" s="245"/>
      <c r="D111" s="227" t="s">
        <v>168</v>
      </c>
      <c r="E111" s="246" t="s">
        <v>21</v>
      </c>
      <c r="F111" s="247" t="s">
        <v>2039</v>
      </c>
      <c r="G111" s="245"/>
      <c r="H111" s="248">
        <v>-10.08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168</v>
      </c>
      <c r="AU111" s="254" t="s">
        <v>85</v>
      </c>
      <c r="AV111" s="14" t="s">
        <v>85</v>
      </c>
      <c r="AW111" s="14" t="s">
        <v>37</v>
      </c>
      <c r="AX111" s="14" t="s">
        <v>76</v>
      </c>
      <c r="AY111" s="254" t="s">
        <v>155</v>
      </c>
    </row>
    <row r="112" s="15" customFormat="1">
      <c r="A112" s="15"/>
      <c r="B112" s="255"/>
      <c r="C112" s="256"/>
      <c r="D112" s="227" t="s">
        <v>168</v>
      </c>
      <c r="E112" s="257" t="s">
        <v>21</v>
      </c>
      <c r="F112" s="258" t="s">
        <v>171</v>
      </c>
      <c r="G112" s="256"/>
      <c r="H112" s="259">
        <v>428.31400000000002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168</v>
      </c>
      <c r="AU112" s="265" t="s">
        <v>85</v>
      </c>
      <c r="AV112" s="15" t="s">
        <v>162</v>
      </c>
      <c r="AW112" s="15" t="s">
        <v>37</v>
      </c>
      <c r="AX112" s="15" t="s">
        <v>83</v>
      </c>
      <c r="AY112" s="265" t="s">
        <v>155</v>
      </c>
    </row>
    <row r="113" s="12" customFormat="1" ht="22.8" customHeight="1">
      <c r="A113" s="12"/>
      <c r="B113" s="198"/>
      <c r="C113" s="199"/>
      <c r="D113" s="200" t="s">
        <v>75</v>
      </c>
      <c r="E113" s="212" t="s">
        <v>195</v>
      </c>
      <c r="F113" s="212" t="s">
        <v>1278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SUM(P114:P132)</f>
        <v>0</v>
      </c>
      <c r="Q113" s="206"/>
      <c r="R113" s="207">
        <f>SUM(R114:R132)</f>
        <v>0</v>
      </c>
      <c r="S113" s="206"/>
      <c r="T113" s="208">
        <f>SUM(T114:T132)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83</v>
      </c>
      <c r="AT113" s="210" t="s">
        <v>75</v>
      </c>
      <c r="AU113" s="210" t="s">
        <v>83</v>
      </c>
      <c r="AY113" s="209" t="s">
        <v>155</v>
      </c>
      <c r="BK113" s="211">
        <f>SUM(BK114:BK132)</f>
        <v>0</v>
      </c>
    </row>
    <row r="114" s="2" customFormat="1" ht="16.5" customHeight="1">
      <c r="A114" s="40"/>
      <c r="B114" s="41"/>
      <c r="C114" s="214" t="s">
        <v>180</v>
      </c>
      <c r="D114" s="214" t="s">
        <v>157</v>
      </c>
      <c r="E114" s="215" t="s">
        <v>1655</v>
      </c>
      <c r="F114" s="216" t="s">
        <v>1656</v>
      </c>
      <c r="G114" s="217" t="s">
        <v>160</v>
      </c>
      <c r="H114" s="218">
        <v>740</v>
      </c>
      <c r="I114" s="219"/>
      <c r="J114" s="220">
        <f>ROUND(I114*H114,2)</f>
        <v>0</v>
      </c>
      <c r="K114" s="216" t="s">
        <v>161</v>
      </c>
      <c r="L114" s="46"/>
      <c r="M114" s="221" t="s">
        <v>21</v>
      </c>
      <c r="N114" s="222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162</v>
      </c>
      <c r="AT114" s="225" t="s">
        <v>157</v>
      </c>
      <c r="AU114" s="225" t="s">
        <v>85</v>
      </c>
      <c r="AY114" s="19" t="s">
        <v>155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162</v>
      </c>
      <c r="BM114" s="225" t="s">
        <v>1657</v>
      </c>
    </row>
    <row r="115" s="2" customFormat="1">
      <c r="A115" s="40"/>
      <c r="B115" s="41"/>
      <c r="C115" s="42"/>
      <c r="D115" s="227" t="s">
        <v>164</v>
      </c>
      <c r="E115" s="42"/>
      <c r="F115" s="228" t="s">
        <v>1658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164</v>
      </c>
      <c r="AU115" s="19" t="s">
        <v>85</v>
      </c>
    </row>
    <row r="116" s="2" customFormat="1">
      <c r="A116" s="40"/>
      <c r="B116" s="41"/>
      <c r="C116" s="42"/>
      <c r="D116" s="232" t="s">
        <v>166</v>
      </c>
      <c r="E116" s="42"/>
      <c r="F116" s="233" t="s">
        <v>1659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166</v>
      </c>
      <c r="AU116" s="19" t="s">
        <v>85</v>
      </c>
    </row>
    <row r="117" s="2" customFormat="1" ht="16.5" customHeight="1">
      <c r="A117" s="40"/>
      <c r="B117" s="41"/>
      <c r="C117" s="214" t="s">
        <v>162</v>
      </c>
      <c r="D117" s="214" t="s">
        <v>157</v>
      </c>
      <c r="E117" s="215" t="s">
        <v>1660</v>
      </c>
      <c r="F117" s="216" t="s">
        <v>1661</v>
      </c>
      <c r="G117" s="217" t="s">
        <v>160</v>
      </c>
      <c r="H117" s="218">
        <v>740</v>
      </c>
      <c r="I117" s="219"/>
      <c r="J117" s="220">
        <f>ROUND(I117*H117,2)</f>
        <v>0</v>
      </c>
      <c r="K117" s="216" t="s">
        <v>161</v>
      </c>
      <c r="L117" s="46"/>
      <c r="M117" s="221" t="s">
        <v>21</v>
      </c>
      <c r="N117" s="222" t="s">
        <v>47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162</v>
      </c>
      <c r="AT117" s="225" t="s">
        <v>157</v>
      </c>
      <c r="AU117" s="225" t="s">
        <v>85</v>
      </c>
      <c r="AY117" s="19" t="s">
        <v>155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162</v>
      </c>
      <c r="BM117" s="225" t="s">
        <v>1662</v>
      </c>
    </row>
    <row r="118" s="2" customFormat="1">
      <c r="A118" s="40"/>
      <c r="B118" s="41"/>
      <c r="C118" s="42"/>
      <c r="D118" s="227" t="s">
        <v>164</v>
      </c>
      <c r="E118" s="42"/>
      <c r="F118" s="228" t="s">
        <v>1663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164</v>
      </c>
      <c r="AU118" s="19" t="s">
        <v>85</v>
      </c>
    </row>
    <row r="119" s="2" customFormat="1">
      <c r="A119" s="40"/>
      <c r="B119" s="41"/>
      <c r="C119" s="42"/>
      <c r="D119" s="232" t="s">
        <v>166</v>
      </c>
      <c r="E119" s="42"/>
      <c r="F119" s="233" t="s">
        <v>1664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166</v>
      </c>
      <c r="AU119" s="19" t="s">
        <v>85</v>
      </c>
    </row>
    <row r="120" s="2" customFormat="1" ht="16.5" customHeight="1">
      <c r="A120" s="40"/>
      <c r="B120" s="41"/>
      <c r="C120" s="214" t="s">
        <v>195</v>
      </c>
      <c r="D120" s="214" t="s">
        <v>157</v>
      </c>
      <c r="E120" s="215" t="s">
        <v>1665</v>
      </c>
      <c r="F120" s="216" t="s">
        <v>1666</v>
      </c>
      <c r="G120" s="217" t="s">
        <v>160</v>
      </c>
      <c r="H120" s="218">
        <v>740</v>
      </c>
      <c r="I120" s="219"/>
      <c r="J120" s="220">
        <f>ROUND(I120*H120,2)</f>
        <v>0</v>
      </c>
      <c r="K120" s="216" t="s">
        <v>161</v>
      </c>
      <c r="L120" s="46"/>
      <c r="M120" s="221" t="s">
        <v>21</v>
      </c>
      <c r="N120" s="222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162</v>
      </c>
      <c r="AT120" s="225" t="s">
        <v>157</v>
      </c>
      <c r="AU120" s="225" t="s">
        <v>85</v>
      </c>
      <c r="AY120" s="19" t="s">
        <v>155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162</v>
      </c>
      <c r="BM120" s="225" t="s">
        <v>1667</v>
      </c>
    </row>
    <row r="121" s="2" customFormat="1">
      <c r="A121" s="40"/>
      <c r="B121" s="41"/>
      <c r="C121" s="42"/>
      <c r="D121" s="227" t="s">
        <v>164</v>
      </c>
      <c r="E121" s="42"/>
      <c r="F121" s="228" t="s">
        <v>1668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164</v>
      </c>
      <c r="AU121" s="19" t="s">
        <v>85</v>
      </c>
    </row>
    <row r="122" s="2" customFormat="1">
      <c r="A122" s="40"/>
      <c r="B122" s="41"/>
      <c r="C122" s="42"/>
      <c r="D122" s="232" t="s">
        <v>166</v>
      </c>
      <c r="E122" s="42"/>
      <c r="F122" s="233" t="s">
        <v>1669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166</v>
      </c>
      <c r="AU122" s="19" t="s">
        <v>85</v>
      </c>
    </row>
    <row r="123" s="2" customFormat="1" ht="16.5" customHeight="1">
      <c r="A123" s="40"/>
      <c r="B123" s="41"/>
      <c r="C123" s="214" t="s">
        <v>205</v>
      </c>
      <c r="D123" s="214" t="s">
        <v>157</v>
      </c>
      <c r="E123" s="215" t="s">
        <v>1670</v>
      </c>
      <c r="F123" s="216" t="s">
        <v>1671</v>
      </c>
      <c r="G123" s="217" t="s">
        <v>160</v>
      </c>
      <c r="H123" s="218">
        <v>740</v>
      </c>
      <c r="I123" s="219"/>
      <c r="J123" s="220">
        <f>ROUND(I123*H123,2)</f>
        <v>0</v>
      </c>
      <c r="K123" s="216" t="s">
        <v>161</v>
      </c>
      <c r="L123" s="46"/>
      <c r="M123" s="221" t="s">
        <v>21</v>
      </c>
      <c r="N123" s="222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162</v>
      </c>
      <c r="AT123" s="225" t="s">
        <v>157</v>
      </c>
      <c r="AU123" s="225" t="s">
        <v>85</v>
      </c>
      <c r="AY123" s="19" t="s">
        <v>155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162</v>
      </c>
      <c r="BM123" s="225" t="s">
        <v>1672</v>
      </c>
    </row>
    <row r="124" s="2" customFormat="1">
      <c r="A124" s="40"/>
      <c r="B124" s="41"/>
      <c r="C124" s="42"/>
      <c r="D124" s="227" t="s">
        <v>164</v>
      </c>
      <c r="E124" s="42"/>
      <c r="F124" s="228" t="s">
        <v>1673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164</v>
      </c>
      <c r="AU124" s="19" t="s">
        <v>85</v>
      </c>
    </row>
    <row r="125" s="2" customFormat="1">
      <c r="A125" s="40"/>
      <c r="B125" s="41"/>
      <c r="C125" s="42"/>
      <c r="D125" s="232" t="s">
        <v>166</v>
      </c>
      <c r="E125" s="42"/>
      <c r="F125" s="233" t="s">
        <v>1674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166</v>
      </c>
      <c r="AU125" s="19" t="s">
        <v>85</v>
      </c>
    </row>
    <row r="126" s="2" customFormat="1" ht="16.5" customHeight="1">
      <c r="A126" s="40"/>
      <c r="B126" s="41"/>
      <c r="C126" s="214" t="s">
        <v>213</v>
      </c>
      <c r="D126" s="214" t="s">
        <v>157</v>
      </c>
      <c r="E126" s="215" t="s">
        <v>1675</v>
      </c>
      <c r="F126" s="216" t="s">
        <v>1676</v>
      </c>
      <c r="G126" s="217" t="s">
        <v>160</v>
      </c>
      <c r="H126" s="218">
        <v>740</v>
      </c>
      <c r="I126" s="219"/>
      <c r="J126" s="220">
        <f>ROUND(I126*H126,2)</f>
        <v>0</v>
      </c>
      <c r="K126" s="216" t="s">
        <v>161</v>
      </c>
      <c r="L126" s="46"/>
      <c r="M126" s="221" t="s">
        <v>21</v>
      </c>
      <c r="N126" s="222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162</v>
      </c>
      <c r="AT126" s="225" t="s">
        <v>157</v>
      </c>
      <c r="AU126" s="225" t="s">
        <v>85</v>
      </c>
      <c r="AY126" s="19" t="s">
        <v>155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162</v>
      </c>
      <c r="BM126" s="225" t="s">
        <v>1677</v>
      </c>
    </row>
    <row r="127" s="2" customFormat="1">
      <c r="A127" s="40"/>
      <c r="B127" s="41"/>
      <c r="C127" s="42"/>
      <c r="D127" s="227" t="s">
        <v>164</v>
      </c>
      <c r="E127" s="42"/>
      <c r="F127" s="228" t="s">
        <v>1678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164</v>
      </c>
      <c r="AU127" s="19" t="s">
        <v>85</v>
      </c>
    </row>
    <row r="128" s="2" customFormat="1">
      <c r="A128" s="40"/>
      <c r="B128" s="41"/>
      <c r="C128" s="42"/>
      <c r="D128" s="232" t="s">
        <v>166</v>
      </c>
      <c r="E128" s="42"/>
      <c r="F128" s="233" t="s">
        <v>1679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166</v>
      </c>
      <c r="AU128" s="19" t="s">
        <v>85</v>
      </c>
    </row>
    <row r="129" s="2" customFormat="1" ht="21.75" customHeight="1">
      <c r="A129" s="40"/>
      <c r="B129" s="41"/>
      <c r="C129" s="214" t="s">
        <v>225</v>
      </c>
      <c r="D129" s="214" t="s">
        <v>157</v>
      </c>
      <c r="E129" s="215" t="s">
        <v>1680</v>
      </c>
      <c r="F129" s="216" t="s">
        <v>1681</v>
      </c>
      <c r="G129" s="217" t="s">
        <v>160</v>
      </c>
      <c r="H129" s="218">
        <v>740</v>
      </c>
      <c r="I129" s="219"/>
      <c r="J129" s="220">
        <f>ROUND(I129*H129,2)</f>
        <v>0</v>
      </c>
      <c r="K129" s="216" t="s">
        <v>161</v>
      </c>
      <c r="L129" s="46"/>
      <c r="M129" s="221" t="s">
        <v>21</v>
      </c>
      <c r="N129" s="222" t="s">
        <v>47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162</v>
      </c>
      <c r="AT129" s="225" t="s">
        <v>157</v>
      </c>
      <c r="AU129" s="225" t="s">
        <v>85</v>
      </c>
      <c r="AY129" s="19" t="s">
        <v>155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83</v>
      </c>
      <c r="BK129" s="226">
        <f>ROUND(I129*H129,2)</f>
        <v>0</v>
      </c>
      <c r="BL129" s="19" t="s">
        <v>162</v>
      </c>
      <c r="BM129" s="225" t="s">
        <v>1682</v>
      </c>
    </row>
    <row r="130" s="2" customFormat="1">
      <c r="A130" s="40"/>
      <c r="B130" s="41"/>
      <c r="C130" s="42"/>
      <c r="D130" s="227" t="s">
        <v>164</v>
      </c>
      <c r="E130" s="42"/>
      <c r="F130" s="228" t="s">
        <v>1683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164</v>
      </c>
      <c r="AU130" s="19" t="s">
        <v>85</v>
      </c>
    </row>
    <row r="131" s="2" customFormat="1">
      <c r="A131" s="40"/>
      <c r="B131" s="41"/>
      <c r="C131" s="42"/>
      <c r="D131" s="232" t="s">
        <v>166</v>
      </c>
      <c r="E131" s="42"/>
      <c r="F131" s="233" t="s">
        <v>1684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166</v>
      </c>
      <c r="AU131" s="19" t="s">
        <v>85</v>
      </c>
    </row>
    <row r="132" s="14" customFormat="1">
      <c r="A132" s="14"/>
      <c r="B132" s="244"/>
      <c r="C132" s="245"/>
      <c r="D132" s="227" t="s">
        <v>168</v>
      </c>
      <c r="E132" s="246" t="s">
        <v>21</v>
      </c>
      <c r="F132" s="247" t="s">
        <v>2032</v>
      </c>
      <c r="G132" s="245"/>
      <c r="H132" s="248">
        <v>740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168</v>
      </c>
      <c r="AU132" s="254" t="s">
        <v>85</v>
      </c>
      <c r="AV132" s="14" t="s">
        <v>85</v>
      </c>
      <c r="AW132" s="14" t="s">
        <v>37</v>
      </c>
      <c r="AX132" s="14" t="s">
        <v>83</v>
      </c>
      <c r="AY132" s="254" t="s">
        <v>155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235</v>
      </c>
      <c r="F133" s="212" t="s">
        <v>872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SUM(P134:P142)</f>
        <v>0</v>
      </c>
      <c r="Q133" s="206"/>
      <c r="R133" s="207">
        <f>SUM(R134:R142)</f>
        <v>0.0053</v>
      </c>
      <c r="S133" s="206"/>
      <c r="T133" s="208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75</v>
      </c>
      <c r="AU133" s="210" t="s">
        <v>83</v>
      </c>
      <c r="AY133" s="209" t="s">
        <v>155</v>
      </c>
      <c r="BK133" s="211">
        <f>SUM(BK134:BK142)</f>
        <v>0</v>
      </c>
    </row>
    <row r="134" s="2" customFormat="1" ht="16.5" customHeight="1">
      <c r="A134" s="40"/>
      <c r="B134" s="41"/>
      <c r="C134" s="214" t="s">
        <v>235</v>
      </c>
      <c r="D134" s="214" t="s">
        <v>157</v>
      </c>
      <c r="E134" s="215" t="s">
        <v>905</v>
      </c>
      <c r="F134" s="216" t="s">
        <v>906</v>
      </c>
      <c r="G134" s="217" t="s">
        <v>208</v>
      </c>
      <c r="H134" s="218">
        <v>265</v>
      </c>
      <c r="I134" s="219"/>
      <c r="J134" s="220">
        <f>ROUND(I134*H134,2)</f>
        <v>0</v>
      </c>
      <c r="K134" s="216" t="s">
        <v>161</v>
      </c>
      <c r="L134" s="46"/>
      <c r="M134" s="221" t="s">
        <v>21</v>
      </c>
      <c r="N134" s="222" t="s">
        <v>47</v>
      </c>
      <c r="O134" s="86"/>
      <c r="P134" s="223">
        <f>O134*H134</f>
        <v>0</v>
      </c>
      <c r="Q134" s="223">
        <v>2.0000000000000002E-05</v>
      </c>
      <c r="R134" s="223">
        <f>Q134*H134</f>
        <v>0.0053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162</v>
      </c>
      <c r="AT134" s="225" t="s">
        <v>157</v>
      </c>
      <c r="AU134" s="225" t="s">
        <v>85</v>
      </c>
      <c r="AY134" s="19" t="s">
        <v>155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162</v>
      </c>
      <c r="BM134" s="225" t="s">
        <v>1687</v>
      </c>
    </row>
    <row r="135" s="2" customFormat="1">
      <c r="A135" s="40"/>
      <c r="B135" s="41"/>
      <c r="C135" s="42"/>
      <c r="D135" s="227" t="s">
        <v>164</v>
      </c>
      <c r="E135" s="42"/>
      <c r="F135" s="228" t="s">
        <v>908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164</v>
      </c>
      <c r="AU135" s="19" t="s">
        <v>85</v>
      </c>
    </row>
    <row r="136" s="2" customFormat="1">
      <c r="A136" s="40"/>
      <c r="B136" s="41"/>
      <c r="C136" s="42"/>
      <c r="D136" s="232" t="s">
        <v>166</v>
      </c>
      <c r="E136" s="42"/>
      <c r="F136" s="233" t="s">
        <v>909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166</v>
      </c>
      <c r="AU136" s="19" t="s">
        <v>85</v>
      </c>
    </row>
    <row r="137" s="14" customFormat="1">
      <c r="A137" s="14"/>
      <c r="B137" s="244"/>
      <c r="C137" s="245"/>
      <c r="D137" s="227" t="s">
        <v>168</v>
      </c>
      <c r="E137" s="246" t="s">
        <v>21</v>
      </c>
      <c r="F137" s="247" t="s">
        <v>1927</v>
      </c>
      <c r="G137" s="245"/>
      <c r="H137" s="248">
        <v>72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168</v>
      </c>
      <c r="AU137" s="254" t="s">
        <v>85</v>
      </c>
      <c r="AV137" s="14" t="s">
        <v>85</v>
      </c>
      <c r="AW137" s="14" t="s">
        <v>37</v>
      </c>
      <c r="AX137" s="14" t="s">
        <v>76</v>
      </c>
      <c r="AY137" s="254" t="s">
        <v>155</v>
      </c>
    </row>
    <row r="138" s="14" customFormat="1">
      <c r="A138" s="14"/>
      <c r="B138" s="244"/>
      <c r="C138" s="245"/>
      <c r="D138" s="227" t="s">
        <v>168</v>
      </c>
      <c r="E138" s="246" t="s">
        <v>21</v>
      </c>
      <c r="F138" s="247" t="s">
        <v>1928</v>
      </c>
      <c r="G138" s="245"/>
      <c r="H138" s="248">
        <v>176.90000000000001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168</v>
      </c>
      <c r="AU138" s="254" t="s">
        <v>85</v>
      </c>
      <c r="AV138" s="14" t="s">
        <v>85</v>
      </c>
      <c r="AW138" s="14" t="s">
        <v>37</v>
      </c>
      <c r="AX138" s="14" t="s">
        <v>76</v>
      </c>
      <c r="AY138" s="254" t="s">
        <v>155</v>
      </c>
    </row>
    <row r="139" s="14" customFormat="1">
      <c r="A139" s="14"/>
      <c r="B139" s="244"/>
      <c r="C139" s="245"/>
      <c r="D139" s="227" t="s">
        <v>168</v>
      </c>
      <c r="E139" s="246" t="s">
        <v>21</v>
      </c>
      <c r="F139" s="247" t="s">
        <v>1929</v>
      </c>
      <c r="G139" s="245"/>
      <c r="H139" s="248">
        <v>3.5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168</v>
      </c>
      <c r="AU139" s="254" t="s">
        <v>85</v>
      </c>
      <c r="AV139" s="14" t="s">
        <v>85</v>
      </c>
      <c r="AW139" s="14" t="s">
        <v>37</v>
      </c>
      <c r="AX139" s="14" t="s">
        <v>76</v>
      </c>
      <c r="AY139" s="254" t="s">
        <v>155</v>
      </c>
    </row>
    <row r="140" s="14" customFormat="1">
      <c r="A140" s="14"/>
      <c r="B140" s="244"/>
      <c r="C140" s="245"/>
      <c r="D140" s="227" t="s">
        <v>168</v>
      </c>
      <c r="E140" s="246" t="s">
        <v>21</v>
      </c>
      <c r="F140" s="247" t="s">
        <v>1930</v>
      </c>
      <c r="G140" s="245"/>
      <c r="H140" s="248">
        <v>2.1000000000000001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168</v>
      </c>
      <c r="AU140" s="254" t="s">
        <v>85</v>
      </c>
      <c r="AV140" s="14" t="s">
        <v>85</v>
      </c>
      <c r="AW140" s="14" t="s">
        <v>37</v>
      </c>
      <c r="AX140" s="14" t="s">
        <v>76</v>
      </c>
      <c r="AY140" s="254" t="s">
        <v>155</v>
      </c>
    </row>
    <row r="141" s="14" customFormat="1">
      <c r="A141" s="14"/>
      <c r="B141" s="244"/>
      <c r="C141" s="245"/>
      <c r="D141" s="227" t="s">
        <v>168</v>
      </c>
      <c r="E141" s="246" t="s">
        <v>21</v>
      </c>
      <c r="F141" s="247" t="s">
        <v>1931</v>
      </c>
      <c r="G141" s="245"/>
      <c r="H141" s="248">
        <v>10.5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168</v>
      </c>
      <c r="AU141" s="254" t="s">
        <v>85</v>
      </c>
      <c r="AV141" s="14" t="s">
        <v>85</v>
      </c>
      <c r="AW141" s="14" t="s">
        <v>37</v>
      </c>
      <c r="AX141" s="14" t="s">
        <v>76</v>
      </c>
      <c r="AY141" s="254" t="s">
        <v>155</v>
      </c>
    </row>
    <row r="142" s="15" customFormat="1">
      <c r="A142" s="15"/>
      <c r="B142" s="255"/>
      <c r="C142" s="256"/>
      <c r="D142" s="227" t="s">
        <v>168</v>
      </c>
      <c r="E142" s="257" t="s">
        <v>21</v>
      </c>
      <c r="F142" s="258" t="s">
        <v>171</v>
      </c>
      <c r="G142" s="256"/>
      <c r="H142" s="259">
        <v>265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168</v>
      </c>
      <c r="AU142" s="265" t="s">
        <v>85</v>
      </c>
      <c r="AV142" s="15" t="s">
        <v>162</v>
      </c>
      <c r="AW142" s="15" t="s">
        <v>37</v>
      </c>
      <c r="AX142" s="15" t="s">
        <v>83</v>
      </c>
      <c r="AY142" s="265" t="s">
        <v>155</v>
      </c>
    </row>
    <row r="143" s="12" customFormat="1" ht="22.8" customHeight="1">
      <c r="A143" s="12"/>
      <c r="B143" s="198"/>
      <c r="C143" s="199"/>
      <c r="D143" s="200" t="s">
        <v>75</v>
      </c>
      <c r="E143" s="212" t="s">
        <v>982</v>
      </c>
      <c r="F143" s="212" t="s">
        <v>983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SUM(P144:P160)</f>
        <v>0</v>
      </c>
      <c r="Q143" s="206"/>
      <c r="R143" s="207">
        <f>SUM(R144:R160)</f>
        <v>0</v>
      </c>
      <c r="S143" s="206"/>
      <c r="T143" s="208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83</v>
      </c>
      <c r="AT143" s="210" t="s">
        <v>75</v>
      </c>
      <c r="AU143" s="210" t="s">
        <v>83</v>
      </c>
      <c r="AY143" s="209" t="s">
        <v>155</v>
      </c>
      <c r="BK143" s="211">
        <f>SUM(BK144:BK160)</f>
        <v>0</v>
      </c>
    </row>
    <row r="144" s="2" customFormat="1" ht="16.5" customHeight="1">
      <c r="A144" s="40"/>
      <c r="B144" s="41"/>
      <c r="C144" s="214" t="s">
        <v>244</v>
      </c>
      <c r="D144" s="214" t="s">
        <v>157</v>
      </c>
      <c r="E144" s="215" t="s">
        <v>1004</v>
      </c>
      <c r="F144" s="216" t="s">
        <v>1005</v>
      </c>
      <c r="G144" s="217" t="s">
        <v>443</v>
      </c>
      <c r="H144" s="218">
        <v>197.024</v>
      </c>
      <c r="I144" s="219"/>
      <c r="J144" s="220">
        <f>ROUND(I144*H144,2)</f>
        <v>0</v>
      </c>
      <c r="K144" s="216" t="s">
        <v>161</v>
      </c>
      <c r="L144" s="46"/>
      <c r="M144" s="221" t="s">
        <v>21</v>
      </c>
      <c r="N144" s="222" t="s">
        <v>47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162</v>
      </c>
      <c r="AT144" s="225" t="s">
        <v>157</v>
      </c>
      <c r="AU144" s="225" t="s">
        <v>85</v>
      </c>
      <c r="AY144" s="19" t="s">
        <v>155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83</v>
      </c>
      <c r="BK144" s="226">
        <f>ROUND(I144*H144,2)</f>
        <v>0</v>
      </c>
      <c r="BL144" s="19" t="s">
        <v>162</v>
      </c>
      <c r="BM144" s="225" t="s">
        <v>1294</v>
      </c>
    </row>
    <row r="145" s="2" customFormat="1">
      <c r="A145" s="40"/>
      <c r="B145" s="41"/>
      <c r="C145" s="42"/>
      <c r="D145" s="227" t="s">
        <v>164</v>
      </c>
      <c r="E145" s="42"/>
      <c r="F145" s="228" t="s">
        <v>1007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164</v>
      </c>
      <c r="AU145" s="19" t="s">
        <v>85</v>
      </c>
    </row>
    <row r="146" s="2" customFormat="1">
      <c r="A146" s="40"/>
      <c r="B146" s="41"/>
      <c r="C146" s="42"/>
      <c r="D146" s="232" t="s">
        <v>166</v>
      </c>
      <c r="E146" s="42"/>
      <c r="F146" s="233" t="s">
        <v>1008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166</v>
      </c>
      <c r="AU146" s="19" t="s">
        <v>85</v>
      </c>
    </row>
    <row r="147" s="2" customFormat="1" ht="16.5" customHeight="1">
      <c r="A147" s="40"/>
      <c r="B147" s="41"/>
      <c r="C147" s="214" t="s">
        <v>254</v>
      </c>
      <c r="D147" s="214" t="s">
        <v>157</v>
      </c>
      <c r="E147" s="215" t="s">
        <v>1010</v>
      </c>
      <c r="F147" s="216" t="s">
        <v>1011</v>
      </c>
      <c r="G147" s="217" t="s">
        <v>443</v>
      </c>
      <c r="H147" s="218">
        <v>3152.384</v>
      </c>
      <c r="I147" s="219"/>
      <c r="J147" s="220">
        <f>ROUND(I147*H147,2)</f>
        <v>0</v>
      </c>
      <c r="K147" s="216" t="s">
        <v>161</v>
      </c>
      <c r="L147" s="46"/>
      <c r="M147" s="221" t="s">
        <v>21</v>
      </c>
      <c r="N147" s="222" t="s">
        <v>47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162</v>
      </c>
      <c r="AT147" s="225" t="s">
        <v>157</v>
      </c>
      <c r="AU147" s="225" t="s">
        <v>85</v>
      </c>
      <c r="AY147" s="19" t="s">
        <v>155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83</v>
      </c>
      <c r="BK147" s="226">
        <f>ROUND(I147*H147,2)</f>
        <v>0</v>
      </c>
      <c r="BL147" s="19" t="s">
        <v>162</v>
      </c>
      <c r="BM147" s="225" t="s">
        <v>1295</v>
      </c>
    </row>
    <row r="148" s="2" customFormat="1">
      <c r="A148" s="40"/>
      <c r="B148" s="41"/>
      <c r="C148" s="42"/>
      <c r="D148" s="227" t="s">
        <v>164</v>
      </c>
      <c r="E148" s="42"/>
      <c r="F148" s="228" t="s">
        <v>1013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164</v>
      </c>
      <c r="AU148" s="19" t="s">
        <v>85</v>
      </c>
    </row>
    <row r="149" s="2" customFormat="1">
      <c r="A149" s="40"/>
      <c r="B149" s="41"/>
      <c r="C149" s="42"/>
      <c r="D149" s="232" t="s">
        <v>166</v>
      </c>
      <c r="E149" s="42"/>
      <c r="F149" s="233" t="s">
        <v>1014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166</v>
      </c>
      <c r="AU149" s="19" t="s">
        <v>85</v>
      </c>
    </row>
    <row r="150" s="14" customFormat="1">
      <c r="A150" s="14"/>
      <c r="B150" s="244"/>
      <c r="C150" s="245"/>
      <c r="D150" s="227" t="s">
        <v>168</v>
      </c>
      <c r="E150" s="245"/>
      <c r="F150" s="247" t="s">
        <v>2040</v>
      </c>
      <c r="G150" s="245"/>
      <c r="H150" s="248">
        <v>3152.384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168</v>
      </c>
      <c r="AU150" s="254" t="s">
        <v>85</v>
      </c>
      <c r="AV150" s="14" t="s">
        <v>85</v>
      </c>
      <c r="AW150" s="14" t="s">
        <v>4</v>
      </c>
      <c r="AX150" s="14" t="s">
        <v>83</v>
      </c>
      <c r="AY150" s="254" t="s">
        <v>155</v>
      </c>
    </row>
    <row r="151" s="2" customFormat="1" ht="16.5" customHeight="1">
      <c r="A151" s="40"/>
      <c r="B151" s="41"/>
      <c r="C151" s="214" t="s">
        <v>267</v>
      </c>
      <c r="D151" s="214" t="s">
        <v>157</v>
      </c>
      <c r="E151" s="215" t="s">
        <v>1017</v>
      </c>
      <c r="F151" s="216" t="s">
        <v>1018</v>
      </c>
      <c r="G151" s="217" t="s">
        <v>443</v>
      </c>
      <c r="H151" s="218">
        <v>96.370999999999995</v>
      </c>
      <c r="I151" s="219"/>
      <c r="J151" s="220">
        <f>ROUND(I151*H151,2)</f>
        <v>0</v>
      </c>
      <c r="K151" s="216" t="s">
        <v>161</v>
      </c>
      <c r="L151" s="46"/>
      <c r="M151" s="221" t="s">
        <v>21</v>
      </c>
      <c r="N151" s="222" t="s">
        <v>47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162</v>
      </c>
      <c r="AT151" s="225" t="s">
        <v>157</v>
      </c>
      <c r="AU151" s="225" t="s">
        <v>85</v>
      </c>
      <c r="AY151" s="19" t="s">
        <v>155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83</v>
      </c>
      <c r="BK151" s="226">
        <f>ROUND(I151*H151,2)</f>
        <v>0</v>
      </c>
      <c r="BL151" s="19" t="s">
        <v>162</v>
      </c>
      <c r="BM151" s="225" t="s">
        <v>1297</v>
      </c>
    </row>
    <row r="152" s="2" customFormat="1">
      <c r="A152" s="40"/>
      <c r="B152" s="41"/>
      <c r="C152" s="42"/>
      <c r="D152" s="227" t="s">
        <v>164</v>
      </c>
      <c r="E152" s="42"/>
      <c r="F152" s="228" t="s">
        <v>1020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164</v>
      </c>
      <c r="AU152" s="19" t="s">
        <v>85</v>
      </c>
    </row>
    <row r="153" s="2" customFormat="1">
      <c r="A153" s="40"/>
      <c r="B153" s="41"/>
      <c r="C153" s="42"/>
      <c r="D153" s="232" t="s">
        <v>166</v>
      </c>
      <c r="E153" s="42"/>
      <c r="F153" s="233" t="s">
        <v>1021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166</v>
      </c>
      <c r="AU153" s="19" t="s">
        <v>85</v>
      </c>
    </row>
    <row r="154" s="2" customFormat="1" ht="16.5" customHeight="1">
      <c r="A154" s="40"/>
      <c r="B154" s="41"/>
      <c r="C154" s="214" t="s">
        <v>281</v>
      </c>
      <c r="D154" s="214" t="s">
        <v>157</v>
      </c>
      <c r="E154" s="215" t="s">
        <v>1023</v>
      </c>
      <c r="F154" s="216" t="s">
        <v>1024</v>
      </c>
      <c r="G154" s="217" t="s">
        <v>443</v>
      </c>
      <c r="H154" s="218">
        <v>1541.9359999999999</v>
      </c>
      <c r="I154" s="219"/>
      <c r="J154" s="220">
        <f>ROUND(I154*H154,2)</f>
        <v>0</v>
      </c>
      <c r="K154" s="216" t="s">
        <v>161</v>
      </c>
      <c r="L154" s="46"/>
      <c r="M154" s="221" t="s">
        <v>21</v>
      </c>
      <c r="N154" s="222" t="s">
        <v>47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162</v>
      </c>
      <c r="AT154" s="225" t="s">
        <v>157</v>
      </c>
      <c r="AU154" s="225" t="s">
        <v>85</v>
      </c>
      <c r="AY154" s="19" t="s">
        <v>155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83</v>
      </c>
      <c r="BK154" s="226">
        <f>ROUND(I154*H154,2)</f>
        <v>0</v>
      </c>
      <c r="BL154" s="19" t="s">
        <v>162</v>
      </c>
      <c r="BM154" s="225" t="s">
        <v>1298</v>
      </c>
    </row>
    <row r="155" s="2" customFormat="1">
      <c r="A155" s="40"/>
      <c r="B155" s="41"/>
      <c r="C155" s="42"/>
      <c r="D155" s="227" t="s">
        <v>164</v>
      </c>
      <c r="E155" s="42"/>
      <c r="F155" s="228" t="s">
        <v>1013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164</v>
      </c>
      <c r="AU155" s="19" t="s">
        <v>85</v>
      </c>
    </row>
    <row r="156" s="2" customFormat="1">
      <c r="A156" s="40"/>
      <c r="B156" s="41"/>
      <c r="C156" s="42"/>
      <c r="D156" s="232" t="s">
        <v>166</v>
      </c>
      <c r="E156" s="42"/>
      <c r="F156" s="233" t="s">
        <v>1026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166</v>
      </c>
      <c r="AU156" s="19" t="s">
        <v>85</v>
      </c>
    </row>
    <row r="157" s="14" customFormat="1">
      <c r="A157" s="14"/>
      <c r="B157" s="244"/>
      <c r="C157" s="245"/>
      <c r="D157" s="227" t="s">
        <v>168</v>
      </c>
      <c r="E157" s="245"/>
      <c r="F157" s="247" t="s">
        <v>2041</v>
      </c>
      <c r="G157" s="245"/>
      <c r="H157" s="248">
        <v>1541.9359999999999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168</v>
      </c>
      <c r="AU157" s="254" t="s">
        <v>85</v>
      </c>
      <c r="AV157" s="14" t="s">
        <v>85</v>
      </c>
      <c r="AW157" s="14" t="s">
        <v>4</v>
      </c>
      <c r="AX157" s="14" t="s">
        <v>83</v>
      </c>
      <c r="AY157" s="254" t="s">
        <v>155</v>
      </c>
    </row>
    <row r="158" s="2" customFormat="1" ht="24.15" customHeight="1">
      <c r="A158" s="40"/>
      <c r="B158" s="41"/>
      <c r="C158" s="214" t="s">
        <v>325</v>
      </c>
      <c r="D158" s="214" t="s">
        <v>157</v>
      </c>
      <c r="E158" s="215" t="s">
        <v>1046</v>
      </c>
      <c r="F158" s="216" t="s">
        <v>1047</v>
      </c>
      <c r="G158" s="217" t="s">
        <v>443</v>
      </c>
      <c r="H158" s="218">
        <v>293.39499999999998</v>
      </c>
      <c r="I158" s="219"/>
      <c r="J158" s="220">
        <f>ROUND(I158*H158,2)</f>
        <v>0</v>
      </c>
      <c r="K158" s="216" t="s">
        <v>161</v>
      </c>
      <c r="L158" s="46"/>
      <c r="M158" s="221" t="s">
        <v>21</v>
      </c>
      <c r="N158" s="222" t="s">
        <v>47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162</v>
      </c>
      <c r="AT158" s="225" t="s">
        <v>157</v>
      </c>
      <c r="AU158" s="225" t="s">
        <v>85</v>
      </c>
      <c r="AY158" s="19" t="s">
        <v>155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83</v>
      </c>
      <c r="BK158" s="226">
        <f>ROUND(I158*H158,2)</f>
        <v>0</v>
      </c>
      <c r="BL158" s="19" t="s">
        <v>162</v>
      </c>
      <c r="BM158" s="225" t="s">
        <v>1690</v>
      </c>
    </row>
    <row r="159" s="2" customFormat="1">
      <c r="A159" s="40"/>
      <c r="B159" s="41"/>
      <c r="C159" s="42"/>
      <c r="D159" s="227" t="s">
        <v>164</v>
      </c>
      <c r="E159" s="42"/>
      <c r="F159" s="228" t="s">
        <v>1047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164</v>
      </c>
      <c r="AU159" s="19" t="s">
        <v>85</v>
      </c>
    </row>
    <row r="160" s="2" customFormat="1">
      <c r="A160" s="40"/>
      <c r="B160" s="41"/>
      <c r="C160" s="42"/>
      <c r="D160" s="232" t="s">
        <v>166</v>
      </c>
      <c r="E160" s="42"/>
      <c r="F160" s="233" t="s">
        <v>1049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166</v>
      </c>
      <c r="AU160" s="19" t="s">
        <v>85</v>
      </c>
    </row>
    <row r="161" s="12" customFormat="1" ht="22.8" customHeight="1">
      <c r="A161" s="12"/>
      <c r="B161" s="198"/>
      <c r="C161" s="199"/>
      <c r="D161" s="200" t="s">
        <v>75</v>
      </c>
      <c r="E161" s="212" t="s">
        <v>1050</v>
      </c>
      <c r="F161" s="212" t="s">
        <v>1051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SUM(P162:P164)</f>
        <v>0</v>
      </c>
      <c r="Q161" s="206"/>
      <c r="R161" s="207">
        <f>SUM(R162:R164)</f>
        <v>0</v>
      </c>
      <c r="S161" s="206"/>
      <c r="T161" s="208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83</v>
      </c>
      <c r="AT161" s="210" t="s">
        <v>75</v>
      </c>
      <c r="AU161" s="210" t="s">
        <v>83</v>
      </c>
      <c r="AY161" s="209" t="s">
        <v>155</v>
      </c>
      <c r="BK161" s="211">
        <f>SUM(BK162:BK164)</f>
        <v>0</v>
      </c>
    </row>
    <row r="162" s="2" customFormat="1" ht="21.75" customHeight="1">
      <c r="A162" s="40"/>
      <c r="B162" s="41"/>
      <c r="C162" s="214" t="s">
        <v>8</v>
      </c>
      <c r="D162" s="214" t="s">
        <v>157</v>
      </c>
      <c r="E162" s="215" t="s">
        <v>1691</v>
      </c>
      <c r="F162" s="216" t="s">
        <v>1692</v>
      </c>
      <c r="G162" s="217" t="s">
        <v>443</v>
      </c>
      <c r="H162" s="218">
        <v>0.10000000000000001</v>
      </c>
      <c r="I162" s="219"/>
      <c r="J162" s="220">
        <f>ROUND(I162*H162,2)</f>
        <v>0</v>
      </c>
      <c r="K162" s="216" t="s">
        <v>161</v>
      </c>
      <c r="L162" s="46"/>
      <c r="M162" s="221" t="s">
        <v>21</v>
      </c>
      <c r="N162" s="222" t="s">
        <v>47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162</v>
      </c>
      <c r="AT162" s="225" t="s">
        <v>157</v>
      </c>
      <c r="AU162" s="225" t="s">
        <v>85</v>
      </c>
      <c r="AY162" s="19" t="s">
        <v>155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83</v>
      </c>
      <c r="BK162" s="226">
        <f>ROUND(I162*H162,2)</f>
        <v>0</v>
      </c>
      <c r="BL162" s="19" t="s">
        <v>162</v>
      </c>
      <c r="BM162" s="225" t="s">
        <v>1304</v>
      </c>
    </row>
    <row r="163" s="2" customFormat="1">
      <c r="A163" s="40"/>
      <c r="B163" s="41"/>
      <c r="C163" s="42"/>
      <c r="D163" s="227" t="s">
        <v>164</v>
      </c>
      <c r="E163" s="42"/>
      <c r="F163" s="228" t="s">
        <v>1693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164</v>
      </c>
      <c r="AU163" s="19" t="s">
        <v>85</v>
      </c>
    </row>
    <row r="164" s="2" customFormat="1">
      <c r="A164" s="40"/>
      <c r="B164" s="41"/>
      <c r="C164" s="42"/>
      <c r="D164" s="232" t="s">
        <v>166</v>
      </c>
      <c r="E164" s="42"/>
      <c r="F164" s="233" t="s">
        <v>1694</v>
      </c>
      <c r="G164" s="42"/>
      <c r="H164" s="42"/>
      <c r="I164" s="229"/>
      <c r="J164" s="42"/>
      <c r="K164" s="42"/>
      <c r="L164" s="46"/>
      <c r="M164" s="291"/>
      <c r="N164" s="292"/>
      <c r="O164" s="293"/>
      <c r="P164" s="293"/>
      <c r="Q164" s="293"/>
      <c r="R164" s="293"/>
      <c r="S164" s="293"/>
      <c r="T164" s="2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166</v>
      </c>
      <c r="AU164" s="19" t="s">
        <v>85</v>
      </c>
    </row>
    <row r="165" s="2" customFormat="1" ht="6.96" customHeight="1">
      <c r="A165" s="40"/>
      <c r="B165" s="61"/>
      <c r="C165" s="62"/>
      <c r="D165" s="62"/>
      <c r="E165" s="62"/>
      <c r="F165" s="62"/>
      <c r="G165" s="62"/>
      <c r="H165" s="62"/>
      <c r="I165" s="62"/>
      <c r="J165" s="62"/>
      <c r="K165" s="62"/>
      <c r="L165" s="46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sheetProtection sheet="1" autoFilter="0" formatColumns="0" formatRows="0" objects="1" scenarios="1" spinCount="100000" saltValue="kK/+I2sfS+zyQ+VtHuzOhR+nGjpXtsSGRGGaBPShXsAOruRia1MG6TPHfDknPDttvyqj8e1J7bWL6ziD5gtAPw==" hashValue="+CMCMNWPDckTUG01WFkBSHugv93As4HitNDoAdK5J+GnAB5114OhN3h9zIH6w4aGhDuNUPMVs4u7mJIgJXJSAg==" algorithmName="SHA-512" password="C71F"/>
  <autoFilter ref="C90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2_02/113107344"/>
    <hyperlink ref="F100" r:id="rId2" display="https://podminky.urs.cz/item/CS_URS_2022_02/113154255"/>
    <hyperlink ref="F116" r:id="rId3" display="https://podminky.urs.cz/item/CS_URS_2022_02/564861111"/>
    <hyperlink ref="F119" r:id="rId4" display="https://podminky.urs.cz/item/CS_URS_2022_02/565185121"/>
    <hyperlink ref="F122" r:id="rId5" display="https://podminky.urs.cz/item/CS_URS_2022_02/567132115"/>
    <hyperlink ref="F125" r:id="rId6" display="https://podminky.urs.cz/item/CS_URS_2022_02/573111112"/>
    <hyperlink ref="F128" r:id="rId7" display="https://podminky.urs.cz/item/CS_URS_2022_02/573211108"/>
    <hyperlink ref="F131" r:id="rId8" display="https://podminky.urs.cz/item/CS_URS_2022_02/577144121"/>
    <hyperlink ref="F136" r:id="rId9" display="https://podminky.urs.cz/item/CS_URS_2022_02/919735116"/>
    <hyperlink ref="F146" r:id="rId10" display="https://podminky.urs.cz/item/CS_URS_2022_02/997221551"/>
    <hyperlink ref="F149" r:id="rId11" display="https://podminky.urs.cz/item/CS_URS_2022_02/997221559"/>
    <hyperlink ref="F153" r:id="rId12" display="https://podminky.urs.cz/item/CS_URS_2022_02/997221561"/>
    <hyperlink ref="F156" r:id="rId13" display="https://podminky.urs.cz/item/CS_URS_2022_02/997221569"/>
    <hyperlink ref="F160" r:id="rId14" display="https://podminky.urs.cz/item/CS_URS_2022_02/997221875"/>
    <hyperlink ref="F164" r:id="rId15" display="https://podminky.urs.cz/item/CS_URS_2022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Valtice - rekonstrukce kanalizace na ulicích Mikulovská, Břeclavská - část II.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119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2042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21</v>
      </c>
      <c r="G11" s="40"/>
      <c r="H11" s="40"/>
      <c r="I11" s="144" t="s">
        <v>20</v>
      </c>
      <c r="J11" s="135" t="s">
        <v>21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22</v>
      </c>
      <c r="E12" s="40"/>
      <c r="F12" s="135" t="s">
        <v>23</v>
      </c>
      <c r="G12" s="40"/>
      <c r="H12" s="40"/>
      <c r="I12" s="144" t="s">
        <v>24</v>
      </c>
      <c r="J12" s="148" t="str">
        <f>'Rekapitulace stavby'!AN8</f>
        <v>26. 7. 2022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26</v>
      </c>
      <c r="E14" s="40"/>
      <c r="F14" s="40"/>
      <c r="G14" s="40"/>
      <c r="H14" s="40"/>
      <c r="I14" s="144" t="s">
        <v>27</v>
      </c>
      <c r="J14" s="135" t="s">
        <v>28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29</v>
      </c>
      <c r="F15" s="40"/>
      <c r="G15" s="40"/>
      <c r="H15" s="40"/>
      <c r="I15" s="144" t="s">
        <v>30</v>
      </c>
      <c r="J15" s="135" t="s">
        <v>21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27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30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27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30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27</v>
      </c>
      <c r="J23" s="135" t="s">
        <v>21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39</v>
      </c>
      <c r="F24" s="40"/>
      <c r="G24" s="40"/>
      <c r="H24" s="40"/>
      <c r="I24" s="144" t="s">
        <v>30</v>
      </c>
      <c r="J24" s="135" t="s">
        <v>21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21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ROUND((SUM(BE80:BE93)),  2)</f>
        <v>0</v>
      </c>
      <c r="G33" s="40"/>
      <c r="H33" s="40"/>
      <c r="I33" s="159">
        <v>0.20999999999999999</v>
      </c>
      <c r="J33" s="158">
        <f>ROUND(((SUM(BE80:BE93))*I33),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ROUND((SUM(BF80:BF93)),  2)</f>
        <v>0</v>
      </c>
      <c r="G34" s="40"/>
      <c r="H34" s="40"/>
      <c r="I34" s="159">
        <v>0.14999999999999999</v>
      </c>
      <c r="J34" s="158">
        <f>ROUND(((SUM(BF80:BF93))*I34),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ROUND((SUM(BG80:BG93)),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ROUND((SUM(BH80:BH93)),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ROUND((SUM(BI80:BI93)),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Valtice - rekonstrukce kanalizace na ulicích Mikulovská, Břeclavská - část II.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119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OVN - Ostatní a vedlejší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Valtice</v>
      </c>
      <c r="G52" s="42"/>
      <c r="H52" s="42"/>
      <c r="I52" s="34" t="s">
        <v>24</v>
      </c>
      <c r="J52" s="74" t="str">
        <f>IF(J12="","",J12)</f>
        <v>26. 7. 2022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Vodovody a kanalizace Břeclav a.s.</v>
      </c>
      <c r="G54" s="42"/>
      <c r="H54" s="42"/>
      <c r="I54" s="34" t="s">
        <v>33</v>
      </c>
      <c r="J54" s="38" t="str">
        <f>E21</f>
        <v>AQUA PROCON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Humpolík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124</v>
      </c>
      <c r="D57" s="173"/>
      <c r="E57" s="173"/>
      <c r="F57" s="173"/>
      <c r="G57" s="173"/>
      <c r="H57" s="173"/>
      <c r="I57" s="173"/>
      <c r="J57" s="174" t="s">
        <v>125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76"/>
      <c r="C60" s="177"/>
      <c r="D60" s="178" t="s">
        <v>2042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140</v>
      </c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1" t="str">
        <f>E7</f>
        <v>Valtice - rekonstrukce kanalizace na ulicích Mikulovská, Břeclavská - část II.</v>
      </c>
      <c r="F70" s="34"/>
      <c r="G70" s="34"/>
      <c r="H70" s="34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119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OVN - Ostatní a vedlejší náklady</v>
      </c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Valtice</v>
      </c>
      <c r="G74" s="42"/>
      <c r="H74" s="42"/>
      <c r="I74" s="34" t="s">
        <v>24</v>
      </c>
      <c r="J74" s="74" t="str">
        <f>IF(J12="","",J12)</f>
        <v>26. 7. 2022</v>
      </c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26</v>
      </c>
      <c r="D76" s="42"/>
      <c r="E76" s="42"/>
      <c r="F76" s="29" t="str">
        <f>E15</f>
        <v>Vodovody a kanalizace Břeclav a.s.</v>
      </c>
      <c r="G76" s="42"/>
      <c r="H76" s="42"/>
      <c r="I76" s="34" t="s">
        <v>33</v>
      </c>
      <c r="J76" s="38" t="str">
        <f>E21</f>
        <v>AQUA PROCON s.r.o.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Ing. Humpolík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7"/>
      <c r="B79" s="188"/>
      <c r="C79" s="189" t="s">
        <v>141</v>
      </c>
      <c r="D79" s="190" t="s">
        <v>61</v>
      </c>
      <c r="E79" s="190" t="s">
        <v>57</v>
      </c>
      <c r="F79" s="190" t="s">
        <v>58</v>
      </c>
      <c r="G79" s="190" t="s">
        <v>142</v>
      </c>
      <c r="H79" s="190" t="s">
        <v>143</v>
      </c>
      <c r="I79" s="190" t="s">
        <v>144</v>
      </c>
      <c r="J79" s="190" t="s">
        <v>125</v>
      </c>
      <c r="K79" s="191" t="s">
        <v>145</v>
      </c>
      <c r="L79" s="192"/>
      <c r="M79" s="94" t="s">
        <v>21</v>
      </c>
      <c r="N79" s="95" t="s">
        <v>46</v>
      </c>
      <c r="O79" s="95" t="s">
        <v>146</v>
      </c>
      <c r="P79" s="95" t="s">
        <v>147</v>
      </c>
      <c r="Q79" s="95" t="s">
        <v>148</v>
      </c>
      <c r="R79" s="95" t="s">
        <v>149</v>
      </c>
      <c r="S79" s="95" t="s">
        <v>150</v>
      </c>
      <c r="T79" s="96" t="s">
        <v>151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40"/>
      <c r="B80" s="41"/>
      <c r="C80" s="101" t="s">
        <v>152</v>
      </c>
      <c r="D80" s="42"/>
      <c r="E80" s="42"/>
      <c r="F80" s="42"/>
      <c r="G80" s="42"/>
      <c r="H80" s="42"/>
      <c r="I80" s="42"/>
      <c r="J80" s="193">
        <f>BK80</f>
        <v>0</v>
      </c>
      <c r="K80" s="42"/>
      <c r="L80" s="46"/>
      <c r="M80" s="97"/>
      <c r="N80" s="194"/>
      <c r="O80" s="98"/>
      <c r="P80" s="195">
        <f>P81</f>
        <v>0</v>
      </c>
      <c r="Q80" s="98"/>
      <c r="R80" s="195">
        <f>R81</f>
        <v>0</v>
      </c>
      <c r="S80" s="98"/>
      <c r="T80" s="196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126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75</v>
      </c>
      <c r="E81" s="201" t="s">
        <v>115</v>
      </c>
      <c r="F81" s="201" t="s">
        <v>116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SUM(P82:P93)</f>
        <v>0</v>
      </c>
      <c r="Q81" s="206"/>
      <c r="R81" s="207">
        <f>SUM(R82:R93)</f>
        <v>0</v>
      </c>
      <c r="S81" s="206"/>
      <c r="T81" s="208">
        <f>SUM(T82:T93)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162</v>
      </c>
      <c r="AT81" s="210" t="s">
        <v>75</v>
      </c>
      <c r="AU81" s="210" t="s">
        <v>76</v>
      </c>
      <c r="AY81" s="209" t="s">
        <v>155</v>
      </c>
      <c r="BK81" s="211">
        <f>SUM(BK82:BK93)</f>
        <v>0</v>
      </c>
    </row>
    <row r="82" s="2" customFormat="1" ht="16.5" customHeight="1">
      <c r="A82" s="40"/>
      <c r="B82" s="41"/>
      <c r="C82" s="214" t="s">
        <v>83</v>
      </c>
      <c r="D82" s="214" t="s">
        <v>157</v>
      </c>
      <c r="E82" s="215" t="s">
        <v>2043</v>
      </c>
      <c r="F82" s="216" t="s">
        <v>2044</v>
      </c>
      <c r="G82" s="217" t="s">
        <v>2045</v>
      </c>
      <c r="H82" s="218">
        <v>1</v>
      </c>
      <c r="I82" s="219"/>
      <c r="J82" s="220">
        <f>ROUND(I82*H82,2)</f>
        <v>0</v>
      </c>
      <c r="K82" s="216" t="s">
        <v>2046</v>
      </c>
      <c r="L82" s="46"/>
      <c r="M82" s="221" t="s">
        <v>21</v>
      </c>
      <c r="N82" s="222" t="s">
        <v>47</v>
      </c>
      <c r="O82" s="86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5" t="s">
        <v>162</v>
      </c>
      <c r="AT82" s="225" t="s">
        <v>157</v>
      </c>
      <c r="AU82" s="225" t="s">
        <v>83</v>
      </c>
      <c r="AY82" s="19" t="s">
        <v>155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9" t="s">
        <v>83</v>
      </c>
      <c r="BK82" s="226">
        <f>ROUND(I82*H82,2)</f>
        <v>0</v>
      </c>
      <c r="BL82" s="19" t="s">
        <v>162</v>
      </c>
      <c r="BM82" s="225" t="s">
        <v>2047</v>
      </c>
    </row>
    <row r="83" s="2" customFormat="1">
      <c r="A83" s="40"/>
      <c r="B83" s="41"/>
      <c r="C83" s="42"/>
      <c r="D83" s="227" t="s">
        <v>164</v>
      </c>
      <c r="E83" s="42"/>
      <c r="F83" s="228" t="s">
        <v>2044</v>
      </c>
      <c r="G83" s="42"/>
      <c r="H83" s="42"/>
      <c r="I83" s="229"/>
      <c r="J83" s="42"/>
      <c r="K83" s="42"/>
      <c r="L83" s="46"/>
      <c r="M83" s="230"/>
      <c r="N83" s="231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164</v>
      </c>
      <c r="AU83" s="19" t="s">
        <v>83</v>
      </c>
    </row>
    <row r="84" s="2" customFormat="1" ht="16.5" customHeight="1">
      <c r="A84" s="40"/>
      <c r="B84" s="41"/>
      <c r="C84" s="214" t="s">
        <v>85</v>
      </c>
      <c r="D84" s="214" t="s">
        <v>157</v>
      </c>
      <c r="E84" s="215" t="s">
        <v>2048</v>
      </c>
      <c r="F84" s="216" t="s">
        <v>2049</v>
      </c>
      <c r="G84" s="217" t="s">
        <v>2045</v>
      </c>
      <c r="H84" s="218">
        <v>1</v>
      </c>
      <c r="I84" s="219"/>
      <c r="J84" s="220">
        <f>ROUND(I84*H84,2)</f>
        <v>0</v>
      </c>
      <c r="K84" s="216" t="s">
        <v>2046</v>
      </c>
      <c r="L84" s="46"/>
      <c r="M84" s="221" t="s">
        <v>21</v>
      </c>
      <c r="N84" s="222" t="s">
        <v>47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162</v>
      </c>
      <c r="AT84" s="225" t="s">
        <v>157</v>
      </c>
      <c r="AU84" s="225" t="s">
        <v>83</v>
      </c>
      <c r="AY84" s="19" t="s">
        <v>155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83</v>
      </c>
      <c r="BK84" s="226">
        <f>ROUND(I84*H84,2)</f>
        <v>0</v>
      </c>
      <c r="BL84" s="19" t="s">
        <v>162</v>
      </c>
      <c r="BM84" s="225" t="s">
        <v>2050</v>
      </c>
    </row>
    <row r="85" s="2" customFormat="1">
      <c r="A85" s="40"/>
      <c r="B85" s="41"/>
      <c r="C85" s="42"/>
      <c r="D85" s="227" t="s">
        <v>164</v>
      </c>
      <c r="E85" s="42"/>
      <c r="F85" s="228" t="s">
        <v>2049</v>
      </c>
      <c r="G85" s="42"/>
      <c r="H85" s="42"/>
      <c r="I85" s="229"/>
      <c r="J85" s="42"/>
      <c r="K85" s="42"/>
      <c r="L85" s="46"/>
      <c r="M85" s="230"/>
      <c r="N85" s="231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164</v>
      </c>
      <c r="AU85" s="19" t="s">
        <v>83</v>
      </c>
    </row>
    <row r="86" s="2" customFormat="1" ht="16.5" customHeight="1">
      <c r="A86" s="40"/>
      <c r="B86" s="41"/>
      <c r="C86" s="214" t="s">
        <v>180</v>
      </c>
      <c r="D86" s="214" t="s">
        <v>157</v>
      </c>
      <c r="E86" s="215" t="s">
        <v>2051</v>
      </c>
      <c r="F86" s="216" t="s">
        <v>2052</v>
      </c>
      <c r="G86" s="217" t="s">
        <v>2045</v>
      </c>
      <c r="H86" s="218">
        <v>1</v>
      </c>
      <c r="I86" s="219"/>
      <c r="J86" s="220">
        <f>ROUND(I86*H86,2)</f>
        <v>0</v>
      </c>
      <c r="K86" s="216" t="s">
        <v>2046</v>
      </c>
      <c r="L86" s="46"/>
      <c r="M86" s="221" t="s">
        <v>21</v>
      </c>
      <c r="N86" s="222" t="s">
        <v>47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162</v>
      </c>
      <c r="AT86" s="225" t="s">
        <v>157</v>
      </c>
      <c r="AU86" s="225" t="s">
        <v>83</v>
      </c>
      <c r="AY86" s="19" t="s">
        <v>155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83</v>
      </c>
      <c r="BK86" s="226">
        <f>ROUND(I86*H86,2)</f>
        <v>0</v>
      </c>
      <c r="BL86" s="19" t="s">
        <v>162</v>
      </c>
      <c r="BM86" s="225" t="s">
        <v>2053</v>
      </c>
    </row>
    <row r="87" s="2" customFormat="1">
      <c r="A87" s="40"/>
      <c r="B87" s="41"/>
      <c r="C87" s="42"/>
      <c r="D87" s="227" t="s">
        <v>164</v>
      </c>
      <c r="E87" s="42"/>
      <c r="F87" s="228" t="s">
        <v>2052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164</v>
      </c>
      <c r="AU87" s="19" t="s">
        <v>83</v>
      </c>
    </row>
    <row r="88" s="2" customFormat="1" ht="16.5" customHeight="1">
      <c r="A88" s="40"/>
      <c r="B88" s="41"/>
      <c r="C88" s="214" t="s">
        <v>162</v>
      </c>
      <c r="D88" s="214" t="s">
        <v>157</v>
      </c>
      <c r="E88" s="215" t="s">
        <v>2054</v>
      </c>
      <c r="F88" s="216" t="s">
        <v>2055</v>
      </c>
      <c r="G88" s="217" t="s">
        <v>2045</v>
      </c>
      <c r="H88" s="218">
        <v>1</v>
      </c>
      <c r="I88" s="219"/>
      <c r="J88" s="220">
        <f>ROUND(I88*H88,2)</f>
        <v>0</v>
      </c>
      <c r="K88" s="216" t="s">
        <v>2046</v>
      </c>
      <c r="L88" s="46"/>
      <c r="M88" s="221" t="s">
        <v>21</v>
      </c>
      <c r="N88" s="222" t="s">
        <v>47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162</v>
      </c>
      <c r="AT88" s="225" t="s">
        <v>157</v>
      </c>
      <c r="AU88" s="225" t="s">
        <v>83</v>
      </c>
      <c r="AY88" s="19" t="s">
        <v>155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83</v>
      </c>
      <c r="BK88" s="226">
        <f>ROUND(I88*H88,2)</f>
        <v>0</v>
      </c>
      <c r="BL88" s="19" t="s">
        <v>162</v>
      </c>
      <c r="BM88" s="225" t="s">
        <v>2056</v>
      </c>
    </row>
    <row r="89" s="2" customFormat="1">
      <c r="A89" s="40"/>
      <c r="B89" s="41"/>
      <c r="C89" s="42"/>
      <c r="D89" s="227" t="s">
        <v>164</v>
      </c>
      <c r="E89" s="42"/>
      <c r="F89" s="228" t="s">
        <v>2055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164</v>
      </c>
      <c r="AU89" s="19" t="s">
        <v>83</v>
      </c>
    </row>
    <row r="90" s="2" customFormat="1" ht="16.5" customHeight="1">
      <c r="A90" s="40"/>
      <c r="B90" s="41"/>
      <c r="C90" s="214" t="s">
        <v>195</v>
      </c>
      <c r="D90" s="214" t="s">
        <v>157</v>
      </c>
      <c r="E90" s="215" t="s">
        <v>2057</v>
      </c>
      <c r="F90" s="216" t="s">
        <v>2058</v>
      </c>
      <c r="G90" s="217" t="s">
        <v>2045</v>
      </c>
      <c r="H90" s="218">
        <v>1</v>
      </c>
      <c r="I90" s="219"/>
      <c r="J90" s="220">
        <f>ROUND(I90*H90,2)</f>
        <v>0</v>
      </c>
      <c r="K90" s="216" t="s">
        <v>2046</v>
      </c>
      <c r="L90" s="46"/>
      <c r="M90" s="221" t="s">
        <v>21</v>
      </c>
      <c r="N90" s="222" t="s">
        <v>47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162</v>
      </c>
      <c r="AT90" s="225" t="s">
        <v>157</v>
      </c>
      <c r="AU90" s="225" t="s">
        <v>83</v>
      </c>
      <c r="AY90" s="19" t="s">
        <v>155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162</v>
      </c>
      <c r="BM90" s="225" t="s">
        <v>2059</v>
      </c>
    </row>
    <row r="91" s="2" customFormat="1">
      <c r="A91" s="40"/>
      <c r="B91" s="41"/>
      <c r="C91" s="42"/>
      <c r="D91" s="227" t="s">
        <v>164</v>
      </c>
      <c r="E91" s="42"/>
      <c r="F91" s="228" t="s">
        <v>2058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164</v>
      </c>
      <c r="AU91" s="19" t="s">
        <v>83</v>
      </c>
    </row>
    <row r="92" s="2" customFormat="1" ht="16.5" customHeight="1">
      <c r="A92" s="40"/>
      <c r="B92" s="41"/>
      <c r="C92" s="214" t="s">
        <v>205</v>
      </c>
      <c r="D92" s="214" t="s">
        <v>157</v>
      </c>
      <c r="E92" s="215" t="s">
        <v>2060</v>
      </c>
      <c r="F92" s="216" t="s">
        <v>2061</v>
      </c>
      <c r="G92" s="217" t="s">
        <v>2045</v>
      </c>
      <c r="H92" s="218">
        <v>1</v>
      </c>
      <c r="I92" s="219"/>
      <c r="J92" s="220">
        <f>ROUND(I92*H92,2)</f>
        <v>0</v>
      </c>
      <c r="K92" s="216" t="s">
        <v>2046</v>
      </c>
      <c r="L92" s="46"/>
      <c r="M92" s="221" t="s">
        <v>21</v>
      </c>
      <c r="N92" s="222" t="s">
        <v>47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162</v>
      </c>
      <c r="AT92" s="225" t="s">
        <v>157</v>
      </c>
      <c r="AU92" s="225" t="s">
        <v>83</v>
      </c>
      <c r="AY92" s="19" t="s">
        <v>155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83</v>
      </c>
      <c r="BK92" s="226">
        <f>ROUND(I92*H92,2)</f>
        <v>0</v>
      </c>
      <c r="BL92" s="19" t="s">
        <v>162</v>
      </c>
      <c r="BM92" s="225" t="s">
        <v>2062</v>
      </c>
    </row>
    <row r="93" s="2" customFormat="1">
      <c r="A93" s="40"/>
      <c r="B93" s="41"/>
      <c r="C93" s="42"/>
      <c r="D93" s="227" t="s">
        <v>164</v>
      </c>
      <c r="E93" s="42"/>
      <c r="F93" s="228" t="s">
        <v>2061</v>
      </c>
      <c r="G93" s="42"/>
      <c r="H93" s="42"/>
      <c r="I93" s="229"/>
      <c r="J93" s="42"/>
      <c r="K93" s="42"/>
      <c r="L93" s="46"/>
      <c r="M93" s="291"/>
      <c r="N93" s="292"/>
      <c r="O93" s="293"/>
      <c r="P93" s="293"/>
      <c r="Q93" s="293"/>
      <c r="R93" s="293"/>
      <c r="S93" s="293"/>
      <c r="T93" s="294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164</v>
      </c>
      <c r="AU93" s="19" t="s">
        <v>83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LxZRnBYBgN4JeHh5VsWZOrz+JXF9urP1z1CIvjNmlqIYv7iub0graJLZSg+fId8+xBQUteki69vUKUteuPrBDQ==" hashValue="/4EHzo2slZkUV5Q/tAeXju/j79hhgg66uDxecIv5r+NAfT+0ymTgwrt0QkukhBKZzxKH0J5bkS2Ry8c52Ao4EA==" algorithmName="SHA-512" password="C71F"/>
  <autoFilter ref="C79:K9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2063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2064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2065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2066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2067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2068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2069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2070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2071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2072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2073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82</v>
      </c>
      <c r="F18" s="306" t="s">
        <v>2074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2075</v>
      </c>
      <c r="F19" s="306" t="s">
        <v>2076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2077</v>
      </c>
      <c r="F20" s="306" t="s">
        <v>2078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2079</v>
      </c>
      <c r="F21" s="306" t="s">
        <v>2080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2081</v>
      </c>
      <c r="F22" s="306" t="s">
        <v>2082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89</v>
      </c>
      <c r="F23" s="306" t="s">
        <v>2083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2084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2085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2086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2087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2088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2089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2090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2091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2092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141</v>
      </c>
      <c r="F36" s="306"/>
      <c r="G36" s="306" t="s">
        <v>2093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2094</v>
      </c>
      <c r="F37" s="306"/>
      <c r="G37" s="306" t="s">
        <v>2095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57</v>
      </c>
      <c r="F38" s="306"/>
      <c r="G38" s="306" t="s">
        <v>2096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58</v>
      </c>
      <c r="F39" s="306"/>
      <c r="G39" s="306" t="s">
        <v>2097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142</v>
      </c>
      <c r="F40" s="306"/>
      <c r="G40" s="306" t="s">
        <v>2098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143</v>
      </c>
      <c r="F41" s="306"/>
      <c r="G41" s="306" t="s">
        <v>2099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2100</v>
      </c>
      <c r="F42" s="306"/>
      <c r="G42" s="306" t="s">
        <v>2101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2102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2103</v>
      </c>
      <c r="F44" s="306"/>
      <c r="G44" s="306" t="s">
        <v>2104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145</v>
      </c>
      <c r="F45" s="306"/>
      <c r="G45" s="306" t="s">
        <v>2105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2106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2107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2108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2109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2110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2111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2112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2113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2114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2115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2116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2117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2118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2119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2120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2121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2122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2123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2124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2125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2126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2127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2128</v>
      </c>
      <c r="D76" s="324"/>
      <c r="E76" s="324"/>
      <c r="F76" s="324" t="s">
        <v>2129</v>
      </c>
      <c r="G76" s="325"/>
      <c r="H76" s="324" t="s">
        <v>58</v>
      </c>
      <c r="I76" s="324" t="s">
        <v>61</v>
      </c>
      <c r="J76" s="324" t="s">
        <v>2130</v>
      </c>
      <c r="K76" s="323"/>
    </row>
    <row r="77" s="1" customFormat="1" ht="17.25" customHeight="1">
      <c r="B77" s="321"/>
      <c r="C77" s="326" t="s">
        <v>2131</v>
      </c>
      <c r="D77" s="326"/>
      <c r="E77" s="326"/>
      <c r="F77" s="327" t="s">
        <v>2132</v>
      </c>
      <c r="G77" s="328"/>
      <c r="H77" s="326"/>
      <c r="I77" s="326"/>
      <c r="J77" s="326" t="s">
        <v>2133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57</v>
      </c>
      <c r="D79" s="331"/>
      <c r="E79" s="331"/>
      <c r="F79" s="332" t="s">
        <v>2134</v>
      </c>
      <c r="G79" s="333"/>
      <c r="H79" s="309" t="s">
        <v>2135</v>
      </c>
      <c r="I79" s="309" t="s">
        <v>2136</v>
      </c>
      <c r="J79" s="309">
        <v>20</v>
      </c>
      <c r="K79" s="323"/>
    </row>
    <row r="80" s="1" customFormat="1" ht="15" customHeight="1">
      <c r="B80" s="321"/>
      <c r="C80" s="309" t="s">
        <v>2137</v>
      </c>
      <c r="D80" s="309"/>
      <c r="E80" s="309"/>
      <c r="F80" s="332" t="s">
        <v>2134</v>
      </c>
      <c r="G80" s="333"/>
      <c r="H80" s="309" t="s">
        <v>2138</v>
      </c>
      <c r="I80" s="309" t="s">
        <v>2136</v>
      </c>
      <c r="J80" s="309">
        <v>120</v>
      </c>
      <c r="K80" s="323"/>
    </row>
    <row r="81" s="1" customFormat="1" ht="15" customHeight="1">
      <c r="B81" s="334"/>
      <c r="C81" s="309" t="s">
        <v>2139</v>
      </c>
      <c r="D81" s="309"/>
      <c r="E81" s="309"/>
      <c r="F81" s="332" t="s">
        <v>2140</v>
      </c>
      <c r="G81" s="333"/>
      <c r="H81" s="309" t="s">
        <v>2141</v>
      </c>
      <c r="I81" s="309" t="s">
        <v>2136</v>
      </c>
      <c r="J81" s="309">
        <v>50</v>
      </c>
      <c r="K81" s="323"/>
    </row>
    <row r="82" s="1" customFormat="1" ht="15" customHeight="1">
      <c r="B82" s="334"/>
      <c r="C82" s="309" t="s">
        <v>2142</v>
      </c>
      <c r="D82" s="309"/>
      <c r="E82" s="309"/>
      <c r="F82" s="332" t="s">
        <v>2134</v>
      </c>
      <c r="G82" s="333"/>
      <c r="H82" s="309" t="s">
        <v>2143</v>
      </c>
      <c r="I82" s="309" t="s">
        <v>2144</v>
      </c>
      <c r="J82" s="309"/>
      <c r="K82" s="323"/>
    </row>
    <row r="83" s="1" customFormat="1" ht="15" customHeight="1">
      <c r="B83" s="334"/>
      <c r="C83" s="335" t="s">
        <v>2145</v>
      </c>
      <c r="D83" s="335"/>
      <c r="E83" s="335"/>
      <c r="F83" s="336" t="s">
        <v>2140</v>
      </c>
      <c r="G83" s="335"/>
      <c r="H83" s="335" t="s">
        <v>2146</v>
      </c>
      <c r="I83" s="335" t="s">
        <v>2136</v>
      </c>
      <c r="J83" s="335">
        <v>15</v>
      </c>
      <c r="K83" s="323"/>
    </row>
    <row r="84" s="1" customFormat="1" ht="15" customHeight="1">
      <c r="B84" s="334"/>
      <c r="C84" s="335" t="s">
        <v>2147</v>
      </c>
      <c r="D84" s="335"/>
      <c r="E84" s="335"/>
      <c r="F84" s="336" t="s">
        <v>2140</v>
      </c>
      <c r="G84" s="335"/>
      <c r="H84" s="335" t="s">
        <v>2148</v>
      </c>
      <c r="I84" s="335" t="s">
        <v>2136</v>
      </c>
      <c r="J84" s="335">
        <v>15</v>
      </c>
      <c r="K84" s="323"/>
    </row>
    <row r="85" s="1" customFormat="1" ht="15" customHeight="1">
      <c r="B85" s="334"/>
      <c r="C85" s="335" t="s">
        <v>2149</v>
      </c>
      <c r="D85" s="335"/>
      <c r="E85" s="335"/>
      <c r="F85" s="336" t="s">
        <v>2140</v>
      </c>
      <c r="G85" s="335"/>
      <c r="H85" s="335" t="s">
        <v>2150</v>
      </c>
      <c r="I85" s="335" t="s">
        <v>2136</v>
      </c>
      <c r="J85" s="335">
        <v>20</v>
      </c>
      <c r="K85" s="323"/>
    </row>
    <row r="86" s="1" customFormat="1" ht="15" customHeight="1">
      <c r="B86" s="334"/>
      <c r="C86" s="335" t="s">
        <v>2151</v>
      </c>
      <c r="D86" s="335"/>
      <c r="E86" s="335"/>
      <c r="F86" s="336" t="s">
        <v>2140</v>
      </c>
      <c r="G86" s="335"/>
      <c r="H86" s="335" t="s">
        <v>2152</v>
      </c>
      <c r="I86" s="335" t="s">
        <v>2136</v>
      </c>
      <c r="J86" s="335">
        <v>20</v>
      </c>
      <c r="K86" s="323"/>
    </row>
    <row r="87" s="1" customFormat="1" ht="15" customHeight="1">
      <c r="B87" s="334"/>
      <c r="C87" s="309" t="s">
        <v>2153</v>
      </c>
      <c r="D87" s="309"/>
      <c r="E87" s="309"/>
      <c r="F87" s="332" t="s">
        <v>2140</v>
      </c>
      <c r="G87" s="333"/>
      <c r="H87" s="309" t="s">
        <v>2154</v>
      </c>
      <c r="I87" s="309" t="s">
        <v>2136</v>
      </c>
      <c r="J87" s="309">
        <v>50</v>
      </c>
      <c r="K87" s="323"/>
    </row>
    <row r="88" s="1" customFormat="1" ht="15" customHeight="1">
      <c r="B88" s="334"/>
      <c r="C88" s="309" t="s">
        <v>2155</v>
      </c>
      <c r="D88" s="309"/>
      <c r="E88" s="309"/>
      <c r="F88" s="332" t="s">
        <v>2140</v>
      </c>
      <c r="G88" s="333"/>
      <c r="H88" s="309" t="s">
        <v>2156</v>
      </c>
      <c r="I88" s="309" t="s">
        <v>2136</v>
      </c>
      <c r="J88" s="309">
        <v>20</v>
      </c>
      <c r="K88" s="323"/>
    </row>
    <row r="89" s="1" customFormat="1" ht="15" customHeight="1">
      <c r="B89" s="334"/>
      <c r="C89" s="309" t="s">
        <v>2157</v>
      </c>
      <c r="D89" s="309"/>
      <c r="E89" s="309"/>
      <c r="F89" s="332" t="s">
        <v>2140</v>
      </c>
      <c r="G89" s="333"/>
      <c r="H89" s="309" t="s">
        <v>2158</v>
      </c>
      <c r="I89" s="309" t="s">
        <v>2136</v>
      </c>
      <c r="J89" s="309">
        <v>20</v>
      </c>
      <c r="K89" s="323"/>
    </row>
    <row r="90" s="1" customFormat="1" ht="15" customHeight="1">
      <c r="B90" s="334"/>
      <c r="C90" s="309" t="s">
        <v>2159</v>
      </c>
      <c r="D90" s="309"/>
      <c r="E90" s="309"/>
      <c r="F90" s="332" t="s">
        <v>2140</v>
      </c>
      <c r="G90" s="333"/>
      <c r="H90" s="309" t="s">
        <v>2160</v>
      </c>
      <c r="I90" s="309" t="s">
        <v>2136</v>
      </c>
      <c r="J90" s="309">
        <v>50</v>
      </c>
      <c r="K90" s="323"/>
    </row>
    <row r="91" s="1" customFormat="1" ht="15" customHeight="1">
      <c r="B91" s="334"/>
      <c r="C91" s="309" t="s">
        <v>2161</v>
      </c>
      <c r="D91" s="309"/>
      <c r="E91" s="309"/>
      <c r="F91" s="332" t="s">
        <v>2140</v>
      </c>
      <c r="G91" s="333"/>
      <c r="H91" s="309" t="s">
        <v>2161</v>
      </c>
      <c r="I91" s="309" t="s">
        <v>2136</v>
      </c>
      <c r="J91" s="309">
        <v>50</v>
      </c>
      <c r="K91" s="323"/>
    </row>
    <row r="92" s="1" customFormat="1" ht="15" customHeight="1">
      <c r="B92" s="334"/>
      <c r="C92" s="309" t="s">
        <v>2162</v>
      </c>
      <c r="D92" s="309"/>
      <c r="E92" s="309"/>
      <c r="F92" s="332" t="s">
        <v>2140</v>
      </c>
      <c r="G92" s="333"/>
      <c r="H92" s="309" t="s">
        <v>2163</v>
      </c>
      <c r="I92" s="309" t="s">
        <v>2136</v>
      </c>
      <c r="J92" s="309">
        <v>255</v>
      </c>
      <c r="K92" s="323"/>
    </row>
    <row r="93" s="1" customFormat="1" ht="15" customHeight="1">
      <c r="B93" s="334"/>
      <c r="C93" s="309" t="s">
        <v>2164</v>
      </c>
      <c r="D93" s="309"/>
      <c r="E93" s="309"/>
      <c r="F93" s="332" t="s">
        <v>2134</v>
      </c>
      <c r="G93" s="333"/>
      <c r="H93" s="309" t="s">
        <v>2165</v>
      </c>
      <c r="I93" s="309" t="s">
        <v>2166</v>
      </c>
      <c r="J93" s="309"/>
      <c r="K93" s="323"/>
    </row>
    <row r="94" s="1" customFormat="1" ht="15" customHeight="1">
      <c r="B94" s="334"/>
      <c r="C94" s="309" t="s">
        <v>2167</v>
      </c>
      <c r="D94" s="309"/>
      <c r="E94" s="309"/>
      <c r="F94" s="332" t="s">
        <v>2134</v>
      </c>
      <c r="G94" s="333"/>
      <c r="H94" s="309" t="s">
        <v>2168</v>
      </c>
      <c r="I94" s="309" t="s">
        <v>2169</v>
      </c>
      <c r="J94" s="309"/>
      <c r="K94" s="323"/>
    </row>
    <row r="95" s="1" customFormat="1" ht="15" customHeight="1">
      <c r="B95" s="334"/>
      <c r="C95" s="309" t="s">
        <v>2170</v>
      </c>
      <c r="D95" s="309"/>
      <c r="E95" s="309"/>
      <c r="F95" s="332" t="s">
        <v>2134</v>
      </c>
      <c r="G95" s="333"/>
      <c r="H95" s="309" t="s">
        <v>2170</v>
      </c>
      <c r="I95" s="309" t="s">
        <v>2169</v>
      </c>
      <c r="J95" s="309"/>
      <c r="K95" s="323"/>
    </row>
    <row r="96" s="1" customFormat="1" ht="15" customHeight="1">
      <c r="B96" s="334"/>
      <c r="C96" s="309" t="s">
        <v>42</v>
      </c>
      <c r="D96" s="309"/>
      <c r="E96" s="309"/>
      <c r="F96" s="332" t="s">
        <v>2134</v>
      </c>
      <c r="G96" s="333"/>
      <c r="H96" s="309" t="s">
        <v>2171</v>
      </c>
      <c r="I96" s="309" t="s">
        <v>2169</v>
      </c>
      <c r="J96" s="309"/>
      <c r="K96" s="323"/>
    </row>
    <row r="97" s="1" customFormat="1" ht="15" customHeight="1">
      <c r="B97" s="334"/>
      <c r="C97" s="309" t="s">
        <v>52</v>
      </c>
      <c r="D97" s="309"/>
      <c r="E97" s="309"/>
      <c r="F97" s="332" t="s">
        <v>2134</v>
      </c>
      <c r="G97" s="333"/>
      <c r="H97" s="309" t="s">
        <v>2172</v>
      </c>
      <c r="I97" s="309" t="s">
        <v>2169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2173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2128</v>
      </c>
      <c r="D103" s="324"/>
      <c r="E103" s="324"/>
      <c r="F103" s="324" t="s">
        <v>2129</v>
      </c>
      <c r="G103" s="325"/>
      <c r="H103" s="324" t="s">
        <v>58</v>
      </c>
      <c r="I103" s="324" t="s">
        <v>61</v>
      </c>
      <c r="J103" s="324" t="s">
        <v>2130</v>
      </c>
      <c r="K103" s="323"/>
    </row>
    <row r="104" s="1" customFormat="1" ht="17.25" customHeight="1">
      <c r="B104" s="321"/>
      <c r="C104" s="326" t="s">
        <v>2131</v>
      </c>
      <c r="D104" s="326"/>
      <c r="E104" s="326"/>
      <c r="F104" s="327" t="s">
        <v>2132</v>
      </c>
      <c r="G104" s="328"/>
      <c r="H104" s="326"/>
      <c r="I104" s="326"/>
      <c r="J104" s="326" t="s">
        <v>2133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57</v>
      </c>
      <c r="D106" s="331"/>
      <c r="E106" s="331"/>
      <c r="F106" s="332" t="s">
        <v>2134</v>
      </c>
      <c r="G106" s="309"/>
      <c r="H106" s="309" t="s">
        <v>2174</v>
      </c>
      <c r="I106" s="309" t="s">
        <v>2136</v>
      </c>
      <c r="J106" s="309">
        <v>20</v>
      </c>
      <c r="K106" s="323"/>
    </row>
    <row r="107" s="1" customFormat="1" ht="15" customHeight="1">
      <c r="B107" s="321"/>
      <c r="C107" s="309" t="s">
        <v>2137</v>
      </c>
      <c r="D107" s="309"/>
      <c r="E107" s="309"/>
      <c r="F107" s="332" t="s">
        <v>2134</v>
      </c>
      <c r="G107" s="309"/>
      <c r="H107" s="309" t="s">
        <v>2174</v>
      </c>
      <c r="I107" s="309" t="s">
        <v>2136</v>
      </c>
      <c r="J107" s="309">
        <v>120</v>
      </c>
      <c r="K107" s="323"/>
    </row>
    <row r="108" s="1" customFormat="1" ht="15" customHeight="1">
      <c r="B108" s="334"/>
      <c r="C108" s="309" t="s">
        <v>2139</v>
      </c>
      <c r="D108" s="309"/>
      <c r="E108" s="309"/>
      <c r="F108" s="332" t="s">
        <v>2140</v>
      </c>
      <c r="G108" s="309"/>
      <c r="H108" s="309" t="s">
        <v>2174</v>
      </c>
      <c r="I108" s="309" t="s">
        <v>2136</v>
      </c>
      <c r="J108" s="309">
        <v>50</v>
      </c>
      <c r="K108" s="323"/>
    </row>
    <row r="109" s="1" customFormat="1" ht="15" customHeight="1">
      <c r="B109" s="334"/>
      <c r="C109" s="309" t="s">
        <v>2142</v>
      </c>
      <c r="D109" s="309"/>
      <c r="E109" s="309"/>
      <c r="F109" s="332" t="s">
        <v>2134</v>
      </c>
      <c r="G109" s="309"/>
      <c r="H109" s="309" t="s">
        <v>2174</v>
      </c>
      <c r="I109" s="309" t="s">
        <v>2144</v>
      </c>
      <c r="J109" s="309"/>
      <c r="K109" s="323"/>
    </row>
    <row r="110" s="1" customFormat="1" ht="15" customHeight="1">
      <c r="B110" s="334"/>
      <c r="C110" s="309" t="s">
        <v>2153</v>
      </c>
      <c r="D110" s="309"/>
      <c r="E110" s="309"/>
      <c r="F110" s="332" t="s">
        <v>2140</v>
      </c>
      <c r="G110" s="309"/>
      <c r="H110" s="309" t="s">
        <v>2174</v>
      </c>
      <c r="I110" s="309" t="s">
        <v>2136</v>
      </c>
      <c r="J110" s="309">
        <v>50</v>
      </c>
      <c r="K110" s="323"/>
    </row>
    <row r="111" s="1" customFormat="1" ht="15" customHeight="1">
      <c r="B111" s="334"/>
      <c r="C111" s="309" t="s">
        <v>2161</v>
      </c>
      <c r="D111" s="309"/>
      <c r="E111" s="309"/>
      <c r="F111" s="332" t="s">
        <v>2140</v>
      </c>
      <c r="G111" s="309"/>
      <c r="H111" s="309" t="s">
        <v>2174</v>
      </c>
      <c r="I111" s="309" t="s">
        <v>2136</v>
      </c>
      <c r="J111" s="309">
        <v>50</v>
      </c>
      <c r="K111" s="323"/>
    </row>
    <row r="112" s="1" customFormat="1" ht="15" customHeight="1">
      <c r="B112" s="334"/>
      <c r="C112" s="309" t="s">
        <v>2159</v>
      </c>
      <c r="D112" s="309"/>
      <c r="E112" s="309"/>
      <c r="F112" s="332" t="s">
        <v>2140</v>
      </c>
      <c r="G112" s="309"/>
      <c r="H112" s="309" t="s">
        <v>2174</v>
      </c>
      <c r="I112" s="309" t="s">
        <v>2136</v>
      </c>
      <c r="J112" s="309">
        <v>50</v>
      </c>
      <c r="K112" s="323"/>
    </row>
    <row r="113" s="1" customFormat="1" ht="15" customHeight="1">
      <c r="B113" s="334"/>
      <c r="C113" s="309" t="s">
        <v>57</v>
      </c>
      <c r="D113" s="309"/>
      <c r="E113" s="309"/>
      <c r="F113" s="332" t="s">
        <v>2134</v>
      </c>
      <c r="G113" s="309"/>
      <c r="H113" s="309" t="s">
        <v>2175</v>
      </c>
      <c r="I113" s="309" t="s">
        <v>2136</v>
      </c>
      <c r="J113" s="309">
        <v>20</v>
      </c>
      <c r="K113" s="323"/>
    </row>
    <row r="114" s="1" customFormat="1" ht="15" customHeight="1">
      <c r="B114" s="334"/>
      <c r="C114" s="309" t="s">
        <v>2176</v>
      </c>
      <c r="D114" s="309"/>
      <c r="E114" s="309"/>
      <c r="F114" s="332" t="s">
        <v>2134</v>
      </c>
      <c r="G114" s="309"/>
      <c r="H114" s="309" t="s">
        <v>2177</v>
      </c>
      <c r="I114" s="309" t="s">
        <v>2136</v>
      </c>
      <c r="J114" s="309">
        <v>120</v>
      </c>
      <c r="K114" s="323"/>
    </row>
    <row r="115" s="1" customFormat="1" ht="15" customHeight="1">
      <c r="B115" s="334"/>
      <c r="C115" s="309" t="s">
        <v>42</v>
      </c>
      <c r="D115" s="309"/>
      <c r="E115" s="309"/>
      <c r="F115" s="332" t="s">
        <v>2134</v>
      </c>
      <c r="G115" s="309"/>
      <c r="H115" s="309" t="s">
        <v>2178</v>
      </c>
      <c r="I115" s="309" t="s">
        <v>2169</v>
      </c>
      <c r="J115" s="309"/>
      <c r="K115" s="323"/>
    </row>
    <row r="116" s="1" customFormat="1" ht="15" customHeight="1">
      <c r="B116" s="334"/>
      <c r="C116" s="309" t="s">
        <v>52</v>
      </c>
      <c r="D116" s="309"/>
      <c r="E116" s="309"/>
      <c r="F116" s="332" t="s">
        <v>2134</v>
      </c>
      <c r="G116" s="309"/>
      <c r="H116" s="309" t="s">
        <v>2179</v>
      </c>
      <c r="I116" s="309" t="s">
        <v>2169</v>
      </c>
      <c r="J116" s="309"/>
      <c r="K116" s="323"/>
    </row>
    <row r="117" s="1" customFormat="1" ht="15" customHeight="1">
      <c r="B117" s="334"/>
      <c r="C117" s="309" t="s">
        <v>61</v>
      </c>
      <c r="D117" s="309"/>
      <c r="E117" s="309"/>
      <c r="F117" s="332" t="s">
        <v>2134</v>
      </c>
      <c r="G117" s="309"/>
      <c r="H117" s="309" t="s">
        <v>2180</v>
      </c>
      <c r="I117" s="309" t="s">
        <v>2181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2182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2128</v>
      </c>
      <c r="D123" s="324"/>
      <c r="E123" s="324"/>
      <c r="F123" s="324" t="s">
        <v>2129</v>
      </c>
      <c r="G123" s="325"/>
      <c r="H123" s="324" t="s">
        <v>58</v>
      </c>
      <c r="I123" s="324" t="s">
        <v>61</v>
      </c>
      <c r="J123" s="324" t="s">
        <v>2130</v>
      </c>
      <c r="K123" s="353"/>
    </row>
    <row r="124" s="1" customFormat="1" ht="17.25" customHeight="1">
      <c r="B124" s="352"/>
      <c r="C124" s="326" t="s">
        <v>2131</v>
      </c>
      <c r="D124" s="326"/>
      <c r="E124" s="326"/>
      <c r="F124" s="327" t="s">
        <v>2132</v>
      </c>
      <c r="G124" s="328"/>
      <c r="H124" s="326"/>
      <c r="I124" s="326"/>
      <c r="J124" s="326" t="s">
        <v>2133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2137</v>
      </c>
      <c r="D126" s="331"/>
      <c r="E126" s="331"/>
      <c r="F126" s="332" t="s">
        <v>2134</v>
      </c>
      <c r="G126" s="309"/>
      <c r="H126" s="309" t="s">
        <v>2174</v>
      </c>
      <c r="I126" s="309" t="s">
        <v>2136</v>
      </c>
      <c r="J126" s="309">
        <v>120</v>
      </c>
      <c r="K126" s="357"/>
    </row>
    <row r="127" s="1" customFormat="1" ht="15" customHeight="1">
      <c r="B127" s="354"/>
      <c r="C127" s="309" t="s">
        <v>2183</v>
      </c>
      <c r="D127" s="309"/>
      <c r="E127" s="309"/>
      <c r="F127" s="332" t="s">
        <v>2134</v>
      </c>
      <c r="G127" s="309"/>
      <c r="H127" s="309" t="s">
        <v>2184</v>
      </c>
      <c r="I127" s="309" t="s">
        <v>2136</v>
      </c>
      <c r="J127" s="309" t="s">
        <v>2185</v>
      </c>
      <c r="K127" s="357"/>
    </row>
    <row r="128" s="1" customFormat="1" ht="15" customHeight="1">
      <c r="B128" s="354"/>
      <c r="C128" s="309" t="s">
        <v>89</v>
      </c>
      <c r="D128" s="309"/>
      <c r="E128" s="309"/>
      <c r="F128" s="332" t="s">
        <v>2134</v>
      </c>
      <c r="G128" s="309"/>
      <c r="H128" s="309" t="s">
        <v>2186</v>
      </c>
      <c r="I128" s="309" t="s">
        <v>2136</v>
      </c>
      <c r="J128" s="309" t="s">
        <v>2185</v>
      </c>
      <c r="K128" s="357"/>
    </row>
    <row r="129" s="1" customFormat="1" ht="15" customHeight="1">
      <c r="B129" s="354"/>
      <c r="C129" s="309" t="s">
        <v>2145</v>
      </c>
      <c r="D129" s="309"/>
      <c r="E129" s="309"/>
      <c r="F129" s="332" t="s">
        <v>2140</v>
      </c>
      <c r="G129" s="309"/>
      <c r="H129" s="309" t="s">
        <v>2146</v>
      </c>
      <c r="I129" s="309" t="s">
        <v>2136</v>
      </c>
      <c r="J129" s="309">
        <v>15</v>
      </c>
      <c r="K129" s="357"/>
    </row>
    <row r="130" s="1" customFormat="1" ht="15" customHeight="1">
      <c r="B130" s="354"/>
      <c r="C130" s="335" t="s">
        <v>2147</v>
      </c>
      <c r="D130" s="335"/>
      <c r="E130" s="335"/>
      <c r="F130" s="336" t="s">
        <v>2140</v>
      </c>
      <c r="G130" s="335"/>
      <c r="H130" s="335" t="s">
        <v>2148</v>
      </c>
      <c r="I130" s="335" t="s">
        <v>2136</v>
      </c>
      <c r="J130" s="335">
        <v>15</v>
      </c>
      <c r="K130" s="357"/>
    </row>
    <row r="131" s="1" customFormat="1" ht="15" customHeight="1">
      <c r="B131" s="354"/>
      <c r="C131" s="335" t="s">
        <v>2149</v>
      </c>
      <c r="D131" s="335"/>
      <c r="E131" s="335"/>
      <c r="F131" s="336" t="s">
        <v>2140</v>
      </c>
      <c r="G131" s="335"/>
      <c r="H131" s="335" t="s">
        <v>2150</v>
      </c>
      <c r="I131" s="335" t="s">
        <v>2136</v>
      </c>
      <c r="J131" s="335">
        <v>20</v>
      </c>
      <c r="K131" s="357"/>
    </row>
    <row r="132" s="1" customFormat="1" ht="15" customHeight="1">
      <c r="B132" s="354"/>
      <c r="C132" s="335" t="s">
        <v>2151</v>
      </c>
      <c r="D132" s="335"/>
      <c r="E132" s="335"/>
      <c r="F132" s="336" t="s">
        <v>2140</v>
      </c>
      <c r="G132" s="335"/>
      <c r="H132" s="335" t="s">
        <v>2152</v>
      </c>
      <c r="I132" s="335" t="s">
        <v>2136</v>
      </c>
      <c r="J132" s="335">
        <v>20</v>
      </c>
      <c r="K132" s="357"/>
    </row>
    <row r="133" s="1" customFormat="1" ht="15" customHeight="1">
      <c r="B133" s="354"/>
      <c r="C133" s="309" t="s">
        <v>2139</v>
      </c>
      <c r="D133" s="309"/>
      <c r="E133" s="309"/>
      <c r="F133" s="332" t="s">
        <v>2140</v>
      </c>
      <c r="G133" s="309"/>
      <c r="H133" s="309" t="s">
        <v>2174</v>
      </c>
      <c r="I133" s="309" t="s">
        <v>2136</v>
      </c>
      <c r="J133" s="309">
        <v>50</v>
      </c>
      <c r="K133" s="357"/>
    </row>
    <row r="134" s="1" customFormat="1" ht="15" customHeight="1">
      <c r="B134" s="354"/>
      <c r="C134" s="309" t="s">
        <v>2153</v>
      </c>
      <c r="D134" s="309"/>
      <c r="E134" s="309"/>
      <c r="F134" s="332" t="s">
        <v>2140</v>
      </c>
      <c r="G134" s="309"/>
      <c r="H134" s="309" t="s">
        <v>2174</v>
      </c>
      <c r="I134" s="309" t="s">
        <v>2136</v>
      </c>
      <c r="J134" s="309">
        <v>50</v>
      </c>
      <c r="K134" s="357"/>
    </row>
    <row r="135" s="1" customFormat="1" ht="15" customHeight="1">
      <c r="B135" s="354"/>
      <c r="C135" s="309" t="s">
        <v>2159</v>
      </c>
      <c r="D135" s="309"/>
      <c r="E135" s="309"/>
      <c r="F135" s="332" t="s">
        <v>2140</v>
      </c>
      <c r="G135" s="309"/>
      <c r="H135" s="309" t="s">
        <v>2174</v>
      </c>
      <c r="I135" s="309" t="s">
        <v>2136</v>
      </c>
      <c r="J135" s="309">
        <v>50</v>
      </c>
      <c r="K135" s="357"/>
    </row>
    <row r="136" s="1" customFormat="1" ht="15" customHeight="1">
      <c r="B136" s="354"/>
      <c r="C136" s="309" t="s">
        <v>2161</v>
      </c>
      <c r="D136" s="309"/>
      <c r="E136" s="309"/>
      <c r="F136" s="332" t="s">
        <v>2140</v>
      </c>
      <c r="G136" s="309"/>
      <c r="H136" s="309" t="s">
        <v>2174</v>
      </c>
      <c r="I136" s="309" t="s">
        <v>2136</v>
      </c>
      <c r="J136" s="309">
        <v>50</v>
      </c>
      <c r="K136" s="357"/>
    </row>
    <row r="137" s="1" customFormat="1" ht="15" customHeight="1">
      <c r="B137" s="354"/>
      <c r="C137" s="309" t="s">
        <v>2162</v>
      </c>
      <c r="D137" s="309"/>
      <c r="E137" s="309"/>
      <c r="F137" s="332" t="s">
        <v>2140</v>
      </c>
      <c r="G137" s="309"/>
      <c r="H137" s="309" t="s">
        <v>2187</v>
      </c>
      <c r="I137" s="309" t="s">
        <v>2136</v>
      </c>
      <c r="J137" s="309">
        <v>255</v>
      </c>
      <c r="K137" s="357"/>
    </row>
    <row r="138" s="1" customFormat="1" ht="15" customHeight="1">
      <c r="B138" s="354"/>
      <c r="C138" s="309" t="s">
        <v>2164</v>
      </c>
      <c r="D138" s="309"/>
      <c r="E138" s="309"/>
      <c r="F138" s="332" t="s">
        <v>2134</v>
      </c>
      <c r="G138" s="309"/>
      <c r="H138" s="309" t="s">
        <v>2188</v>
      </c>
      <c r="I138" s="309" t="s">
        <v>2166</v>
      </c>
      <c r="J138" s="309"/>
      <c r="K138" s="357"/>
    </row>
    <row r="139" s="1" customFormat="1" ht="15" customHeight="1">
      <c r="B139" s="354"/>
      <c r="C139" s="309" t="s">
        <v>2167</v>
      </c>
      <c r="D139" s="309"/>
      <c r="E139" s="309"/>
      <c r="F139" s="332" t="s">
        <v>2134</v>
      </c>
      <c r="G139" s="309"/>
      <c r="H139" s="309" t="s">
        <v>2189</v>
      </c>
      <c r="I139" s="309" t="s">
        <v>2169</v>
      </c>
      <c r="J139" s="309"/>
      <c r="K139" s="357"/>
    </row>
    <row r="140" s="1" customFormat="1" ht="15" customHeight="1">
      <c r="B140" s="354"/>
      <c r="C140" s="309" t="s">
        <v>2170</v>
      </c>
      <c r="D140" s="309"/>
      <c r="E140" s="309"/>
      <c r="F140" s="332" t="s">
        <v>2134</v>
      </c>
      <c r="G140" s="309"/>
      <c r="H140" s="309" t="s">
        <v>2170</v>
      </c>
      <c r="I140" s="309" t="s">
        <v>2169</v>
      </c>
      <c r="J140" s="309"/>
      <c r="K140" s="357"/>
    </row>
    <row r="141" s="1" customFormat="1" ht="15" customHeight="1">
      <c r="B141" s="354"/>
      <c r="C141" s="309" t="s">
        <v>42</v>
      </c>
      <c r="D141" s="309"/>
      <c r="E141" s="309"/>
      <c r="F141" s="332" t="s">
        <v>2134</v>
      </c>
      <c r="G141" s="309"/>
      <c r="H141" s="309" t="s">
        <v>2190</v>
      </c>
      <c r="I141" s="309" t="s">
        <v>2169</v>
      </c>
      <c r="J141" s="309"/>
      <c r="K141" s="357"/>
    </row>
    <row r="142" s="1" customFormat="1" ht="15" customHeight="1">
      <c r="B142" s="354"/>
      <c r="C142" s="309" t="s">
        <v>2191</v>
      </c>
      <c r="D142" s="309"/>
      <c r="E142" s="309"/>
      <c r="F142" s="332" t="s">
        <v>2134</v>
      </c>
      <c r="G142" s="309"/>
      <c r="H142" s="309" t="s">
        <v>2192</v>
      </c>
      <c r="I142" s="309" t="s">
        <v>2169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2193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2128</v>
      </c>
      <c r="D148" s="324"/>
      <c r="E148" s="324"/>
      <c r="F148" s="324" t="s">
        <v>2129</v>
      </c>
      <c r="G148" s="325"/>
      <c r="H148" s="324" t="s">
        <v>58</v>
      </c>
      <c r="I148" s="324" t="s">
        <v>61</v>
      </c>
      <c r="J148" s="324" t="s">
        <v>2130</v>
      </c>
      <c r="K148" s="323"/>
    </row>
    <row r="149" s="1" customFormat="1" ht="17.25" customHeight="1">
      <c r="B149" s="321"/>
      <c r="C149" s="326" t="s">
        <v>2131</v>
      </c>
      <c r="D149" s="326"/>
      <c r="E149" s="326"/>
      <c r="F149" s="327" t="s">
        <v>2132</v>
      </c>
      <c r="G149" s="328"/>
      <c r="H149" s="326"/>
      <c r="I149" s="326"/>
      <c r="J149" s="326" t="s">
        <v>2133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2137</v>
      </c>
      <c r="D151" s="309"/>
      <c r="E151" s="309"/>
      <c r="F151" s="362" t="s">
        <v>2134</v>
      </c>
      <c r="G151" s="309"/>
      <c r="H151" s="361" t="s">
        <v>2174</v>
      </c>
      <c r="I151" s="361" t="s">
        <v>2136</v>
      </c>
      <c r="J151" s="361">
        <v>120</v>
      </c>
      <c r="K151" s="357"/>
    </row>
    <row r="152" s="1" customFormat="1" ht="15" customHeight="1">
      <c r="B152" s="334"/>
      <c r="C152" s="361" t="s">
        <v>2183</v>
      </c>
      <c r="D152" s="309"/>
      <c r="E152" s="309"/>
      <c r="F152" s="362" t="s">
        <v>2134</v>
      </c>
      <c r="G152" s="309"/>
      <c r="H152" s="361" t="s">
        <v>2194</v>
      </c>
      <c r="I152" s="361" t="s">
        <v>2136</v>
      </c>
      <c r="J152" s="361" t="s">
        <v>2185</v>
      </c>
      <c r="K152" s="357"/>
    </row>
    <row r="153" s="1" customFormat="1" ht="15" customHeight="1">
      <c r="B153" s="334"/>
      <c r="C153" s="361" t="s">
        <v>89</v>
      </c>
      <c r="D153" s="309"/>
      <c r="E153" s="309"/>
      <c r="F153" s="362" t="s">
        <v>2134</v>
      </c>
      <c r="G153" s="309"/>
      <c r="H153" s="361" t="s">
        <v>2195</v>
      </c>
      <c r="I153" s="361" t="s">
        <v>2136</v>
      </c>
      <c r="J153" s="361" t="s">
        <v>2185</v>
      </c>
      <c r="K153" s="357"/>
    </row>
    <row r="154" s="1" customFormat="1" ht="15" customHeight="1">
      <c r="B154" s="334"/>
      <c r="C154" s="361" t="s">
        <v>2139</v>
      </c>
      <c r="D154" s="309"/>
      <c r="E154" s="309"/>
      <c r="F154" s="362" t="s">
        <v>2140</v>
      </c>
      <c r="G154" s="309"/>
      <c r="H154" s="361" t="s">
        <v>2174</v>
      </c>
      <c r="I154" s="361" t="s">
        <v>2136</v>
      </c>
      <c r="J154" s="361">
        <v>50</v>
      </c>
      <c r="K154" s="357"/>
    </row>
    <row r="155" s="1" customFormat="1" ht="15" customHeight="1">
      <c r="B155" s="334"/>
      <c r="C155" s="361" t="s">
        <v>2142</v>
      </c>
      <c r="D155" s="309"/>
      <c r="E155" s="309"/>
      <c r="F155" s="362" t="s">
        <v>2134</v>
      </c>
      <c r="G155" s="309"/>
      <c r="H155" s="361" t="s">
        <v>2174</v>
      </c>
      <c r="I155" s="361" t="s">
        <v>2144</v>
      </c>
      <c r="J155" s="361"/>
      <c r="K155" s="357"/>
    </row>
    <row r="156" s="1" customFormat="1" ht="15" customHeight="1">
      <c r="B156" s="334"/>
      <c r="C156" s="361" t="s">
        <v>2153</v>
      </c>
      <c r="D156" s="309"/>
      <c r="E156" s="309"/>
      <c r="F156" s="362" t="s">
        <v>2140</v>
      </c>
      <c r="G156" s="309"/>
      <c r="H156" s="361" t="s">
        <v>2174</v>
      </c>
      <c r="I156" s="361" t="s">
        <v>2136</v>
      </c>
      <c r="J156" s="361">
        <v>50</v>
      </c>
      <c r="K156" s="357"/>
    </row>
    <row r="157" s="1" customFormat="1" ht="15" customHeight="1">
      <c r="B157" s="334"/>
      <c r="C157" s="361" t="s">
        <v>2161</v>
      </c>
      <c r="D157" s="309"/>
      <c r="E157" s="309"/>
      <c r="F157" s="362" t="s">
        <v>2140</v>
      </c>
      <c r="G157" s="309"/>
      <c r="H157" s="361" t="s">
        <v>2174</v>
      </c>
      <c r="I157" s="361" t="s">
        <v>2136</v>
      </c>
      <c r="J157" s="361">
        <v>50</v>
      </c>
      <c r="K157" s="357"/>
    </row>
    <row r="158" s="1" customFormat="1" ht="15" customHeight="1">
      <c r="B158" s="334"/>
      <c r="C158" s="361" t="s">
        <v>2159</v>
      </c>
      <c r="D158" s="309"/>
      <c r="E158" s="309"/>
      <c r="F158" s="362" t="s">
        <v>2140</v>
      </c>
      <c r="G158" s="309"/>
      <c r="H158" s="361" t="s">
        <v>2174</v>
      </c>
      <c r="I158" s="361" t="s">
        <v>2136</v>
      </c>
      <c r="J158" s="361">
        <v>50</v>
      </c>
      <c r="K158" s="357"/>
    </row>
    <row r="159" s="1" customFormat="1" ht="15" customHeight="1">
      <c r="B159" s="334"/>
      <c r="C159" s="361" t="s">
        <v>124</v>
      </c>
      <c r="D159" s="309"/>
      <c r="E159" s="309"/>
      <c r="F159" s="362" t="s">
        <v>2134</v>
      </c>
      <c r="G159" s="309"/>
      <c r="H159" s="361" t="s">
        <v>2196</v>
      </c>
      <c r="I159" s="361" t="s">
        <v>2136</v>
      </c>
      <c r="J159" s="361" t="s">
        <v>2197</v>
      </c>
      <c r="K159" s="357"/>
    </row>
    <row r="160" s="1" customFormat="1" ht="15" customHeight="1">
      <c r="B160" s="334"/>
      <c r="C160" s="361" t="s">
        <v>2198</v>
      </c>
      <c r="D160" s="309"/>
      <c r="E160" s="309"/>
      <c r="F160" s="362" t="s">
        <v>2134</v>
      </c>
      <c r="G160" s="309"/>
      <c r="H160" s="361" t="s">
        <v>2199</v>
      </c>
      <c r="I160" s="361" t="s">
        <v>2169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2200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2128</v>
      </c>
      <c r="D166" s="324"/>
      <c r="E166" s="324"/>
      <c r="F166" s="324" t="s">
        <v>2129</v>
      </c>
      <c r="G166" s="366"/>
      <c r="H166" s="367" t="s">
        <v>58</v>
      </c>
      <c r="I166" s="367" t="s">
        <v>61</v>
      </c>
      <c r="J166" s="324" t="s">
        <v>2130</v>
      </c>
      <c r="K166" s="301"/>
    </row>
    <row r="167" s="1" customFormat="1" ht="17.25" customHeight="1">
      <c r="B167" s="302"/>
      <c r="C167" s="326" t="s">
        <v>2131</v>
      </c>
      <c r="D167" s="326"/>
      <c r="E167" s="326"/>
      <c r="F167" s="327" t="s">
        <v>2132</v>
      </c>
      <c r="G167" s="368"/>
      <c r="H167" s="369"/>
      <c r="I167" s="369"/>
      <c r="J167" s="326" t="s">
        <v>2133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2137</v>
      </c>
      <c r="D169" s="309"/>
      <c r="E169" s="309"/>
      <c r="F169" s="332" t="s">
        <v>2134</v>
      </c>
      <c r="G169" s="309"/>
      <c r="H169" s="309" t="s">
        <v>2174</v>
      </c>
      <c r="I169" s="309" t="s">
        <v>2136</v>
      </c>
      <c r="J169" s="309">
        <v>120</v>
      </c>
      <c r="K169" s="357"/>
    </row>
    <row r="170" s="1" customFormat="1" ht="15" customHeight="1">
      <c r="B170" s="334"/>
      <c r="C170" s="309" t="s">
        <v>2183</v>
      </c>
      <c r="D170" s="309"/>
      <c r="E170" s="309"/>
      <c r="F170" s="332" t="s">
        <v>2134</v>
      </c>
      <c r="G170" s="309"/>
      <c r="H170" s="309" t="s">
        <v>2184</v>
      </c>
      <c r="I170" s="309" t="s">
        <v>2136</v>
      </c>
      <c r="J170" s="309" t="s">
        <v>2185</v>
      </c>
      <c r="K170" s="357"/>
    </row>
    <row r="171" s="1" customFormat="1" ht="15" customHeight="1">
      <c r="B171" s="334"/>
      <c r="C171" s="309" t="s">
        <v>89</v>
      </c>
      <c r="D171" s="309"/>
      <c r="E171" s="309"/>
      <c r="F171" s="332" t="s">
        <v>2134</v>
      </c>
      <c r="G171" s="309"/>
      <c r="H171" s="309" t="s">
        <v>2201</v>
      </c>
      <c r="I171" s="309" t="s">
        <v>2136</v>
      </c>
      <c r="J171" s="309" t="s">
        <v>2185</v>
      </c>
      <c r="K171" s="357"/>
    </row>
    <row r="172" s="1" customFormat="1" ht="15" customHeight="1">
      <c r="B172" s="334"/>
      <c r="C172" s="309" t="s">
        <v>2139</v>
      </c>
      <c r="D172" s="309"/>
      <c r="E172" s="309"/>
      <c r="F172" s="332" t="s">
        <v>2140</v>
      </c>
      <c r="G172" s="309"/>
      <c r="H172" s="309" t="s">
        <v>2201</v>
      </c>
      <c r="I172" s="309" t="s">
        <v>2136</v>
      </c>
      <c r="J172" s="309">
        <v>50</v>
      </c>
      <c r="K172" s="357"/>
    </row>
    <row r="173" s="1" customFormat="1" ht="15" customHeight="1">
      <c r="B173" s="334"/>
      <c r="C173" s="309" t="s">
        <v>2142</v>
      </c>
      <c r="D173" s="309"/>
      <c r="E173" s="309"/>
      <c r="F173" s="332" t="s">
        <v>2134</v>
      </c>
      <c r="G173" s="309"/>
      <c r="H173" s="309" t="s">
        <v>2201</v>
      </c>
      <c r="I173" s="309" t="s">
        <v>2144</v>
      </c>
      <c r="J173" s="309"/>
      <c r="K173" s="357"/>
    </row>
    <row r="174" s="1" customFormat="1" ht="15" customHeight="1">
      <c r="B174" s="334"/>
      <c r="C174" s="309" t="s">
        <v>2153</v>
      </c>
      <c r="D174" s="309"/>
      <c r="E174" s="309"/>
      <c r="F174" s="332" t="s">
        <v>2140</v>
      </c>
      <c r="G174" s="309"/>
      <c r="H174" s="309" t="s">
        <v>2201</v>
      </c>
      <c r="I174" s="309" t="s">
        <v>2136</v>
      </c>
      <c r="J174" s="309">
        <v>50</v>
      </c>
      <c r="K174" s="357"/>
    </row>
    <row r="175" s="1" customFormat="1" ht="15" customHeight="1">
      <c r="B175" s="334"/>
      <c r="C175" s="309" t="s">
        <v>2161</v>
      </c>
      <c r="D175" s="309"/>
      <c r="E175" s="309"/>
      <c r="F175" s="332" t="s">
        <v>2140</v>
      </c>
      <c r="G175" s="309"/>
      <c r="H175" s="309" t="s">
        <v>2201</v>
      </c>
      <c r="I175" s="309" t="s">
        <v>2136</v>
      </c>
      <c r="J175" s="309">
        <v>50</v>
      </c>
      <c r="K175" s="357"/>
    </row>
    <row r="176" s="1" customFormat="1" ht="15" customHeight="1">
      <c r="B176" s="334"/>
      <c r="C176" s="309" t="s">
        <v>2159</v>
      </c>
      <c r="D176" s="309"/>
      <c r="E176" s="309"/>
      <c r="F176" s="332" t="s">
        <v>2140</v>
      </c>
      <c r="G176" s="309"/>
      <c r="H176" s="309" t="s">
        <v>2201</v>
      </c>
      <c r="I176" s="309" t="s">
        <v>2136</v>
      </c>
      <c r="J176" s="309">
        <v>50</v>
      </c>
      <c r="K176" s="357"/>
    </row>
    <row r="177" s="1" customFormat="1" ht="15" customHeight="1">
      <c r="B177" s="334"/>
      <c r="C177" s="309" t="s">
        <v>141</v>
      </c>
      <c r="D177" s="309"/>
      <c r="E177" s="309"/>
      <c r="F177" s="332" t="s">
        <v>2134</v>
      </c>
      <c r="G177" s="309"/>
      <c r="H177" s="309" t="s">
        <v>2202</v>
      </c>
      <c r="I177" s="309" t="s">
        <v>2203</v>
      </c>
      <c r="J177" s="309"/>
      <c r="K177" s="357"/>
    </row>
    <row r="178" s="1" customFormat="1" ht="15" customHeight="1">
      <c r="B178" s="334"/>
      <c r="C178" s="309" t="s">
        <v>61</v>
      </c>
      <c r="D178" s="309"/>
      <c r="E178" s="309"/>
      <c r="F178" s="332" t="s">
        <v>2134</v>
      </c>
      <c r="G178" s="309"/>
      <c r="H178" s="309" t="s">
        <v>2204</v>
      </c>
      <c r="I178" s="309" t="s">
        <v>2205</v>
      </c>
      <c r="J178" s="309">
        <v>1</v>
      </c>
      <c r="K178" s="357"/>
    </row>
    <row r="179" s="1" customFormat="1" ht="15" customHeight="1">
      <c r="B179" s="334"/>
      <c r="C179" s="309" t="s">
        <v>57</v>
      </c>
      <c r="D179" s="309"/>
      <c r="E179" s="309"/>
      <c r="F179" s="332" t="s">
        <v>2134</v>
      </c>
      <c r="G179" s="309"/>
      <c r="H179" s="309" t="s">
        <v>2206</v>
      </c>
      <c r="I179" s="309" t="s">
        <v>2136</v>
      </c>
      <c r="J179" s="309">
        <v>20</v>
      </c>
      <c r="K179" s="357"/>
    </row>
    <row r="180" s="1" customFormat="1" ht="15" customHeight="1">
      <c r="B180" s="334"/>
      <c r="C180" s="309" t="s">
        <v>58</v>
      </c>
      <c r="D180" s="309"/>
      <c r="E180" s="309"/>
      <c r="F180" s="332" t="s">
        <v>2134</v>
      </c>
      <c r="G180" s="309"/>
      <c r="H180" s="309" t="s">
        <v>2207</v>
      </c>
      <c r="I180" s="309" t="s">
        <v>2136</v>
      </c>
      <c r="J180" s="309">
        <v>255</v>
      </c>
      <c r="K180" s="357"/>
    </row>
    <row r="181" s="1" customFormat="1" ht="15" customHeight="1">
      <c r="B181" s="334"/>
      <c r="C181" s="309" t="s">
        <v>142</v>
      </c>
      <c r="D181" s="309"/>
      <c r="E181" s="309"/>
      <c r="F181" s="332" t="s">
        <v>2134</v>
      </c>
      <c r="G181" s="309"/>
      <c r="H181" s="309" t="s">
        <v>2098</v>
      </c>
      <c r="I181" s="309" t="s">
        <v>2136</v>
      </c>
      <c r="J181" s="309">
        <v>10</v>
      </c>
      <c r="K181" s="357"/>
    </row>
    <row r="182" s="1" customFormat="1" ht="15" customHeight="1">
      <c r="B182" s="334"/>
      <c r="C182" s="309" t="s">
        <v>143</v>
      </c>
      <c r="D182" s="309"/>
      <c r="E182" s="309"/>
      <c r="F182" s="332" t="s">
        <v>2134</v>
      </c>
      <c r="G182" s="309"/>
      <c r="H182" s="309" t="s">
        <v>2208</v>
      </c>
      <c r="I182" s="309" t="s">
        <v>2169</v>
      </c>
      <c r="J182" s="309"/>
      <c r="K182" s="357"/>
    </row>
    <row r="183" s="1" customFormat="1" ht="15" customHeight="1">
      <c r="B183" s="334"/>
      <c r="C183" s="309" t="s">
        <v>2209</v>
      </c>
      <c r="D183" s="309"/>
      <c r="E183" s="309"/>
      <c r="F183" s="332" t="s">
        <v>2134</v>
      </c>
      <c r="G183" s="309"/>
      <c r="H183" s="309" t="s">
        <v>2210</v>
      </c>
      <c r="I183" s="309" t="s">
        <v>2169</v>
      </c>
      <c r="J183" s="309"/>
      <c r="K183" s="357"/>
    </row>
    <row r="184" s="1" customFormat="1" ht="15" customHeight="1">
      <c r="B184" s="334"/>
      <c r="C184" s="309" t="s">
        <v>2198</v>
      </c>
      <c r="D184" s="309"/>
      <c r="E184" s="309"/>
      <c r="F184" s="332" t="s">
        <v>2134</v>
      </c>
      <c r="G184" s="309"/>
      <c r="H184" s="309" t="s">
        <v>2211</v>
      </c>
      <c r="I184" s="309" t="s">
        <v>2169</v>
      </c>
      <c r="J184" s="309"/>
      <c r="K184" s="357"/>
    </row>
    <row r="185" s="1" customFormat="1" ht="15" customHeight="1">
      <c r="B185" s="334"/>
      <c r="C185" s="309" t="s">
        <v>145</v>
      </c>
      <c r="D185" s="309"/>
      <c r="E185" s="309"/>
      <c r="F185" s="332" t="s">
        <v>2140</v>
      </c>
      <c r="G185" s="309"/>
      <c r="H185" s="309" t="s">
        <v>2212</v>
      </c>
      <c r="I185" s="309" t="s">
        <v>2136</v>
      </c>
      <c r="J185" s="309">
        <v>50</v>
      </c>
      <c r="K185" s="357"/>
    </row>
    <row r="186" s="1" customFormat="1" ht="15" customHeight="1">
      <c r="B186" s="334"/>
      <c r="C186" s="309" t="s">
        <v>2213</v>
      </c>
      <c r="D186" s="309"/>
      <c r="E186" s="309"/>
      <c r="F186" s="332" t="s">
        <v>2140</v>
      </c>
      <c r="G186" s="309"/>
      <c r="H186" s="309" t="s">
        <v>2214</v>
      </c>
      <c r="I186" s="309" t="s">
        <v>2215</v>
      </c>
      <c r="J186" s="309"/>
      <c r="K186" s="357"/>
    </row>
    <row r="187" s="1" customFormat="1" ht="15" customHeight="1">
      <c r="B187" s="334"/>
      <c r="C187" s="309" t="s">
        <v>2216</v>
      </c>
      <c r="D187" s="309"/>
      <c r="E187" s="309"/>
      <c r="F187" s="332" t="s">
        <v>2140</v>
      </c>
      <c r="G187" s="309"/>
      <c r="H187" s="309" t="s">
        <v>2217</v>
      </c>
      <c r="I187" s="309" t="s">
        <v>2215</v>
      </c>
      <c r="J187" s="309"/>
      <c r="K187" s="357"/>
    </row>
    <row r="188" s="1" customFormat="1" ht="15" customHeight="1">
      <c r="B188" s="334"/>
      <c r="C188" s="309" t="s">
        <v>2218</v>
      </c>
      <c r="D188" s="309"/>
      <c r="E188" s="309"/>
      <c r="F188" s="332" t="s">
        <v>2140</v>
      </c>
      <c r="G188" s="309"/>
      <c r="H188" s="309" t="s">
        <v>2219</v>
      </c>
      <c r="I188" s="309" t="s">
        <v>2215</v>
      </c>
      <c r="J188" s="309"/>
      <c r="K188" s="357"/>
    </row>
    <row r="189" s="1" customFormat="1" ht="15" customHeight="1">
      <c r="B189" s="334"/>
      <c r="C189" s="370" t="s">
        <v>2220</v>
      </c>
      <c r="D189" s="309"/>
      <c r="E189" s="309"/>
      <c r="F189" s="332" t="s">
        <v>2140</v>
      </c>
      <c r="G189" s="309"/>
      <c r="H189" s="309" t="s">
        <v>2221</v>
      </c>
      <c r="I189" s="309" t="s">
        <v>2222</v>
      </c>
      <c r="J189" s="371" t="s">
        <v>2223</v>
      </c>
      <c r="K189" s="357"/>
    </row>
    <row r="190" s="1" customFormat="1" ht="15" customHeight="1">
      <c r="B190" s="334"/>
      <c r="C190" s="370" t="s">
        <v>46</v>
      </c>
      <c r="D190" s="309"/>
      <c r="E190" s="309"/>
      <c r="F190" s="332" t="s">
        <v>2134</v>
      </c>
      <c r="G190" s="309"/>
      <c r="H190" s="306" t="s">
        <v>2224</v>
      </c>
      <c r="I190" s="309" t="s">
        <v>2225</v>
      </c>
      <c r="J190" s="309"/>
      <c r="K190" s="357"/>
    </row>
    <row r="191" s="1" customFormat="1" ht="15" customHeight="1">
      <c r="B191" s="334"/>
      <c r="C191" s="370" t="s">
        <v>2226</v>
      </c>
      <c r="D191" s="309"/>
      <c r="E191" s="309"/>
      <c r="F191" s="332" t="s">
        <v>2134</v>
      </c>
      <c r="G191" s="309"/>
      <c r="H191" s="309" t="s">
        <v>2227</v>
      </c>
      <c r="I191" s="309" t="s">
        <v>2169</v>
      </c>
      <c r="J191" s="309"/>
      <c r="K191" s="357"/>
    </row>
    <row r="192" s="1" customFormat="1" ht="15" customHeight="1">
      <c r="B192" s="334"/>
      <c r="C192" s="370" t="s">
        <v>2228</v>
      </c>
      <c r="D192" s="309"/>
      <c r="E192" s="309"/>
      <c r="F192" s="332" t="s">
        <v>2134</v>
      </c>
      <c r="G192" s="309"/>
      <c r="H192" s="309" t="s">
        <v>2229</v>
      </c>
      <c r="I192" s="309" t="s">
        <v>2169</v>
      </c>
      <c r="J192" s="309"/>
      <c r="K192" s="357"/>
    </row>
    <row r="193" s="1" customFormat="1" ht="15" customHeight="1">
      <c r="B193" s="334"/>
      <c r="C193" s="370" t="s">
        <v>2230</v>
      </c>
      <c r="D193" s="309"/>
      <c r="E193" s="309"/>
      <c r="F193" s="332" t="s">
        <v>2140</v>
      </c>
      <c r="G193" s="309"/>
      <c r="H193" s="309" t="s">
        <v>2231</v>
      </c>
      <c r="I193" s="309" t="s">
        <v>2169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2232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2233</v>
      </c>
      <c r="D200" s="373"/>
      <c r="E200" s="373"/>
      <c r="F200" s="373" t="s">
        <v>2234</v>
      </c>
      <c r="G200" s="374"/>
      <c r="H200" s="373" t="s">
        <v>2235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2225</v>
      </c>
      <c r="D202" s="309"/>
      <c r="E202" s="309"/>
      <c r="F202" s="332" t="s">
        <v>47</v>
      </c>
      <c r="G202" s="309"/>
      <c r="H202" s="309" t="s">
        <v>2236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48</v>
      </c>
      <c r="G203" s="309"/>
      <c r="H203" s="309" t="s">
        <v>2237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51</v>
      </c>
      <c r="G204" s="309"/>
      <c r="H204" s="309" t="s">
        <v>2238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49</v>
      </c>
      <c r="G205" s="309"/>
      <c r="H205" s="309" t="s">
        <v>2239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50</v>
      </c>
      <c r="G206" s="309"/>
      <c r="H206" s="309" t="s">
        <v>2240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2181</v>
      </c>
      <c r="D208" s="309"/>
      <c r="E208" s="309"/>
      <c r="F208" s="332" t="s">
        <v>82</v>
      </c>
      <c r="G208" s="309"/>
      <c r="H208" s="309" t="s">
        <v>2241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2077</v>
      </c>
      <c r="G209" s="309"/>
      <c r="H209" s="309" t="s">
        <v>2078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2075</v>
      </c>
      <c r="G210" s="309"/>
      <c r="H210" s="309" t="s">
        <v>2242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2079</v>
      </c>
      <c r="G211" s="370"/>
      <c r="H211" s="361" t="s">
        <v>2080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2081</v>
      </c>
      <c r="G212" s="370"/>
      <c r="H212" s="361" t="s">
        <v>2243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2205</v>
      </c>
      <c r="D214" s="309"/>
      <c r="E214" s="309"/>
      <c r="F214" s="332">
        <v>1</v>
      </c>
      <c r="G214" s="370"/>
      <c r="H214" s="361" t="s">
        <v>2244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2245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2246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2247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Humpolík Michal</dc:creator>
  <cp:lastModifiedBy>Humpolík Michal</cp:lastModifiedBy>
  <dcterms:created xsi:type="dcterms:W3CDTF">2022-08-03T06:55:16Z</dcterms:created>
  <dcterms:modified xsi:type="dcterms:W3CDTF">2022-08-03T06:55:34Z</dcterms:modified>
</cp:coreProperties>
</file>